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\Živnost\Zakázky\50_MŠ_Tachov\B_K ODESLÁNÍ\VOL.6\"/>
    </mc:Choice>
  </mc:AlternateContent>
  <bookViews>
    <workbookView xWindow="0" yWindow="0" windowWidth="0" windowHeight="0"/>
  </bookViews>
  <sheets>
    <sheet name="Rekapitulace stavby" sheetId="1" r:id="rId1"/>
    <sheet name="D.1. - Architektonické a ..." sheetId="2" r:id="rId2"/>
    <sheet name="D.2. - Architektonické a ..." sheetId="3" r:id="rId3"/>
    <sheet name="D.3. - Architektektonické..." sheetId="4" r:id="rId4"/>
    <sheet name="D.4. - Elektroinstalace" sheetId="5" r:id="rId5"/>
    <sheet name="D.5. - Vedlejší a ostatní...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 - Architektonické a ...'!$C$93:$K$329</definedName>
    <definedName name="_xlnm.Print_Area" localSheetId="1">'D.1. - Architektonické a ...'!$C$4:$J$39,'D.1. - Architektonické a ...'!$C$81:$K$329</definedName>
    <definedName name="_xlnm.Print_Titles" localSheetId="1">'D.1. - Architektonické a ...'!$93:$93</definedName>
    <definedName name="_xlnm._FilterDatabase" localSheetId="2" hidden="1">'D.2. - Architektonické a ...'!$C$104:$K$1025</definedName>
    <definedName name="_xlnm.Print_Area" localSheetId="2">'D.2. - Architektonické a ...'!$C$4:$J$39,'D.2. - Architektonické a ...'!$C$92:$K$1025</definedName>
    <definedName name="_xlnm.Print_Titles" localSheetId="2">'D.2. - Architektonické a ...'!$104:$104</definedName>
    <definedName name="_xlnm._FilterDatabase" localSheetId="3" hidden="1">'D.3. - Architektektonické...'!$C$80:$K$91</definedName>
    <definedName name="_xlnm.Print_Area" localSheetId="3">'D.3. - Architektektonické...'!$C$4:$J$39,'D.3. - Architektektonické...'!$C$68:$K$91</definedName>
    <definedName name="_xlnm.Print_Titles" localSheetId="3">'D.3. - Architektektonické...'!$80:$80</definedName>
    <definedName name="_xlnm._FilterDatabase" localSheetId="4" hidden="1">'D.4. - Elektroinstalace'!$C$86:$K$221</definedName>
    <definedName name="_xlnm.Print_Area" localSheetId="4">'D.4. - Elektroinstalace'!$C$4:$J$39,'D.4. - Elektroinstalace'!$C$74:$K$221</definedName>
    <definedName name="_xlnm.Print_Titles" localSheetId="4">'D.4. - Elektroinstalace'!$86:$86</definedName>
    <definedName name="_xlnm._FilterDatabase" localSheetId="5" hidden="1">'D.5. - Vedlejší a ostatní...'!$C$83:$K$116</definedName>
    <definedName name="_xlnm.Print_Area" localSheetId="5">'D.5. - Vedlejší a ostatní...'!$C$4:$J$39,'D.5. - Vedlejší a ostatní...'!$C$71:$K$116</definedName>
    <definedName name="_xlnm.Print_Titles" localSheetId="5">'D.5. - Vedlejší a ostatní...'!$83:$83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14"/>
  <c r="BH114"/>
  <c r="BG114"/>
  <c r="BF114"/>
  <c r="T114"/>
  <c r="T113"/>
  <c r="R114"/>
  <c r="R113"/>
  <c r="P114"/>
  <c r="P113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5" r="J37"/>
  <c r="J36"/>
  <c i="1" r="AY58"/>
  <c i="5" r="J35"/>
  <c i="1" r="AX58"/>
  <c i="5"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52"/>
  <c r="E7"/>
  <c r="E48"/>
  <c i="4" r="J37"/>
  <c r="J36"/>
  <c i="1" r="AY57"/>
  <c i="4" r="J35"/>
  <c i="1" r="AX57"/>
  <c i="4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3" r="J37"/>
  <c r="J36"/>
  <c i="1" r="AY56"/>
  <c i="3" r="J35"/>
  <c i="1" r="AX56"/>
  <c i="3" r="BI1021"/>
  <c r="BH1021"/>
  <c r="BG1021"/>
  <c r="BF1021"/>
  <c r="T1021"/>
  <c r="R1021"/>
  <c r="P1021"/>
  <c r="BI1016"/>
  <c r="BH1016"/>
  <c r="BG1016"/>
  <c r="BF1016"/>
  <c r="T1016"/>
  <c r="R1016"/>
  <c r="P1016"/>
  <c r="BI1011"/>
  <c r="BH1011"/>
  <c r="BG1011"/>
  <c r="BF1011"/>
  <c r="T1011"/>
  <c r="R1011"/>
  <c r="P1011"/>
  <c r="BI1006"/>
  <c r="BH1006"/>
  <c r="BG1006"/>
  <c r="BF1006"/>
  <c r="T1006"/>
  <c r="R1006"/>
  <c r="P1006"/>
  <c r="BI1000"/>
  <c r="BH1000"/>
  <c r="BG1000"/>
  <c r="BF1000"/>
  <c r="T1000"/>
  <c r="R1000"/>
  <c r="P1000"/>
  <c r="BI995"/>
  <c r="BH995"/>
  <c r="BG995"/>
  <c r="BF995"/>
  <c r="T995"/>
  <c r="R995"/>
  <c r="P995"/>
  <c r="BI992"/>
  <c r="BH992"/>
  <c r="BG992"/>
  <c r="BF992"/>
  <c r="T992"/>
  <c r="R992"/>
  <c r="P992"/>
  <c r="BI990"/>
  <c r="BH990"/>
  <c r="BG990"/>
  <c r="BF990"/>
  <c r="T990"/>
  <c r="R990"/>
  <c r="P990"/>
  <c r="BI973"/>
  <c r="BH973"/>
  <c r="BG973"/>
  <c r="BF973"/>
  <c r="T973"/>
  <c r="R973"/>
  <c r="P973"/>
  <c r="BI956"/>
  <c r="BH956"/>
  <c r="BG956"/>
  <c r="BF956"/>
  <c r="T956"/>
  <c r="R956"/>
  <c r="P956"/>
  <c r="BI939"/>
  <c r="BH939"/>
  <c r="BG939"/>
  <c r="BF939"/>
  <c r="T939"/>
  <c r="R939"/>
  <c r="P939"/>
  <c r="BI930"/>
  <c r="BH930"/>
  <c r="BG930"/>
  <c r="BF930"/>
  <c r="T930"/>
  <c r="R930"/>
  <c r="P930"/>
  <c r="BI913"/>
  <c r="BH913"/>
  <c r="BG913"/>
  <c r="BF913"/>
  <c r="T913"/>
  <c r="R913"/>
  <c r="P913"/>
  <c r="BI910"/>
  <c r="BH910"/>
  <c r="BG910"/>
  <c r="BF910"/>
  <c r="T910"/>
  <c r="T909"/>
  <c r="R910"/>
  <c r="R909"/>
  <c r="P910"/>
  <c r="P909"/>
  <c r="BI906"/>
  <c r="BH906"/>
  <c r="BG906"/>
  <c r="BF906"/>
  <c r="T906"/>
  <c r="R906"/>
  <c r="P906"/>
  <c r="BI902"/>
  <c r="BH902"/>
  <c r="BG902"/>
  <c r="BF902"/>
  <c r="T902"/>
  <c r="R902"/>
  <c r="P902"/>
  <c r="BI899"/>
  <c r="BH899"/>
  <c r="BG899"/>
  <c r="BF899"/>
  <c r="T899"/>
  <c r="R899"/>
  <c r="P899"/>
  <c r="BI895"/>
  <c r="BH895"/>
  <c r="BG895"/>
  <c r="BF895"/>
  <c r="T895"/>
  <c r="R895"/>
  <c r="P895"/>
  <c r="BI892"/>
  <c r="BH892"/>
  <c r="BG892"/>
  <c r="BF892"/>
  <c r="T892"/>
  <c r="R892"/>
  <c r="P892"/>
  <c r="BI887"/>
  <c r="BH887"/>
  <c r="BG887"/>
  <c r="BF887"/>
  <c r="T887"/>
  <c r="R887"/>
  <c r="P887"/>
  <c r="BI867"/>
  <c r="BH867"/>
  <c r="BG867"/>
  <c r="BF867"/>
  <c r="T867"/>
  <c r="R867"/>
  <c r="P867"/>
  <c r="BI864"/>
  <c r="BH864"/>
  <c r="BG864"/>
  <c r="BF864"/>
  <c r="T864"/>
  <c r="R864"/>
  <c r="P864"/>
  <c r="BI859"/>
  <c r="BH859"/>
  <c r="BG859"/>
  <c r="BF859"/>
  <c r="T859"/>
  <c r="R859"/>
  <c r="P859"/>
  <c r="BI856"/>
  <c r="BH856"/>
  <c r="BG856"/>
  <c r="BF856"/>
  <c r="T856"/>
  <c r="R856"/>
  <c r="P856"/>
  <c r="BI851"/>
  <c r="BH851"/>
  <c r="BG851"/>
  <c r="BF851"/>
  <c r="T851"/>
  <c r="R851"/>
  <c r="P851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28"/>
  <c r="BH828"/>
  <c r="BG828"/>
  <c r="BF828"/>
  <c r="T828"/>
  <c r="R828"/>
  <c r="P828"/>
  <c r="BI823"/>
  <c r="BH823"/>
  <c r="BG823"/>
  <c r="BF823"/>
  <c r="T823"/>
  <c r="R823"/>
  <c r="P823"/>
  <c r="BI818"/>
  <c r="BH818"/>
  <c r="BG818"/>
  <c r="BF818"/>
  <c r="T818"/>
  <c r="R818"/>
  <c r="P818"/>
  <c r="BI814"/>
  <c r="BH814"/>
  <c r="BG814"/>
  <c r="BF814"/>
  <c r="T814"/>
  <c r="R814"/>
  <c r="P814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6"/>
  <c r="BH796"/>
  <c r="BG796"/>
  <c r="BF796"/>
  <c r="T796"/>
  <c r="R796"/>
  <c r="P796"/>
  <c r="BI791"/>
  <c r="BH791"/>
  <c r="BG791"/>
  <c r="BF791"/>
  <c r="T791"/>
  <c r="R791"/>
  <c r="P791"/>
  <c r="BI788"/>
  <c r="BH788"/>
  <c r="BG788"/>
  <c r="BF788"/>
  <c r="T788"/>
  <c r="R788"/>
  <c r="P788"/>
  <c r="BI783"/>
  <c r="BH783"/>
  <c r="BG783"/>
  <c r="BF783"/>
  <c r="T783"/>
  <c r="R783"/>
  <c r="P783"/>
  <c r="BI780"/>
  <c r="BH780"/>
  <c r="BG780"/>
  <c r="BF780"/>
  <c r="T780"/>
  <c r="R780"/>
  <c r="P780"/>
  <c r="BI776"/>
  <c r="BH776"/>
  <c r="BG776"/>
  <c r="BF776"/>
  <c r="T776"/>
  <c r="R776"/>
  <c r="P776"/>
  <c r="BI771"/>
  <c r="BH771"/>
  <c r="BG771"/>
  <c r="BF771"/>
  <c r="T771"/>
  <c r="R771"/>
  <c r="P771"/>
  <c r="BI766"/>
  <c r="BH766"/>
  <c r="BG766"/>
  <c r="BF766"/>
  <c r="T766"/>
  <c r="R766"/>
  <c r="P766"/>
  <c r="BI761"/>
  <c r="BH761"/>
  <c r="BG761"/>
  <c r="BF761"/>
  <c r="T761"/>
  <c r="R761"/>
  <c r="P761"/>
  <c r="BI757"/>
  <c r="BH757"/>
  <c r="BG757"/>
  <c r="BF757"/>
  <c r="T757"/>
  <c r="R757"/>
  <c r="P757"/>
  <c r="BI755"/>
  <c r="BH755"/>
  <c r="BG755"/>
  <c r="BF755"/>
  <c r="T755"/>
  <c r="R755"/>
  <c r="P755"/>
  <c r="BI747"/>
  <c r="BH747"/>
  <c r="BG747"/>
  <c r="BF747"/>
  <c r="T747"/>
  <c r="R747"/>
  <c r="P747"/>
  <c r="BI744"/>
  <c r="BH744"/>
  <c r="BG744"/>
  <c r="BF744"/>
  <c r="T744"/>
  <c r="R744"/>
  <c r="P744"/>
  <c r="BI739"/>
  <c r="BH739"/>
  <c r="BG739"/>
  <c r="BF739"/>
  <c r="T739"/>
  <c r="R739"/>
  <c r="P739"/>
  <c r="BI735"/>
  <c r="BH735"/>
  <c r="BG735"/>
  <c r="BF735"/>
  <c r="T735"/>
  <c r="R735"/>
  <c r="P735"/>
  <c r="BI730"/>
  <c r="BH730"/>
  <c r="BG730"/>
  <c r="BF730"/>
  <c r="T730"/>
  <c r="R730"/>
  <c r="P730"/>
  <c r="BI727"/>
  <c r="BH727"/>
  <c r="BG727"/>
  <c r="BF727"/>
  <c r="T727"/>
  <c r="R727"/>
  <c r="P727"/>
  <c r="BI723"/>
  <c r="BH723"/>
  <c r="BG723"/>
  <c r="BF723"/>
  <c r="T723"/>
  <c r="R723"/>
  <c r="P723"/>
  <c r="BI719"/>
  <c r="BH719"/>
  <c r="BG719"/>
  <c r="BF719"/>
  <c r="T719"/>
  <c r="R719"/>
  <c r="P719"/>
  <c r="BI711"/>
  <c r="BH711"/>
  <c r="BG711"/>
  <c r="BF711"/>
  <c r="T711"/>
  <c r="R711"/>
  <c r="P711"/>
  <c r="BI706"/>
  <c r="BH706"/>
  <c r="BG706"/>
  <c r="BF706"/>
  <c r="T706"/>
  <c r="R706"/>
  <c r="P706"/>
  <c r="BI692"/>
  <c r="BH692"/>
  <c r="BG692"/>
  <c r="BF692"/>
  <c r="T692"/>
  <c r="R692"/>
  <c r="P692"/>
  <c r="BI678"/>
  <c r="BH678"/>
  <c r="BG678"/>
  <c r="BF678"/>
  <c r="T678"/>
  <c r="R678"/>
  <c r="P678"/>
  <c r="BI676"/>
  <c r="BH676"/>
  <c r="BG676"/>
  <c r="BF676"/>
  <c r="T676"/>
  <c r="R676"/>
  <c r="P676"/>
  <c r="BI671"/>
  <c r="BH671"/>
  <c r="BG671"/>
  <c r="BF671"/>
  <c r="T671"/>
  <c r="R671"/>
  <c r="P671"/>
  <c r="BI669"/>
  <c r="BH669"/>
  <c r="BG669"/>
  <c r="BF669"/>
  <c r="T669"/>
  <c r="R669"/>
  <c r="P669"/>
  <c r="BI664"/>
  <c r="BH664"/>
  <c r="BG664"/>
  <c r="BF664"/>
  <c r="T664"/>
  <c r="R664"/>
  <c r="P664"/>
  <c r="BI662"/>
  <c r="BH662"/>
  <c r="BG662"/>
  <c r="BF662"/>
  <c r="T662"/>
  <c r="R662"/>
  <c r="P662"/>
  <c r="BI648"/>
  <c r="BH648"/>
  <c r="BG648"/>
  <c r="BF648"/>
  <c r="T648"/>
  <c r="R648"/>
  <c r="P648"/>
  <c r="BI640"/>
  <c r="BH640"/>
  <c r="BG640"/>
  <c r="BF640"/>
  <c r="T640"/>
  <c r="R640"/>
  <c r="P640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1"/>
  <c r="BH621"/>
  <c r="BG621"/>
  <c r="BF621"/>
  <c r="T621"/>
  <c r="R621"/>
  <c r="P621"/>
  <c r="BI616"/>
  <c r="BH616"/>
  <c r="BG616"/>
  <c r="BF616"/>
  <c r="T616"/>
  <c r="R616"/>
  <c r="P616"/>
  <c r="BI611"/>
  <c r="BH611"/>
  <c r="BG611"/>
  <c r="BF611"/>
  <c r="T611"/>
  <c r="R611"/>
  <c r="P611"/>
  <c r="BI606"/>
  <c r="BH606"/>
  <c r="BG606"/>
  <c r="BF606"/>
  <c r="T606"/>
  <c r="R606"/>
  <c r="P606"/>
  <c r="BI596"/>
  <c r="BH596"/>
  <c r="BG596"/>
  <c r="BF596"/>
  <c r="T596"/>
  <c r="R596"/>
  <c r="P596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4"/>
  <c r="BH564"/>
  <c r="BG564"/>
  <c r="BF564"/>
  <c r="T564"/>
  <c r="R564"/>
  <c r="P564"/>
  <c r="BI556"/>
  <c r="BH556"/>
  <c r="BG556"/>
  <c r="BF556"/>
  <c r="T556"/>
  <c r="R556"/>
  <c r="P556"/>
  <c r="BI548"/>
  <c r="BH548"/>
  <c r="BG548"/>
  <c r="BF548"/>
  <c r="T548"/>
  <c r="R548"/>
  <c r="P548"/>
  <c r="BI544"/>
  <c r="BH544"/>
  <c r="BG544"/>
  <c r="BF544"/>
  <c r="T544"/>
  <c r="R544"/>
  <c r="P544"/>
  <c r="BI539"/>
  <c r="BH539"/>
  <c r="BG539"/>
  <c r="BF539"/>
  <c r="T539"/>
  <c r="R539"/>
  <c r="P539"/>
  <c r="BI534"/>
  <c r="BH534"/>
  <c r="BG534"/>
  <c r="BF534"/>
  <c r="T534"/>
  <c r="R534"/>
  <c r="P534"/>
  <c r="BI530"/>
  <c r="BH530"/>
  <c r="BG530"/>
  <c r="BF530"/>
  <c r="T530"/>
  <c r="R530"/>
  <c r="P530"/>
  <c r="BI523"/>
  <c r="BH523"/>
  <c r="BG523"/>
  <c r="BF523"/>
  <c r="T523"/>
  <c r="R523"/>
  <c r="P523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T478"/>
  <c r="R479"/>
  <c r="R478"/>
  <c r="P479"/>
  <c r="P478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T434"/>
  <c r="R435"/>
  <c r="R434"/>
  <c r="P435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0"/>
  <c r="BH410"/>
  <c r="BG410"/>
  <c r="BF410"/>
  <c r="T410"/>
  <c r="R410"/>
  <c r="P410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3"/>
  <c r="BH383"/>
  <c r="BG383"/>
  <c r="BF383"/>
  <c r="T383"/>
  <c r="R383"/>
  <c r="P383"/>
  <c r="BI381"/>
  <c r="BH381"/>
  <c r="BG381"/>
  <c r="BF381"/>
  <c r="T381"/>
  <c r="R381"/>
  <c r="P381"/>
  <c r="BI376"/>
  <c r="BH376"/>
  <c r="BG376"/>
  <c r="BF376"/>
  <c r="T376"/>
  <c r="R376"/>
  <c r="P376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2"/>
  <c r="BH312"/>
  <c r="BG312"/>
  <c r="BF312"/>
  <c r="T312"/>
  <c r="R312"/>
  <c r="P312"/>
  <c r="BI305"/>
  <c r="BH305"/>
  <c r="BG305"/>
  <c r="BF305"/>
  <c r="T305"/>
  <c r="R305"/>
  <c r="P305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0"/>
  <c r="BH250"/>
  <c r="BG250"/>
  <c r="BF250"/>
  <c r="T250"/>
  <c r="R250"/>
  <c r="P250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T206"/>
  <c r="R207"/>
  <c r="R206"/>
  <c r="P207"/>
  <c r="P206"/>
  <c r="BI198"/>
  <c r="BH198"/>
  <c r="BG198"/>
  <c r="BF198"/>
  <c r="T198"/>
  <c r="R198"/>
  <c r="P198"/>
  <c r="BI193"/>
  <c r="BH193"/>
  <c r="BG193"/>
  <c r="BF193"/>
  <c r="T193"/>
  <c r="R193"/>
  <c r="P193"/>
  <c r="BI185"/>
  <c r="BH185"/>
  <c r="BG185"/>
  <c r="BF185"/>
  <c r="T185"/>
  <c r="R185"/>
  <c r="P185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J101"/>
  <c r="F101"/>
  <c r="F99"/>
  <c r="E97"/>
  <c r="J54"/>
  <c r="F54"/>
  <c r="F52"/>
  <c r="E50"/>
  <c r="J24"/>
  <c r="E24"/>
  <c r="J102"/>
  <c r="J23"/>
  <c r="J18"/>
  <c r="E18"/>
  <c r="F55"/>
  <c r="J17"/>
  <c r="J12"/>
  <c r="J99"/>
  <c r="E7"/>
  <c r="E95"/>
  <c i="2" r="J37"/>
  <c r="J36"/>
  <c i="1" r="AY55"/>
  <c i="2" r="J35"/>
  <c i="1" r="AX55"/>
  <c i="2" r="BI325"/>
  <c r="BH325"/>
  <c r="BG325"/>
  <c r="BF325"/>
  <c r="T325"/>
  <c r="T319"/>
  <c r="R325"/>
  <c r="R319"/>
  <c r="P325"/>
  <c r="P319"/>
  <c r="BI320"/>
  <c r="BH320"/>
  <c r="BG320"/>
  <c r="BF320"/>
  <c r="T320"/>
  <c r="R320"/>
  <c r="P320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T225"/>
  <c r="R226"/>
  <c r="R225"/>
  <c r="P226"/>
  <c r="P225"/>
  <c r="BI220"/>
  <c r="BH220"/>
  <c r="BG220"/>
  <c r="BF220"/>
  <c r="T220"/>
  <c r="T219"/>
  <c r="R220"/>
  <c r="R219"/>
  <c r="P220"/>
  <c r="P219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2"/>
  <c r="BH102"/>
  <c r="BG102"/>
  <c r="BF102"/>
  <c r="T102"/>
  <c r="R102"/>
  <c r="P102"/>
  <c r="BI97"/>
  <c r="BH97"/>
  <c r="BG97"/>
  <c r="BF97"/>
  <c r="T97"/>
  <c r="R97"/>
  <c r="P97"/>
  <c r="J90"/>
  <c r="F90"/>
  <c r="F88"/>
  <c r="E86"/>
  <c r="J54"/>
  <c r="F54"/>
  <c r="F52"/>
  <c r="E50"/>
  <c r="J24"/>
  <c r="E24"/>
  <c r="J55"/>
  <c r="J23"/>
  <c r="J18"/>
  <c r="E18"/>
  <c r="F91"/>
  <c r="J17"/>
  <c r="J12"/>
  <c r="J52"/>
  <c r="E7"/>
  <c r="E84"/>
  <c i="1" r="L50"/>
  <c r="AM50"/>
  <c r="AM49"/>
  <c r="L49"/>
  <c r="AM47"/>
  <c r="L47"/>
  <c r="L45"/>
  <c r="L44"/>
  <c i="2" r="J276"/>
  <c r="J188"/>
  <c r="BK262"/>
  <c r="BK182"/>
  <c r="J122"/>
  <c r="J304"/>
  <c r="BK209"/>
  <c r="J117"/>
  <c r="J262"/>
  <c r="J130"/>
  <c r="BK282"/>
  <c r="J209"/>
  <c r="J242"/>
  <c r="J161"/>
  <c i="3" r="BK1011"/>
  <c r="BK859"/>
  <c r="BK757"/>
  <c r="J723"/>
  <c r="BK623"/>
  <c r="J499"/>
  <c r="J383"/>
  <c r="BK324"/>
  <c r="BK207"/>
  <c r="J133"/>
  <c r="BK910"/>
  <c r="J828"/>
  <c r="BK739"/>
  <c r="J623"/>
  <c r="J517"/>
  <c r="BK449"/>
  <c r="J329"/>
  <c r="J276"/>
  <c r="BK163"/>
  <c r="BK118"/>
  <c r="BK804"/>
  <c r="BK678"/>
  <c r="J519"/>
  <c r="BK495"/>
  <c r="BK410"/>
  <c r="J887"/>
  <c r="BK780"/>
  <c r="BK706"/>
  <c r="BK596"/>
  <c r="J435"/>
  <c r="J364"/>
  <c r="BK329"/>
  <c r="J207"/>
  <c r="J143"/>
  <c r="BK1016"/>
  <c r="BK990"/>
  <c r="J899"/>
  <c r="BK818"/>
  <c r="BK723"/>
  <c r="BK621"/>
  <c r="BK523"/>
  <c r="J410"/>
  <c r="J360"/>
  <c r="BK295"/>
  <c r="BK152"/>
  <c r="BK956"/>
  <c r="BK851"/>
  <c r="J747"/>
  <c r="J671"/>
  <c r="BK556"/>
  <c r="BK499"/>
  <c r="BK445"/>
  <c r="J381"/>
  <c r="BK302"/>
  <c r="BK133"/>
  <c i="4" r="BK88"/>
  <c i="5" r="J212"/>
  <c r="J184"/>
  <c r="J130"/>
  <c r="BK175"/>
  <c r="BK102"/>
  <c r="J208"/>
  <c r="J193"/>
  <c r="J151"/>
  <c r="BK134"/>
  <c r="BK109"/>
  <c r="J189"/>
  <c r="BK159"/>
  <c r="J134"/>
  <c r="BK113"/>
  <c r="J175"/>
  <c r="J157"/>
  <c r="J109"/>
  <c r="BK169"/>
  <c r="J107"/>
  <c i="6" r="BK109"/>
  <c r="BK90"/>
  <c r="BK106"/>
  <c i="2" r="BK295"/>
  <c r="BK232"/>
  <c r="BK112"/>
  <c r="J279"/>
  <c r="J214"/>
  <c r="J112"/>
  <c r="BK279"/>
  <c r="BK167"/>
  <c r="BK325"/>
  <c r="BK246"/>
  <c r="BK156"/>
  <c r="BK276"/>
  <c r="BK203"/>
  <c r="BK237"/>
  <c r="J167"/>
  <c r="BK97"/>
  <c i="3" r="J990"/>
  <c r="BK838"/>
  <c r="J776"/>
  <c r="J727"/>
  <c r="J629"/>
  <c r="J544"/>
  <c r="BK473"/>
  <c r="BK422"/>
  <c r="J348"/>
  <c r="BK223"/>
  <c r="J158"/>
  <c r="J939"/>
  <c r="BK895"/>
  <c r="BK823"/>
  <c r="J757"/>
  <c r="BK626"/>
  <c r="J523"/>
  <c r="BK419"/>
  <c r="J324"/>
  <c r="J261"/>
  <c r="J193"/>
  <c r="J152"/>
  <c r="J867"/>
  <c r="J799"/>
  <c r="J616"/>
  <c r="J506"/>
  <c r="BK462"/>
  <c r="J395"/>
  <c r="BK843"/>
  <c r="J755"/>
  <c r="J711"/>
  <c r="J611"/>
  <c r="J479"/>
  <c r="BK395"/>
  <c r="BK358"/>
  <c r="BK266"/>
  <c r="J168"/>
  <c r="BK1021"/>
  <c r="BK995"/>
  <c r="J864"/>
  <c r="BK809"/>
  <c r="J664"/>
  <c r="BK577"/>
  <c r="BK519"/>
  <c r="J390"/>
  <c r="BK334"/>
  <c r="BK290"/>
  <c r="J185"/>
  <c r="J113"/>
  <c r="J906"/>
  <c r="J780"/>
  <c r="BK711"/>
  <c r="J648"/>
  <c r="J582"/>
  <c r="BK506"/>
  <c r="J430"/>
  <c r="BK374"/>
  <c r="BK285"/>
  <c i="4" r="J88"/>
  <c r="J90"/>
  <c i="5" r="J197"/>
  <c r="BK132"/>
  <c r="J96"/>
  <c r="J138"/>
  <c r="BK90"/>
  <c r="J199"/>
  <c r="BK167"/>
  <c r="J147"/>
  <c r="BK115"/>
  <c r="J92"/>
  <c r="BK214"/>
  <c r="BK157"/>
  <c r="BK136"/>
  <c r="J220"/>
  <c r="J145"/>
  <c r="BK107"/>
  <c r="J177"/>
  <c r="BK147"/>
  <c i="6" r="BK93"/>
  <c r="J96"/>
  <c i="2" r="BK304"/>
  <c r="BK214"/>
  <c r="J309"/>
  <c r="BK256"/>
  <c r="BK146"/>
  <c r="J97"/>
  <c r="BK290"/>
  <c r="J193"/>
  <c r="J102"/>
  <c r="J290"/>
  <c r="BK177"/>
  <c r="J314"/>
  <c r="BK267"/>
  <c r="BK172"/>
  <c r="BK226"/>
  <c i="3" r="J1021"/>
  <c r="J902"/>
  <c r="J814"/>
  <c r="BK755"/>
  <c r="J678"/>
  <c r="BK548"/>
  <c r="BK489"/>
  <c r="BK430"/>
  <c r="BK250"/>
  <c r="J163"/>
  <c r="J995"/>
  <c r="BK899"/>
  <c r="J809"/>
  <c r="BK640"/>
  <c r="J556"/>
  <c r="J473"/>
  <c r="BK400"/>
  <c r="BK312"/>
  <c r="J218"/>
  <c r="BK158"/>
  <c r="BK887"/>
  <c r="J818"/>
  <c r="J783"/>
  <c r="BK606"/>
  <c r="BK513"/>
  <c r="BK493"/>
  <c r="J449"/>
  <c r="J892"/>
  <c r="J791"/>
  <c r="J744"/>
  <c r="BK648"/>
  <c r="J440"/>
  <c r="BK369"/>
  <c r="BK276"/>
  <c r="J198"/>
  <c r="BK128"/>
  <c r="J1006"/>
  <c r="J956"/>
  <c r="BK856"/>
  <c r="BK730"/>
  <c r="J640"/>
  <c r="BK572"/>
  <c r="BK457"/>
  <c r="J353"/>
  <c r="BK271"/>
  <c r="J128"/>
  <c r="J930"/>
  <c r="J843"/>
  <c r="BK727"/>
  <c r="BK632"/>
  <c r="BK544"/>
  <c r="BK479"/>
  <c r="J426"/>
  <c r="BK360"/>
  <c r="J295"/>
  <c r="J118"/>
  <c i="4" r="BK86"/>
  <c i="5" r="BK208"/>
  <c r="BK163"/>
  <c r="J115"/>
  <c r="J117"/>
  <c r="J210"/>
  <c r="BK195"/>
  <c r="BK161"/>
  <c r="BK130"/>
  <c r="J94"/>
  <c r="BK212"/>
  <c r="J165"/>
  <c r="BK143"/>
  <c r="J128"/>
  <c r="J191"/>
  <c r="J161"/>
  <c r="BK117"/>
  <c r="J187"/>
  <c r="J159"/>
  <c r="J104"/>
  <c i="6" r="BK87"/>
  <c r="J103"/>
  <c r="J100"/>
  <c i="2" r="BK286"/>
  <c r="BK220"/>
  <c r="BK102"/>
  <c r="J246"/>
  <c r="BK198"/>
  <c r="BK136"/>
  <c r="BK300"/>
  <c r="J198"/>
  <c r="BK306"/>
  <c r="BK242"/>
  <c r="J141"/>
  <c r="J300"/>
  <c r="J270"/>
  <c r="J136"/>
  <c r="BK188"/>
  <c r="J146"/>
  <c i="3" r="J1016"/>
  <c r="BK973"/>
  <c r="J788"/>
  <c r="J739"/>
  <c r="J662"/>
  <c r="J621"/>
  <c r="BK510"/>
  <c r="J445"/>
  <c r="J374"/>
  <c r="BK185"/>
  <c r="BK113"/>
  <c r="BK930"/>
  <c r="BK864"/>
  <c r="BK791"/>
  <c r="J692"/>
  <c r="J564"/>
  <c r="J493"/>
  <c r="BK435"/>
  <c r="BK336"/>
  <c r="BK239"/>
  <c r="J177"/>
  <c r="J138"/>
  <c r="J851"/>
  <c r="BK796"/>
  <c r="BK671"/>
  <c r="BK534"/>
  <c r="J454"/>
  <c r="J302"/>
  <c r="BK828"/>
  <c r="BK719"/>
  <c r="J577"/>
  <c r="BK426"/>
  <c r="J344"/>
  <c r="J305"/>
  <c r="BK218"/>
  <c r="BK147"/>
  <c r="J1011"/>
  <c r="BK939"/>
  <c r="J823"/>
  <c r="J735"/>
  <c r="BK662"/>
  <c r="J530"/>
  <c r="J419"/>
  <c r="BK383"/>
  <c r="BK319"/>
  <c r="BK261"/>
  <c r="BK138"/>
  <c r="J973"/>
  <c r="J895"/>
  <c r="BK771"/>
  <c r="J761"/>
  <c r="J676"/>
  <c r="BK616"/>
  <c r="J513"/>
  <c r="BK454"/>
  <c r="J416"/>
  <c r="J334"/>
  <c r="BK228"/>
  <c i="4" r="BK84"/>
  <c i="5" r="J214"/>
  <c r="BK193"/>
  <c r="J153"/>
  <c r="BK92"/>
  <c r="J90"/>
  <c r="J218"/>
  <c r="BK210"/>
  <c r="BK206"/>
  <c r="BK197"/>
  <c r="J195"/>
  <c r="BK187"/>
  <c r="BK182"/>
  <c r="BK180"/>
  <c r="J163"/>
  <c r="J100"/>
  <c r="J201"/>
  <c r="BK153"/>
  <c r="J136"/>
  <c r="J113"/>
  <c r="BK218"/>
  <c r="J180"/>
  <c r="BK155"/>
  <c r="J132"/>
  <c r="J204"/>
  <c r="BK171"/>
  <c r="J143"/>
  <c r="J98"/>
  <c r="J167"/>
  <c r="BK140"/>
  <c r="BK98"/>
  <c i="6" r="J106"/>
  <c r="BK103"/>
  <c r="J90"/>
  <c i="2" r="BK314"/>
  <c r="J251"/>
  <c r="BK117"/>
  <c r="J267"/>
  <c r="J226"/>
  <c r="BK141"/>
  <c r="J320"/>
  <c r="J220"/>
  <c r="J156"/>
  <c r="J282"/>
  <c r="BK193"/>
  <c r="BK320"/>
  <c r="BK251"/>
  <c i="1" r="AS54"/>
  <c i="3" r="J910"/>
  <c r="J804"/>
  <c r="J719"/>
  <c r="BK564"/>
  <c r="BK464"/>
  <c r="BK376"/>
  <c r="J271"/>
  <c r="BK168"/>
  <c r="BK108"/>
  <c r="BK892"/>
  <c r="BK776"/>
  <c r="BK669"/>
  <c r="BK530"/>
  <c r="J457"/>
  <c r="BK390"/>
  <c r="J213"/>
  <c r="BK143"/>
  <c r="J859"/>
  <c r="BK814"/>
  <c r="BK766"/>
  <c r="BK539"/>
  <c r="J504"/>
  <c r="J464"/>
  <c r="BK344"/>
  <c r="BK799"/>
  <c r="BK735"/>
  <c r="BK629"/>
  <c r="J495"/>
  <c r="BK381"/>
  <c r="J336"/>
  <c r="J228"/>
  <c r="J108"/>
  <c r="BK992"/>
  <c r="BK906"/>
  <c r="J706"/>
  <c r="J606"/>
  <c r="J539"/>
  <c r="BK484"/>
  <c r="J369"/>
  <c r="BK305"/>
  <c r="BK213"/>
  <c r="J992"/>
  <c r="J796"/>
  <c r="BK744"/>
  <c r="J669"/>
  <c r="J626"/>
  <c r="J548"/>
  <c r="J484"/>
  <c r="J400"/>
  <c r="J319"/>
  <c r="J223"/>
  <c i="4" r="J86"/>
  <c i="5" r="BK204"/>
  <c r="J173"/>
  <c r="BK100"/>
  <c r="BK111"/>
  <c r="J216"/>
  <c r="J182"/>
  <c r="BK149"/>
  <c r="J125"/>
  <c r="BK220"/>
  <c r="J171"/>
  <c r="BK138"/>
  <c r="J119"/>
  <c r="BK184"/>
  <c r="BK165"/>
  <c r="BK128"/>
  <c r="BK104"/>
  <c r="BK173"/>
  <c r="BK125"/>
  <c i="6" r="BK100"/>
  <c r="BK96"/>
  <c r="J109"/>
  <c r="J87"/>
  <c i="2" r="J325"/>
  <c r="J256"/>
  <c r="J172"/>
  <c r="J306"/>
  <c r="J232"/>
  <c r="J177"/>
  <c r="BK309"/>
  <c r="BK270"/>
  <c r="BK161"/>
  <c r="J286"/>
  <c r="J203"/>
  <c r="J295"/>
  <c r="J237"/>
  <c r="BK122"/>
  <c r="J182"/>
  <c r="BK130"/>
  <c i="3" r="BK1006"/>
  <c r="BK867"/>
  <c r="BK783"/>
  <c r="J730"/>
  <c r="J632"/>
  <c r="BK582"/>
  <c r="J534"/>
  <c r="J462"/>
  <c r="J290"/>
  <c r="BK193"/>
  <c r="BK123"/>
  <c r="BK913"/>
  <c r="J838"/>
  <c r="BK761"/>
  <c r="BK611"/>
  <c r="BK504"/>
  <c r="BK440"/>
  <c r="J358"/>
  <c r="J285"/>
  <c r="BK198"/>
  <c r="J147"/>
  <c r="J856"/>
  <c r="J771"/>
  <c r="BK517"/>
  <c r="J468"/>
  <c r="J376"/>
  <c r="BK833"/>
  <c r="BK747"/>
  <c r="BK676"/>
  <c r="J489"/>
  <c r="BK348"/>
  <c r="J250"/>
  <c r="BK177"/>
  <c r="J123"/>
  <c r="J1000"/>
  <c r="J913"/>
  <c r="BK788"/>
  <c r="J596"/>
  <c r="BK416"/>
  <c r="BK364"/>
  <c r="J312"/>
  <c r="J239"/>
  <c r="BK1000"/>
  <c r="BK902"/>
  <c r="J833"/>
  <c r="J766"/>
  <c r="BK692"/>
  <c r="BK664"/>
  <c r="J572"/>
  <c r="J510"/>
  <c r="BK468"/>
  <c r="J422"/>
  <c r="BK353"/>
  <c r="J266"/>
  <c i="4" r="BK90"/>
  <c r="J84"/>
  <c i="5" r="BK201"/>
  <c r="J140"/>
  <c r="J111"/>
  <c r="J155"/>
  <c r="BK96"/>
  <c r="J206"/>
  <c r="BK191"/>
  <c r="BK145"/>
  <c r="BK119"/>
  <c r="J102"/>
  <c r="BK216"/>
  <c r="BK177"/>
  <c r="BK151"/>
  <c r="BK122"/>
  <c r="BK199"/>
  <c r="J169"/>
  <c r="J122"/>
  <c r="BK189"/>
  <c r="J149"/>
  <c r="BK94"/>
  <c i="6" r="J114"/>
  <c r="BK114"/>
  <c r="J93"/>
  <c i="2" l="1" r="BK96"/>
  <c r="P155"/>
  <c r="R231"/>
  <c r="P261"/>
  <c r="R275"/>
  <c r="T294"/>
  <c r="P308"/>
  <c r="T308"/>
  <c i="3" r="R157"/>
  <c r="T227"/>
  <c r="T415"/>
  <c r="BK439"/>
  <c r="R439"/>
  <c r="R467"/>
  <c r="R483"/>
  <c r="P547"/>
  <c r="T722"/>
  <c r="P817"/>
  <c r="T912"/>
  <c r="T1005"/>
  <c i="4" r="T83"/>
  <c r="T82"/>
  <c r="T81"/>
  <c i="5" r="R89"/>
  <c r="BK121"/>
  <c r="J121"/>
  <c r="J63"/>
  <c r="T121"/>
  <c r="R179"/>
  <c i="2" r="R96"/>
  <c r="BK245"/>
  <c r="J245"/>
  <c r="J66"/>
  <c r="T261"/>
  <c r="BK303"/>
  <c r="J303"/>
  <c r="J72"/>
  <c i="3" r="BK157"/>
  <c r="J157"/>
  <c r="J62"/>
  <c r="P212"/>
  <c r="T212"/>
  <c r="T352"/>
  <c r="R448"/>
  <c r="BK547"/>
  <c r="J547"/>
  <c r="J78"/>
  <c r="R722"/>
  <c r="T760"/>
  <c r="BK912"/>
  <c r="J912"/>
  <c r="J83"/>
  <c r="P1005"/>
  <c i="5" r="T89"/>
  <c r="P121"/>
  <c r="R121"/>
  <c r="P186"/>
  <c i="2" r="BK155"/>
  <c r="J155"/>
  <c r="J62"/>
  <c r="P245"/>
  <c r="R261"/>
  <c r="R294"/>
  <c r="BK308"/>
  <c r="J308"/>
  <c r="J73"/>
  <c r="R308"/>
  <c i="3" r="BK107"/>
  <c r="P157"/>
  <c r="R227"/>
  <c r="BK415"/>
  <c r="J415"/>
  <c r="J67"/>
  <c r="P439"/>
  <c r="T439"/>
  <c r="T467"/>
  <c r="BK498"/>
  <c r="J498"/>
  <c r="J75"/>
  <c r="T498"/>
  <c r="P522"/>
  <c r="T522"/>
  <c r="BK533"/>
  <c r="J533"/>
  <c r="J77"/>
  <c r="R533"/>
  <c r="P722"/>
  <c r="R760"/>
  <c r="P912"/>
  <c r="P994"/>
  <c r="T994"/>
  <c i="4" r="R83"/>
  <c r="R82"/>
  <c r="R81"/>
  <c i="5" r="BK89"/>
  <c r="J89"/>
  <c r="J61"/>
  <c r="R106"/>
  <c r="P142"/>
  <c r="P179"/>
  <c r="T186"/>
  <c r="T203"/>
  <c i="6" r="R86"/>
  <c r="P99"/>
  <c i="2" r="T96"/>
  <c r="P231"/>
  <c r="T245"/>
  <c r="BK275"/>
  <c r="J275"/>
  <c r="J68"/>
  <c r="BK294"/>
  <c r="J294"/>
  <c r="J71"/>
  <c r="T303"/>
  <c i="3" r="T107"/>
  <c r="P227"/>
  <c r="R352"/>
  <c r="P448"/>
  <c r="P467"/>
  <c r="BK483"/>
  <c r="J483"/>
  <c r="J74"/>
  <c r="P498"/>
  <c r="R498"/>
  <c r="BK522"/>
  <c r="J522"/>
  <c r="J76"/>
  <c r="R522"/>
  <c r="P533"/>
  <c r="T533"/>
  <c r="BK722"/>
  <c r="J722"/>
  <c r="J79"/>
  <c r="P760"/>
  <c r="T817"/>
  <c r="R1005"/>
  <c i="4" r="P83"/>
  <c r="P82"/>
  <c r="P81"/>
  <c i="1" r="AU57"/>
  <c i="5" r="P89"/>
  <c r="T106"/>
  <c r="R142"/>
  <c r="BK186"/>
  <c r="J186"/>
  <c r="J66"/>
  <c r="P203"/>
  <c i="6" r="T86"/>
  <c r="T85"/>
  <c r="T84"/>
  <c r="T99"/>
  <c i="2" r="R155"/>
  <c r="T231"/>
  <c r="BK261"/>
  <c r="J261"/>
  <c r="J67"/>
  <c r="T275"/>
  <c r="P294"/>
  <c r="R303"/>
  <c i="3" r="R107"/>
  <c r="BK227"/>
  <c r="J227"/>
  <c r="J65"/>
  <c r="P352"/>
  <c r="R415"/>
  <c r="BK448"/>
  <c r="J448"/>
  <c r="J71"/>
  <c r="BK467"/>
  <c r="J467"/>
  <c r="J72"/>
  <c r="P483"/>
  <c r="T547"/>
  <c r="BK817"/>
  <c r="J817"/>
  <c r="J81"/>
  <c r="R912"/>
  <c r="BK1005"/>
  <c r="J1005"/>
  <c r="J85"/>
  <c i="4" r="BK83"/>
  <c r="J83"/>
  <c r="J61"/>
  <c i="5" r="P106"/>
  <c r="BK142"/>
  <c r="J142"/>
  <c r="J64"/>
  <c r="BK179"/>
  <c r="J179"/>
  <c r="J65"/>
  <c r="R186"/>
  <c r="BK203"/>
  <c r="J203"/>
  <c r="J67"/>
  <c i="6" r="BK86"/>
  <c r="J86"/>
  <c r="J61"/>
  <c r="P86"/>
  <c r="P85"/>
  <c r="P84"/>
  <c i="1" r="AU59"/>
  <c i="6" r="BK99"/>
  <c r="J99"/>
  <c r="J62"/>
  <c r="R99"/>
  <c i="2" r="P96"/>
  <c r="T155"/>
  <c r="BK231"/>
  <c r="J231"/>
  <c r="J65"/>
  <c r="R245"/>
  <c r="P275"/>
  <c r="P303"/>
  <c i="3" r="P107"/>
  <c r="P106"/>
  <c r="T157"/>
  <c r="BK212"/>
  <c r="J212"/>
  <c r="J64"/>
  <c r="R212"/>
  <c r="BK352"/>
  <c r="J352"/>
  <c r="J66"/>
  <c r="P415"/>
  <c r="T448"/>
  <c r="T483"/>
  <c r="R547"/>
  <c r="BK760"/>
  <c r="J760"/>
  <c r="J80"/>
  <c r="R817"/>
  <c r="BK994"/>
  <c r="J994"/>
  <c r="J84"/>
  <c r="R994"/>
  <c i="5" r="BK106"/>
  <c r="J106"/>
  <c r="J62"/>
  <c r="T142"/>
  <c r="T179"/>
  <c r="R203"/>
  <c i="2" r="BK219"/>
  <c r="J219"/>
  <c r="J63"/>
  <c i="3" r="BK206"/>
  <c r="J206"/>
  <c r="J63"/>
  <c r="BK478"/>
  <c r="J478"/>
  <c r="J73"/>
  <c r="BK434"/>
  <c r="J434"/>
  <c r="J68"/>
  <c i="6" r="BK108"/>
  <c r="J108"/>
  <c r="J63"/>
  <c i="2" r="BK289"/>
  <c r="J289"/>
  <c r="J69"/>
  <c r="BK225"/>
  <c r="J225"/>
  <c r="J64"/>
  <c i="6" r="BK113"/>
  <c r="J113"/>
  <c r="J64"/>
  <c i="2" r="BK319"/>
  <c r="J319"/>
  <c r="J74"/>
  <c i="3" r="BK909"/>
  <c r="J909"/>
  <c r="J82"/>
  <c i="6" r="BE96"/>
  <c r="J81"/>
  <c r="J52"/>
  <c r="E74"/>
  <c r="BE87"/>
  <c r="BE109"/>
  <c r="BE114"/>
  <c r="BE100"/>
  <c i="5" r="BK88"/>
  <c r="J88"/>
  <c r="J60"/>
  <c i="6" r="F55"/>
  <c r="BE93"/>
  <c r="BE90"/>
  <c r="BE103"/>
  <c r="BE106"/>
  <c i="5" r="E77"/>
  <c r="F84"/>
  <c r="BE117"/>
  <c r="BE122"/>
  <c r="BE138"/>
  <c r="BE145"/>
  <c i="4" r="BK82"/>
  <c r="J82"/>
  <c r="J60"/>
  <c i="5" r="J55"/>
  <c r="BE92"/>
  <c r="BE102"/>
  <c r="BE115"/>
  <c r="BE119"/>
  <c r="BE130"/>
  <c r="BE140"/>
  <c r="BE167"/>
  <c r="BE173"/>
  <c r="BE182"/>
  <c r="BE201"/>
  <c r="BE216"/>
  <c r="BE220"/>
  <c r="BE98"/>
  <c r="BE125"/>
  <c r="BE153"/>
  <c r="BE175"/>
  <c r="BE187"/>
  <c r="BE191"/>
  <c r="BE197"/>
  <c r="BE90"/>
  <c r="BE96"/>
  <c r="BE100"/>
  <c r="BE107"/>
  <c r="BE111"/>
  <c r="BE132"/>
  <c r="BE151"/>
  <c r="BE157"/>
  <c r="BE159"/>
  <c r="BE163"/>
  <c r="BE165"/>
  <c r="BE171"/>
  <c r="BE180"/>
  <c r="BE189"/>
  <c r="BE206"/>
  <c r="BE208"/>
  <c r="BE212"/>
  <c r="BE214"/>
  <c r="J81"/>
  <c r="BE104"/>
  <c r="BE128"/>
  <c r="BE134"/>
  <c r="BE136"/>
  <c r="BE147"/>
  <c r="BE177"/>
  <c r="BE184"/>
  <c r="BE193"/>
  <c r="BE199"/>
  <c r="BE204"/>
  <c r="BE218"/>
  <c r="BE94"/>
  <c r="BE109"/>
  <c r="BE113"/>
  <c r="BE143"/>
  <c r="BE149"/>
  <c r="BE155"/>
  <c r="BE161"/>
  <c r="BE169"/>
  <c r="BE195"/>
  <c r="BE210"/>
  <c i="3" r="J439"/>
  <c r="J70"/>
  <c i="4" r="F55"/>
  <c i="3" r="J107"/>
  <c r="J61"/>
  <c i="4" r="BE84"/>
  <c r="E48"/>
  <c r="J55"/>
  <c r="J75"/>
  <c r="BE90"/>
  <c r="BE88"/>
  <c r="BE86"/>
  <c i="3" r="J52"/>
  <c r="J55"/>
  <c r="BE108"/>
  <c r="BE113"/>
  <c r="BE158"/>
  <c r="BE185"/>
  <c r="BE193"/>
  <c r="BE276"/>
  <c r="BE358"/>
  <c r="BE410"/>
  <c r="BE449"/>
  <c r="BE464"/>
  <c r="BE504"/>
  <c r="BE513"/>
  <c r="BE519"/>
  <c r="BE577"/>
  <c r="BE596"/>
  <c r="BE623"/>
  <c r="BE629"/>
  <c r="BE640"/>
  <c r="BE662"/>
  <c r="BE723"/>
  <c r="BE739"/>
  <c r="BE788"/>
  <c r="BE791"/>
  <c r="BE906"/>
  <c r="BE910"/>
  <c r="BE939"/>
  <c r="BE990"/>
  <c r="BE995"/>
  <c i="2" r="J96"/>
  <c r="J61"/>
  <c i="3" r="E48"/>
  <c r="F102"/>
  <c r="BE118"/>
  <c r="BE123"/>
  <c r="BE133"/>
  <c r="BE147"/>
  <c r="BE168"/>
  <c r="BE177"/>
  <c r="BE207"/>
  <c r="BE228"/>
  <c r="BE285"/>
  <c r="BE302"/>
  <c r="BE329"/>
  <c r="BE344"/>
  <c r="BE348"/>
  <c r="BE374"/>
  <c r="BE376"/>
  <c r="BE381"/>
  <c r="BE454"/>
  <c r="BE479"/>
  <c r="BE517"/>
  <c r="BE534"/>
  <c r="BE582"/>
  <c r="BE616"/>
  <c r="BE692"/>
  <c r="BE719"/>
  <c r="BE755"/>
  <c r="BE757"/>
  <c r="BE766"/>
  <c r="BE780"/>
  <c r="BE783"/>
  <c r="BE814"/>
  <c r="BE851"/>
  <c r="BE887"/>
  <c r="BE892"/>
  <c r="BE899"/>
  <c r="BE956"/>
  <c r="BE1000"/>
  <c r="BE1011"/>
  <c i="2" r="BK293"/>
  <c r="J293"/>
  <c r="J70"/>
  <c i="3" r="BE138"/>
  <c r="BE213"/>
  <c r="BE239"/>
  <c r="BE271"/>
  <c r="BE290"/>
  <c r="BE312"/>
  <c r="BE324"/>
  <c r="BE390"/>
  <c r="BE416"/>
  <c r="BE473"/>
  <c r="BE539"/>
  <c r="BE564"/>
  <c r="BE572"/>
  <c r="BE606"/>
  <c r="BE626"/>
  <c r="BE671"/>
  <c r="BE727"/>
  <c r="BE730"/>
  <c r="BE744"/>
  <c r="BE776"/>
  <c r="BE796"/>
  <c r="BE838"/>
  <c r="BE867"/>
  <c r="BE334"/>
  <c r="BE336"/>
  <c r="BE400"/>
  <c r="BE430"/>
  <c r="BE435"/>
  <c r="BE457"/>
  <c r="BE499"/>
  <c r="BE510"/>
  <c r="BE523"/>
  <c r="BE530"/>
  <c r="BE544"/>
  <c r="BE548"/>
  <c r="BE556"/>
  <c r="BE611"/>
  <c r="BE669"/>
  <c r="BE676"/>
  <c r="BE706"/>
  <c r="BE761"/>
  <c r="BE809"/>
  <c r="BE864"/>
  <c r="BE143"/>
  <c r="BE163"/>
  <c r="BE218"/>
  <c r="BE223"/>
  <c r="BE250"/>
  <c r="BE261"/>
  <c r="BE295"/>
  <c r="BE305"/>
  <c r="BE353"/>
  <c r="BE383"/>
  <c r="BE395"/>
  <c r="BE422"/>
  <c r="BE445"/>
  <c r="BE462"/>
  <c r="BE489"/>
  <c r="BE495"/>
  <c r="BE621"/>
  <c r="BE632"/>
  <c r="BE664"/>
  <c r="BE678"/>
  <c r="BE799"/>
  <c r="BE804"/>
  <c r="BE818"/>
  <c r="BE859"/>
  <c r="BE902"/>
  <c r="BE973"/>
  <c r="BE992"/>
  <c r="BE1006"/>
  <c r="BE1021"/>
  <c r="BE128"/>
  <c r="BE152"/>
  <c r="BE198"/>
  <c r="BE266"/>
  <c r="BE319"/>
  <c r="BE360"/>
  <c r="BE364"/>
  <c r="BE369"/>
  <c r="BE419"/>
  <c r="BE426"/>
  <c r="BE440"/>
  <c r="BE468"/>
  <c r="BE484"/>
  <c r="BE493"/>
  <c r="BE506"/>
  <c r="BE648"/>
  <c r="BE711"/>
  <c r="BE735"/>
  <c r="BE747"/>
  <c r="BE771"/>
  <c r="BE823"/>
  <c r="BE828"/>
  <c r="BE833"/>
  <c r="BE843"/>
  <c r="BE856"/>
  <c r="BE895"/>
  <c r="BE913"/>
  <c r="BE930"/>
  <c r="BE1016"/>
  <c i="2" r="F55"/>
  <c r="J88"/>
  <c r="BE102"/>
  <c r="BE177"/>
  <c r="BE220"/>
  <c r="BE251"/>
  <c r="E48"/>
  <c r="J91"/>
  <c r="BE112"/>
  <c r="BE167"/>
  <c r="BE256"/>
  <c r="BE279"/>
  <c r="BE117"/>
  <c r="BE136"/>
  <c r="BE146"/>
  <c r="BE232"/>
  <c r="BE262"/>
  <c r="BE267"/>
  <c r="BE309"/>
  <c r="BE97"/>
  <c r="BE122"/>
  <c r="BE203"/>
  <c r="BE214"/>
  <c r="BE237"/>
  <c r="BE246"/>
  <c r="BE276"/>
  <c r="BE295"/>
  <c r="BE320"/>
  <c r="BE325"/>
  <c r="BE130"/>
  <c r="BE172"/>
  <c r="BE188"/>
  <c r="BE193"/>
  <c r="BE286"/>
  <c r="BE290"/>
  <c r="BE300"/>
  <c r="BE304"/>
  <c r="BE141"/>
  <c r="BE156"/>
  <c r="BE161"/>
  <c r="BE182"/>
  <c r="BE198"/>
  <c r="BE209"/>
  <c r="BE226"/>
  <c r="BE242"/>
  <c r="BE270"/>
  <c r="BE282"/>
  <c r="BE306"/>
  <c r="BE314"/>
  <c r="J34"/>
  <c i="1" r="AW55"/>
  <c i="3" r="F35"/>
  <c i="1" r="BB56"/>
  <c i="3" r="F37"/>
  <c i="1" r="BD56"/>
  <c i="5" r="F36"/>
  <c i="1" r="BC58"/>
  <c i="2" r="F35"/>
  <c i="1" r="BB55"/>
  <c i="3" r="F36"/>
  <c i="1" r="BC56"/>
  <c i="4" r="F35"/>
  <c i="1" r="BB57"/>
  <c i="5" r="F34"/>
  <c i="1" r="BA58"/>
  <c i="6" r="F36"/>
  <c i="1" r="BC59"/>
  <c i="6" r="F37"/>
  <c i="1" r="BD59"/>
  <c i="2" r="F34"/>
  <c i="1" r="BA55"/>
  <c i="2" r="F36"/>
  <c i="1" r="BC55"/>
  <c i="3" r="J34"/>
  <c i="1" r="AW56"/>
  <c i="4" r="F34"/>
  <c i="1" r="BA57"/>
  <c i="4" r="F37"/>
  <c i="1" r="BD57"/>
  <c i="5" r="F37"/>
  <c i="1" r="BD58"/>
  <c i="6" r="F34"/>
  <c i="1" r="BA59"/>
  <c i="5" r="J34"/>
  <c i="1" r="AW58"/>
  <c i="6" r="J34"/>
  <c i="1" r="AW59"/>
  <c i="2" r="F37"/>
  <c i="1" r="BD55"/>
  <c i="3" r="F34"/>
  <c i="1" r="BA56"/>
  <c i="4" r="F36"/>
  <c i="1" r="BC57"/>
  <c i="4" r="J34"/>
  <c i="1" r="AW57"/>
  <c i="5" r="F35"/>
  <c i="1" r="BB58"/>
  <c i="6" r="F35"/>
  <c i="1" r="BB59"/>
  <c i="5" l="1" r="P88"/>
  <c r="P87"/>
  <c i="1" r="AU58"/>
  <c i="3" r="P438"/>
  <c r="P105"/>
  <c i="1" r="AU56"/>
  <c i="2" r="P293"/>
  <c i="5" r="T88"/>
  <c r="T87"/>
  <c i="3" r="R438"/>
  <c i="6" r="R85"/>
  <c r="R84"/>
  <c i="3" r="R106"/>
  <c r="R105"/>
  <c i="2" r="T95"/>
  <c i="3" r="T438"/>
  <c i="5" r="R88"/>
  <c r="R87"/>
  <c i="3" r="BK438"/>
  <c r="J438"/>
  <c r="J69"/>
  <c i="2" r="T293"/>
  <c r="P95"/>
  <c r="P94"/>
  <c i="1" r="AU55"/>
  <c i="3" r="T106"/>
  <c r="T105"/>
  <c r="BK106"/>
  <c r="J106"/>
  <c r="J60"/>
  <c i="2" r="R293"/>
  <c r="R95"/>
  <c r="R94"/>
  <c r="BK95"/>
  <c r="J95"/>
  <c r="J60"/>
  <c i="6" r="BK85"/>
  <c r="BK84"/>
  <c r="J84"/>
  <c i="5" r="BK87"/>
  <c r="J87"/>
  <c i="4" r="BK81"/>
  <c r="J81"/>
  <c r="J59"/>
  <c i="2" r="BK94"/>
  <c r="J94"/>
  <c r="F33"/>
  <c i="1" r="AZ55"/>
  <c i="5" r="J33"/>
  <c i="1" r="AV58"/>
  <c r="AT58"/>
  <c i="6" r="F33"/>
  <c i="1" r="AZ59"/>
  <c r="BC54"/>
  <c r="AY54"/>
  <c i="2" r="J33"/>
  <c i="1" r="AV55"/>
  <c r="AT55"/>
  <c i="5" r="J30"/>
  <c i="1" r="AG58"/>
  <c i="6" r="J33"/>
  <c i="1" r="AV59"/>
  <c r="AT59"/>
  <c r="BA54"/>
  <c r="W30"/>
  <c i="3" r="J33"/>
  <c i="1" r="AV56"/>
  <c r="AT56"/>
  <c i="6" r="J30"/>
  <c i="1" r="AG59"/>
  <c i="3" r="F33"/>
  <c i="1" r="AZ56"/>
  <c i="4" r="F33"/>
  <c i="1" r="AZ57"/>
  <c i="4" r="J33"/>
  <c i="1" r="AV57"/>
  <c r="AT57"/>
  <c i="5" r="F33"/>
  <c i="1" r="AZ58"/>
  <c r="BD54"/>
  <c r="W33"/>
  <c r="BB54"/>
  <c r="AX54"/>
  <c i="2" r="J30"/>
  <c i="1" r="AG55"/>
  <c i="2" l="1" r="T94"/>
  <c i="6" r="J59"/>
  <c r="J85"/>
  <c r="J60"/>
  <c i="3" r="BK105"/>
  <c r="J105"/>
  <c i="1" r="AN58"/>
  <c i="5" r="J59"/>
  <c i="6" r="J39"/>
  <c i="5" r="J39"/>
  <c i="1" r="AN55"/>
  <c i="2" r="J59"/>
  <c r="J39"/>
  <c i="1" r="AN59"/>
  <c r="AU54"/>
  <c r="W31"/>
  <c r="W32"/>
  <c i="3" r="J30"/>
  <c i="1" r="AG56"/>
  <c i="4" r="J30"/>
  <c i="1" r="AG57"/>
  <c r="AW54"/>
  <c r="AK30"/>
  <c r="AZ54"/>
  <c r="W29"/>
  <c i="3" l="1" r="J39"/>
  <c r="J59"/>
  <c i="4" r="J39"/>
  <c i="1" r="AN57"/>
  <c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<sst xmlns="http://schemas.openxmlformats.org/spreadsheetml/2006/main">
  <si>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</si>
  <si>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</si>
  <si>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</si>
  <si>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</si>
  <si>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</si>
  <si>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{3b5c7ad7-ad6a-4e0c-bd88-c1f1182f59ff}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</si>
  <si>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</si>
  <si>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</si>
  <si>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</si>
  <si>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</si>
  <si>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</si>
  <si>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</si>
  <si>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</t>
  </si>
  <si>
    <t>Kód:</t>
  </si>
  <si>
    <t>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</si>
  <si>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</si>
  <si>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</si>
  <si>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mateřské školy v ul. Sadová, Tachov – dětská skupina v 2.NP</t>
  </si>
  <si>
    <t>KSO:</t>
  </si>
  <si>
    <t/>
  </si>
  <si>
    <t>CC-CZ:</t>
  </si>
  <si>
    <t>Místo:</t>
  </si>
  <si>
    <t xml:space="preserve">Sadová ulice </t>
  </si>
  <si>
    <t>Datum:</t>
  </si>
  <si>
    <t>19. 8. 2024</t>
  </si>
  <si>
    <t>Zadavatel:</t>
  </si>
  <si>
    <t>IČ:</t>
  </si>
  <si>
    <t>75006871</t>
  </si>
  <si>
    <t>Mateřská škola Tachov, Sadová 1356, 34701 Tachov</t>
  </si>
  <si>
    <t>DIČ:</t>
  </si>
  <si>
    <t>Uchazeč:</t>
  </si>
  <si>
    <t>Vyplň údaj</t>
  </si>
  <si>
    <t>Projektant:</t>
  </si>
  <si>
    <t>08305170</t>
  </si>
  <si>
    <t xml:space="preserve">Ing. Miroslav Packan 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</si>
  <si>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</si>
  <si>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</si>
  <si>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</si>
  <si>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</si>
  <si>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</si>
  <si>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</si>
  <si>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</si>
  <si>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</si>
  <si>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</si>
  <si>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</si>
  <si>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</si>
  <si>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</si>
  <si>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</si>
  <si>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</si>
  <si>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</si>
  <si>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</si>
  <si>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</si>
  <si>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</si>
  <si>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</si>
  <si>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</si>
  <si>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</si>
  <si>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</si>
  <si>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</si>
  <si>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</si>
  <si>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</si>
  <si>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</si>
  <si>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</si>
  <si>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</si>
  <si>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</si>
  <si>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</si>
  <si>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</si>
  <si>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</si>
  <si>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</si>
  <si>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</si>
  <si>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</si>
  <si>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</si>
  <si>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</si>
  <si>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</si>
  <si>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</si>
  <si>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</si>
  <si>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</si>
  <si>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</si>
  <si>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</si>
  <si>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D.1.</t>
  </si>
  <si>
    <t xml:space="preserve">Architektonické a stavební řešení - venkovní schodiště </t>
  </si>
  <si>
    <t>STA</t>
  </si>
  <si>
    <t>1</t>
  </si>
  <si>
    <t>{9fe3cd69-afc3-4eb9-8ea9-791d795c7e3a}</t>
  </si>
  <si>
    <t>2</t>
  </si>
  <si>
    <t>D.2.</t>
  </si>
  <si>
    <t>Architektonické a stavební řešení - vnitřní stavební úpravy a rampa</t>
  </si>
  <si>
    <t>{a5d209f4-0bf7-4ff9-9e47-bb814e0c1066}</t>
  </si>
  <si>
    <t>D.3.</t>
  </si>
  <si>
    <t xml:space="preserve">Architektektonické a stavební řešení - jídelní výtahy </t>
  </si>
  <si>
    <t>{1db2496d-172e-4cbd-8566-71d235461e47}</t>
  </si>
  <si>
    <t>D.4.</t>
  </si>
  <si>
    <t>Elektroinstalace</t>
  </si>
  <si>
    <t>{b8eca2ee-3ec0-49b1-ac08-b65e668afed2}</t>
  </si>
  <si>
    <t>D.5.</t>
  </si>
  <si>
    <t xml:space="preserve">Vedlejší a ostatní náklady </t>
  </si>
  <si>
    <t>{48b3a8a4-2842-47e8-9bcf-c2449fce5c2d}</t>
  </si>
  <si>
    <t>KRYCÍ LIST SOUPISU PRACÍ</t>
  </si>
  <si>
    <t>Objekt:</t>
  </si>
  <si>
    <t xml:space="preserve">D.1. - Architektonické a stavební řešení - venkovní schodiště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</si>
  <si>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</si>
  <si>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</si>
  <si>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</si>
  <si>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</si>
  <si>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</si>
  <si>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</si>
  <si>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</si>
  <si>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</si>
  <si>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</si>
  <si>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</si>
  <si>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</si>
  <si>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</si>
  <si>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</si>
  <si>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</si>
  <si>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</si>
  <si>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</si>
  <si>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</si>
  <si>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</si>
  <si>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</si>
  <si>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</si>
  <si>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</si>
  <si>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</si>
  <si>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</si>
  <si>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</si>
  <si>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</si>
  <si>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</si>
  <si>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</si>
  <si>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</si>
  <si>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</si>
  <si>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</si>
  <si>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</si>
  <si>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</si>
  <si>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</si>
  <si>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</si>
  <si>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</si>
  <si>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</si>
  <si>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</si>
  <si>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</si>
  <si>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</si>
  <si>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</si>
  <si>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2024 02</t>
  </si>
  <si>
    <t>4</t>
  </si>
  <si>
    <t>6886877</t>
  </si>
  <si>
    <t>PP</t>
  </si>
  <si>
    <t>Sejmutí ornice strojně při souvislé ploše do 100 m2, tl. vrstvy do 200 mm</t>
  </si>
  <si>
    <t>Online PSC</t>
  </si>
  <si>
    <t>https://podminky.urs.cz/item/CS_URS_2024_02/121151103</t>
  </si>
  <si>
    <t>VV</t>
  </si>
  <si>
    <t xml:space="preserve">"sejmutí ornice v místě budoucích schodů" </t>
  </si>
  <si>
    <t>30</t>
  </si>
  <si>
    <t>131251100</t>
  </si>
  <si>
    <t>Hloubení jam nezapažených v hornině třídy těžitelnosti I skupiny 3 objem do 20 m3 strojně</t>
  </si>
  <si>
    <t>m3</t>
  </si>
  <si>
    <t>-589965116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</si>
  <si>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</si>
  <si>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</si>
  <si>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"vyhloubení stavební jámy - úroveň -2,02 až -2,62"</t>
  </si>
  <si>
    <t>3,925*5,6*0,6</t>
  </si>
  <si>
    <t>0,97*2*0,6</t>
  </si>
  <si>
    <t>"vyhloubení stavební jámy - úroveň -2,62 až -3,02"</t>
  </si>
  <si>
    <t>4,6*3,025*0,4</t>
  </si>
  <si>
    <t>0,4*0,4*0,4</t>
  </si>
  <si>
    <t>Součet</t>
  </si>
  <si>
    <t>3</t>
  </si>
  <si>
    <t>162751117</t>
  </si>
  <si>
    <t>Vodorovné přemístění přes 9 000 do 10000 m výkopku/sypaniny z horniny třídy těžitelnosti I skupiny 1 až 3</t>
  </si>
  <si>
    <t>938158895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</si>
  <si>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</si>
  <si>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</si>
  <si>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 xml:space="preserve">"odvoz přebytečného výkopku na skládku" </t>
  </si>
  <si>
    <t>14,442</t>
  </si>
  <si>
    <t>162751119</t>
  </si>
  <si>
    <t>Příplatek k vodorovnému přemístění výkopku/sypaniny z horniny třídy těžitelnosti I skupiny 1 až 3 ZKD 1000 m přes 10000 m</t>
  </si>
  <si>
    <t>-11589548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</si>
  <si>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</si>
  <si>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</si>
  <si>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 xml:space="preserve">"příplatek za vzdálenost" </t>
  </si>
  <si>
    <t>14,442*10</t>
  </si>
  <si>
    <t>5</t>
  </si>
  <si>
    <t>167151101</t>
  </si>
  <si>
    <t>Nakládání výkopku z hornin třídy těžitelnosti I skupiny 1 až 3 do 100 m3</t>
  </si>
  <si>
    <t>-1063609256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</si>
  <si>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</si>
  <si>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</si>
  <si>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 xml:space="preserve">"naložení přebytečného výkopku vč. ornice" </t>
  </si>
  <si>
    <t>(30*0,2+19,982)-11,5596</t>
  </si>
  <si>
    <t xml:space="preserve">"naložení pro zásyp" </t>
  </si>
  <si>
    <t>11,5596</t>
  </si>
  <si>
    <t>6</t>
  </si>
  <si>
    <t>171152501</t>
  </si>
  <si>
    <t>Zhutnění podloží z hornin soudržných nebo nesoudržných pod násypy</t>
  </si>
  <si>
    <t>1945521208</t>
  </si>
  <si>
    <t>Zhutnění podloží pod násypy z rostlé horniny třídy těžitelnosti I a II, skupiny 1 až 4 z hornin soudružných a nesoudržných</t>
  </si>
  <si>
    <t>https://podminky.urs.cz/item/CS_URS_2024_02/171152501</t>
  </si>
  <si>
    <t>"uhutnění základové spáry"</t>
  </si>
  <si>
    <t>3,7*2,125+0,4*0,4</t>
  </si>
  <si>
    <t>7</t>
  </si>
  <si>
    <t>171201221</t>
  </si>
  <si>
    <t>Poplatek za uložení na skládce (skládkovné) zeminy a kamení kód odpadu 17 05 04</t>
  </si>
  <si>
    <t>t</t>
  </si>
  <si>
    <t>-2145327732</t>
  </si>
  <si>
    <t>Poplatek za uložení stavebního odpadu na skládce (skládkovné) zeminy a kamení zatříděného do Katalogu odpadů pod kódem 17 05 04</t>
  </si>
  <si>
    <t>https://podminky.urs.cz/item/CS_URS_2024_02/171201221</t>
  </si>
  <si>
    <t>"přepočet množství"</t>
  </si>
  <si>
    <t>14,442*2</t>
  </si>
  <si>
    <t>8</t>
  </si>
  <si>
    <t>171251201</t>
  </si>
  <si>
    <t>Uložení sypaniny na skládky nebo meziskládky</t>
  </si>
  <si>
    <t>1923425305</t>
  </si>
  <si>
    <t>Uložení sypaniny na skládky nebo meziskládky bez hutnění s upravením uložené sypaniny do předepsaného tvaru</t>
  </si>
  <si>
    <t>https://podminky.urs.cz/item/CS_URS_2024_02/171251201</t>
  </si>
  <si>
    <t xml:space="preserve">"uložení zeminy na skládce" </t>
  </si>
  <si>
    <t>9</t>
  </si>
  <si>
    <t>174151101</t>
  </si>
  <si>
    <t>Zásyp jam, šachet rýh nebo kolem objektů sypaninou se zhutněním</t>
  </si>
  <si>
    <t>188246153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</si>
  <si>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</si>
  <si>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</si>
  <si>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 xml:space="preserve">"zásyp stavební jámy dle PD" </t>
  </si>
  <si>
    <t>0,45*0,4*4,6*2</t>
  </si>
  <si>
    <t>0,45*0,4*3,025*2</t>
  </si>
  <si>
    <t>0,4*0,4*0,97*3</t>
  </si>
  <si>
    <t>4,6*3,025*0,6</t>
  </si>
  <si>
    <t>Zakládání</t>
  </si>
  <si>
    <t>10</t>
  </si>
  <si>
    <t>213221101</t>
  </si>
  <si>
    <t>Ochranná vrstva na základové spáře z betonu prostého bez zvláštních nároků na prostředí tl do 150 mm tř. C 12/15</t>
  </si>
  <si>
    <t>1653094700</t>
  </si>
  <si>
    <t>Ochranná vrstva na základové spáře tl. do 150 mm z prostého betonu bez zvláštních nároků na prostředí tř. C 12/15</t>
  </si>
  <si>
    <t>https://podminky.urs.cz/item/CS_URS_2024_02/213221101</t>
  </si>
  <si>
    <t xml:space="preserve">"ochranná vrstva" </t>
  </si>
  <si>
    <t>4,6*3,025*0,1</t>
  </si>
  <si>
    <t>11</t>
  </si>
  <si>
    <t>273321611</t>
  </si>
  <si>
    <t>Základové desky ze ŽB bez zvýšených nároků na prostředí tř. C 30/37</t>
  </si>
  <si>
    <t>2022671003</t>
  </si>
  <si>
    <t>Základy z betonu železového (bez výztuže) desky z betonu bez zvláštních nároků na prostředí tř. C 30/37</t>
  </si>
  <si>
    <t>https://podminky.urs.cz/item/CS_URS_2024_02/273321611</t>
  </si>
  <si>
    <t>P</t>
  </si>
  <si>
    <t>Poznámka k položce:_x000d_
C30/37 XC4, XF3</t>
  </si>
  <si>
    <t xml:space="preserve">"hlavní deska" </t>
  </si>
  <si>
    <t>3,7*2,125*0,4</t>
  </si>
  <si>
    <t>273351121</t>
  </si>
  <si>
    <t>Zřízení bednění základových desek</t>
  </si>
  <si>
    <t>-985069128</t>
  </si>
  <si>
    <t>Bednění základů desek zřízení</t>
  </si>
  <si>
    <t>https://podminky.urs.cz/item/CS_URS_2024_02/273351121</t>
  </si>
  <si>
    <t>"bednění hlavní desky"</t>
  </si>
  <si>
    <t>0,4*(3,7*2+2,125*2)</t>
  </si>
  <si>
    <t>13</t>
  </si>
  <si>
    <t>273351122</t>
  </si>
  <si>
    <t>Odstranění bednění základových desek</t>
  </si>
  <si>
    <t>-430561570</t>
  </si>
  <si>
    <t>Bednění základů desek odstranění</t>
  </si>
  <si>
    <t>https://podminky.urs.cz/item/CS_URS_2024_02/273351122</t>
  </si>
  <si>
    <t>14</t>
  </si>
  <si>
    <t>273361821</t>
  </si>
  <si>
    <t>Výztuž základových desek betonářskou ocelí 10 505 (R)</t>
  </si>
  <si>
    <t>-720538813</t>
  </si>
  <si>
    <t>Výztuž základů desek z betonářské oceli 10 505 (R) nebo BSt 500</t>
  </si>
  <si>
    <t>https://podminky.urs.cz/item/CS_URS_2024_02/273361821</t>
  </si>
  <si>
    <t>"výztuž desky"</t>
  </si>
  <si>
    <t>0,00932+0,02915+0,0762+0,07288+0,06316+0,05958</t>
  </si>
  <si>
    <t>15</t>
  </si>
  <si>
    <t>274321611</t>
  </si>
  <si>
    <t>Základové pasy ze ŽB bez zvýšených nároků na prostředí tř. C 30/37</t>
  </si>
  <si>
    <t>-1999746887</t>
  </si>
  <si>
    <t>Základy z betonu železového (bez výztuže) pasy z betonu bez zvláštních nároků na prostředí tř. C 30/37</t>
  </si>
  <si>
    <t>https://podminky.urs.cz/item/CS_URS_2024_02/274321611</t>
  </si>
  <si>
    <t>"bloky na hlavní desce"</t>
  </si>
  <si>
    <t>0,6*1,925*0,6*2</t>
  </si>
  <si>
    <t>16</t>
  </si>
  <si>
    <t>274351121</t>
  </si>
  <si>
    <t>Zřízení bednění základových pasů rovného</t>
  </si>
  <si>
    <t>-1766514718</t>
  </si>
  <si>
    <t>Bednění základů pasů rovné zřízení</t>
  </si>
  <si>
    <t>https://podminky.urs.cz/item/CS_URS_2024_02/274351121</t>
  </si>
  <si>
    <t>"bednění bloků na hlavní desce"</t>
  </si>
  <si>
    <t>0,6*(0,6*2+1,925*2)*2</t>
  </si>
  <si>
    <t>17</t>
  </si>
  <si>
    <t>274351122</t>
  </si>
  <si>
    <t>Odstranění bednění základových pasů rovného</t>
  </si>
  <si>
    <t>1673788919</t>
  </si>
  <si>
    <t>Bednění základů pasů rovné odstranění</t>
  </si>
  <si>
    <t>https://podminky.urs.cz/item/CS_URS_2024_02/274351122</t>
  </si>
  <si>
    <t>18</t>
  </si>
  <si>
    <t>274361821</t>
  </si>
  <si>
    <t>Výztuž základových pasů betonářskou ocelí 10 505 (R)</t>
  </si>
  <si>
    <t>-1931584756</t>
  </si>
  <si>
    <t>Výztuž základů pasů z betonářské oceli 10 505 (R) nebo BSt 500</t>
  </si>
  <si>
    <t>https://podminky.urs.cz/item/CS_URS_2024_02/274361821</t>
  </si>
  <si>
    <t>"výztuž bloků"</t>
  </si>
  <si>
    <t>0,47786-0,31029</t>
  </si>
  <si>
    <t>19</t>
  </si>
  <si>
    <t>275313711</t>
  </si>
  <si>
    <t>Základové patky z betonu tř. C 20/25</t>
  </si>
  <si>
    <t>-1736524745</t>
  </si>
  <si>
    <t>Základy z betonu prostého patky a bloky z betonu kamenem neprokládaného tř. C 20/25</t>
  </si>
  <si>
    <t>https://podminky.urs.cz/item/CS_URS_2024_02/275313711</t>
  </si>
  <si>
    <t>Poznámka k položce:_x000d_
beton C 20/25 XC2</t>
  </si>
  <si>
    <t xml:space="preserve">"patka" </t>
  </si>
  <si>
    <t>0,4*0,4*1</t>
  </si>
  <si>
    <t>20</t>
  </si>
  <si>
    <t>275351121</t>
  </si>
  <si>
    <t>Zřízení bednění základových patek</t>
  </si>
  <si>
    <t>-27606522</t>
  </si>
  <si>
    <t>Bednění základů patek zřízení</t>
  </si>
  <si>
    <t>https://podminky.urs.cz/item/CS_URS_2024_02/275351121</t>
  </si>
  <si>
    <t>"bednění patky"</t>
  </si>
  <si>
    <t>1*(0,4*4)</t>
  </si>
  <si>
    <t>275351122</t>
  </si>
  <si>
    <t>Odstranění bednění základových patek</t>
  </si>
  <si>
    <t>-226107678</t>
  </si>
  <si>
    <t>Bednění základů patek odstranění</t>
  </si>
  <si>
    <t>https://podminky.urs.cz/item/CS_URS_2024_02/275351122</t>
  </si>
  <si>
    <t>Svislé a kompletní konstrukce</t>
  </si>
  <si>
    <t>22</t>
  </si>
  <si>
    <t>346244371</t>
  </si>
  <si>
    <t>Zazdívka o tl 140 mm rýh, nik nebo kapes z cihel pálených</t>
  </si>
  <si>
    <t>-791091762</t>
  </si>
  <si>
    <t>Zazdívka rýh, potrubí, nik (výklenků) nebo kapes z pálených cihel na maltu tl. 140 mm</t>
  </si>
  <si>
    <t>https://podminky.urs.cz/item/CS_URS_2024_02/346244371</t>
  </si>
  <si>
    <t xml:space="preserve">"zazdění zasekané podesty" </t>
  </si>
  <si>
    <t>5,35*0,16</t>
  </si>
  <si>
    <t>Vodorovné konstrukce</t>
  </si>
  <si>
    <t>23</t>
  </si>
  <si>
    <t>451577777</t>
  </si>
  <si>
    <t>Podklad nebo lože pod dlažbu vodorovný nebo do sklonu 1:5 z kameniva těženého tl přes 30 do 100 mm</t>
  </si>
  <si>
    <t>-227702429</t>
  </si>
  <si>
    <t>Podklad nebo lože pod dlažbu (přídlažbu) v ploše vodorovné nebo ve sklonu do 1:5, tloušťky od 30 do 100 mm z kameniva těženého</t>
  </si>
  <si>
    <t>https://podminky.urs.cz/item/CS_URS_2024_02/451577777</t>
  </si>
  <si>
    <t>"kladecí vrstva - zámková dlažba"</t>
  </si>
  <si>
    <t>26,6</t>
  </si>
  <si>
    <t>Komunikace pozemní</t>
  </si>
  <si>
    <t>24</t>
  </si>
  <si>
    <t>564750001</t>
  </si>
  <si>
    <t>Podklad z kameniva hrubého drceného vel. 8-16 mm plochy do 100 m2 tl 150 mm</t>
  </si>
  <si>
    <t>-1246347426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</si>
  <si>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</si>
  <si>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</si>
  <si>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 xml:space="preserve">"kamenivo 8-16 - viz skladba zámkové dlažby" </t>
  </si>
  <si>
    <t>25</t>
  </si>
  <si>
    <t>596211110</t>
  </si>
  <si>
    <t>Kladení zámkové dlažby komunikací pro pěší ručně tl 60 mm skupiny A pl do 50 m2</t>
  </si>
  <si>
    <t>690516971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</si>
  <si>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</si>
  <si>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</si>
  <si>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"betonová zámk. dlažba pod schodištěm"</t>
  </si>
  <si>
    <t>26</t>
  </si>
  <si>
    <t>M</t>
  </si>
  <si>
    <t>59245021</t>
  </si>
  <si>
    <t>dlažba skladebná betonová 200x200mm tl 60mm přírodní</t>
  </si>
  <si>
    <t>-591658590</t>
  </si>
  <si>
    <t>26,6*1,03 'Přepočtené koeficientem množství</t>
  </si>
  <si>
    <t>Úpravy povrchů, podlahy a osazování výplní</t>
  </si>
  <si>
    <t>27</t>
  </si>
  <si>
    <t>612325112</t>
  </si>
  <si>
    <t>Vápenocementová hladká omítka rýh ve stěnách š přes 150 do 300 mm</t>
  </si>
  <si>
    <t>1082375607</t>
  </si>
  <si>
    <t>Vápenocementová omítka rýh hladká, ve stěnách, šířky rýhy přes 150 do 300 mm</t>
  </si>
  <si>
    <t>https://podminky.urs.cz/item/CS_URS_2024_02/612325112</t>
  </si>
  <si>
    <t xml:space="preserve">"omítka rýhy zasekané podesty" </t>
  </si>
  <si>
    <t>28</t>
  </si>
  <si>
    <t>622131121</t>
  </si>
  <si>
    <t>Penetrační nátěr vnějších stěn nanášený ručně</t>
  </si>
  <si>
    <t>684825872</t>
  </si>
  <si>
    <t>Podkladní a spojovací vrstva vnějších omítaných ploch penetrace nanášená ručně stěn</t>
  </si>
  <si>
    <t>https://podminky.urs.cz/item/CS_URS_2024_02/622131121</t>
  </si>
  <si>
    <t>"penetrace rýhy zasekané podesty"</t>
  </si>
  <si>
    <t>0,856</t>
  </si>
  <si>
    <t>29</t>
  </si>
  <si>
    <t>622381022</t>
  </si>
  <si>
    <t>Tenkovrstvá minerální zatíraná (škrábaná) omítka zrnitost 2,0 mm vnějších stěn</t>
  </si>
  <si>
    <t>-539019501</t>
  </si>
  <si>
    <t>Omítka tenkovrstvá minerální vnějších ploch probarvená, bez penetrace zatíraná (škrábaná), zrnitost 2,0 mm stěn</t>
  </si>
  <si>
    <t>https://podminky.urs.cz/item/CS_URS_2024_02/622381022</t>
  </si>
  <si>
    <t>"finální omítka zasekané podesty"</t>
  </si>
  <si>
    <t>Ostatní konstrukce a práce, bourání</t>
  </si>
  <si>
    <t>916231212</t>
  </si>
  <si>
    <t>Osazení chodníkového obrubníku betonového stojatého bez boční opěry do lože z betonu prostého</t>
  </si>
  <si>
    <t>m</t>
  </si>
  <si>
    <t>155681700</t>
  </si>
  <si>
    <t>Osazení chodníkového obrubníku betonového se zřízením lože, s vyplněním a zatřením spár cementovou maltou stojatého bez boční opěry, do lože z betonu prostého</t>
  </si>
  <si>
    <t>https://podminky.urs.cz/item/CS_URS_2024_02/916231212</t>
  </si>
  <si>
    <t xml:space="preserve">"ohraničení zámkové dlažby" </t>
  </si>
  <si>
    <t>4,7*2+5,65*2</t>
  </si>
  <si>
    <t>31</t>
  </si>
  <si>
    <t>59217016</t>
  </si>
  <si>
    <t>obrubník betonový chodníkový 1000x80x250mm</t>
  </si>
  <si>
    <t>2100412335</t>
  </si>
  <si>
    <t>20,7*1,02 'Přepočtené koeficientem množství</t>
  </si>
  <si>
    <t>32</t>
  </si>
  <si>
    <t>974031165</t>
  </si>
  <si>
    <t>Vysekání rýh ve zdivu cihelném hl do 150 mm š do 200 mm</t>
  </si>
  <si>
    <t>-1512778387</t>
  </si>
  <si>
    <t>Vysekání rýh ve zdivu cihelném na maltu vápennou nebo vápenocementovou do hl. 150 mm a šířky do 200 mm</t>
  </si>
  <si>
    <t>https://podminky.urs.cz/item/CS_URS_2024_02/974031165</t>
  </si>
  <si>
    <t xml:space="preserve">"vysekání rýhy pro ukotvení horní podesty" </t>
  </si>
  <si>
    <t>5,35</t>
  </si>
  <si>
    <t>997</t>
  </si>
  <si>
    <t>Přesun sutě</t>
  </si>
  <si>
    <t>33</t>
  </si>
  <si>
    <t>997013152</t>
  </si>
  <si>
    <t>Vnitrostaveništní doprava suti a vybouraných hmot pro budovy v přes 6 do 9 m s omezením mechanizace</t>
  </si>
  <si>
    <t>1257395013</t>
  </si>
  <si>
    <t>Vnitrostaveništní doprava suti a vybouraných hmot vodorovně do 50 m s naložením s omezením mechanizace pro budovy a haly výšky přes 6 do 9 m</t>
  </si>
  <si>
    <t>https://podminky.urs.cz/item/CS_URS_2024_02/997013152</t>
  </si>
  <si>
    <t>34</t>
  </si>
  <si>
    <t>997013501</t>
  </si>
  <si>
    <t>Odvoz suti a vybouraných hmot na skládku nebo meziskládku do 1 km se složením</t>
  </si>
  <si>
    <t>1761446605</t>
  </si>
  <si>
    <t>Odvoz suti a vybouraných hmot na skládku nebo meziskládku se složením, na vzdálenost do 1 km</t>
  </si>
  <si>
    <t>https://podminky.urs.cz/item/CS_URS_2024_02/997013501</t>
  </si>
  <si>
    <t>35</t>
  </si>
  <si>
    <t>997013509</t>
  </si>
  <si>
    <t>Příplatek k odvozu suti a vybouraných hmot na skládku ZKD 1 km přes 1 km</t>
  </si>
  <si>
    <t>-571738474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</si>
  <si>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</si>
  <si>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</si>
  <si>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0,2889*14</t>
  </si>
  <si>
    <t>36</t>
  </si>
  <si>
    <t>997013631</t>
  </si>
  <si>
    <t>Poplatek za uložení na skládce (skládkovné) stavebního odpadu směsného kód odpadu 17 09 04</t>
  </si>
  <si>
    <t>-1522179321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</si>
  <si>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</si>
  <si>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</si>
  <si>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</si>
  <si>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</si>
  <si>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37</t>
  </si>
  <si>
    <t>998011009</t>
  </si>
  <si>
    <t>Přesun hmot pro budovy zděné s omezením mechanizace pro budovy v přes 6 do 12 m</t>
  </si>
  <si>
    <t>1792729329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</si>
  <si>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</si>
  <si>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https://podminky.urs.cz/item/CS_URS_2024_02/998011009</t>
  </si>
  <si>
    <t>PSV</t>
  </si>
  <si>
    <t>Práce a dodávky PSV</t>
  </si>
  <si>
    <t>711</t>
  </si>
  <si>
    <t>Izolace proti vodě, vlhkosti a plynům</t>
  </si>
  <si>
    <t>38</t>
  </si>
  <si>
    <t>711113125</t>
  </si>
  <si>
    <t>Izolace proti vlhkosti na svislé ploše za studena těsnicí hmotou dvousložkovou na bázi polymery modifikované živičné emulze</t>
  </si>
  <si>
    <t>2003656467</t>
  </si>
  <si>
    <t>Izolace proti zemní vlhkosti natěradly a tmely za studena na ploše svislé S těsnicí hmotou dvousložkovou na bázi polymery modifikované živice</t>
  </si>
  <si>
    <t>https://podminky.urs.cz/item/CS_URS_2024_02/711113125</t>
  </si>
  <si>
    <t xml:space="preserve">"nátěr ocelové konstrukce v zemi" </t>
  </si>
  <si>
    <t>0,3*(0,2*4)*4</t>
  </si>
  <si>
    <t>39</t>
  </si>
  <si>
    <t>998711112</t>
  </si>
  <si>
    <t>Přesun hmot tonážní pro izolace proti vodě, vlhkosti a plynům s omezením mechanizace v objektech v přes 6 do 12 m</t>
  </si>
  <si>
    <t>1521827844</t>
  </si>
  <si>
    <t>Přesun hmot pro izolace proti vodě, vlhkosti a plynům stanovený z hmotnosti přesunovaného materiálu vodorovná dopravní vzdálenost do 50 m s omezením mechanizace v objektech výšky přes 6 do 12 m</t>
  </si>
  <si>
    <t>https://podminky.urs.cz/item/CS_URS_2024_02/998711112</t>
  </si>
  <si>
    <t>767</t>
  </si>
  <si>
    <t>Konstrukce zámečnické</t>
  </si>
  <si>
    <t>40</t>
  </si>
  <si>
    <t>pol.R1</t>
  </si>
  <si>
    <t xml:space="preserve">Dodávka + montáž + výroba - ocelová konstrukce schodiště vč. povrchové úpravy (zinkování), výkresové dokumentace, roštů, schodišťových stupňů, spojovacího materiálu a kotev, přesunu hmot a dopravy - materiál schodiště viz PD (tabulka výkazu oceli)  </t>
  </si>
  <si>
    <t>kg</t>
  </si>
  <si>
    <t>-1239446886</t>
  </si>
  <si>
    <t xml:space="preserve">Dodávka + montáž + výroba - ocelová konstrukce schodiště vč. povrchové úpravy (zinkování), výkresové dokumentace, roštů, schodišťových stupňů, spojovacího materiálu a kotev, přesunu hmot a dopravy - materiál schodiště viz PD (tabulka výkazu oceli) </t>
  </si>
  <si>
    <t>41</t>
  </si>
  <si>
    <t>pol.R2</t>
  </si>
  <si>
    <t xml:space="preserve">Dodávka + montáž + výroba - ocelového zábradlí vč. povrchové úpravy (zinkování), výkresové dokumentace, spojovacího materiálu, přesunu hmot a dopravy - materiál zábradlí viz PD (tabulka výkazu oceli)  </t>
  </si>
  <si>
    <t>-679483714</t>
  </si>
  <si>
    <t xml:space="preserve">Dodávka + montáž + výroba - ocelového zábradlí vč. povrchové úpravy (zinkování), výkresové dokumentace, spojovacího materiálu, přesunu hmot a dopravy - materiál zábradlí viz PD (tabulka výkazu oceli) </t>
  </si>
  <si>
    <t>783</t>
  </si>
  <si>
    <t>Dokončovací práce - nátěry</t>
  </si>
  <si>
    <t>42</t>
  </si>
  <si>
    <t>783823135</t>
  </si>
  <si>
    <t>Penetrační silikonový nátěr hladkých, tenkovrstvých zrnitých nebo štukových omítek</t>
  </si>
  <si>
    <t>-990024531</t>
  </si>
  <si>
    <t>Penetrační nátěr omítek hladkých omítek hladkých, zrnitých tenkovrstvých nebo štukových stupně členitosti 1 a 2 silikonový</t>
  </si>
  <si>
    <t>https://podminky.urs.cz/item/CS_URS_2024_02/783823135</t>
  </si>
  <si>
    <t xml:space="preserve">"nátěr omítky - rýha po zasekané podestě" </t>
  </si>
  <si>
    <t>43</t>
  </si>
  <si>
    <t>783827425</t>
  </si>
  <si>
    <t>Krycí dvojnásobný silikonový nátěr omítek stupně členitosti 1 a 2</t>
  </si>
  <si>
    <t>-797141296</t>
  </si>
  <si>
    <t>Krycí (ochranný ) nátěr omítek dvojnásobný hladkých omítek hladkých, zrnitých tenkovrstvých nebo štukových stupně členitosti 1 a 2 silikonový</t>
  </si>
  <si>
    <t>https://podminky.urs.cz/item/CS_URS_2024_02/783827425</t>
  </si>
  <si>
    <t>HZS</t>
  </si>
  <si>
    <t>Hodinové zúčtovací sazby</t>
  </si>
  <si>
    <t>44</t>
  </si>
  <si>
    <t>HZS1291</t>
  </si>
  <si>
    <t>Hodinová zúčtovací sazba pomocný stavební dělník</t>
  </si>
  <si>
    <t>hod</t>
  </si>
  <si>
    <t>512</t>
  </si>
  <si>
    <t>-142688564</t>
  </si>
  <si>
    <t>Hodinové zúčtovací sazby profesí HSV zemní a pomocné práce pomocný stavební dělník</t>
  </si>
  <si>
    <t>https://podminky.urs.cz/item/CS_URS_2024_02/HZS1291</t>
  </si>
  <si>
    <t>"demontáž a opětovná montáž herní prvky v místě schodiště"</t>
  </si>
  <si>
    <t>45</t>
  </si>
  <si>
    <t>HZS1301</t>
  </si>
  <si>
    <t>Hodinová zúčtovací sazba zedník</t>
  </si>
  <si>
    <t>1779495724</t>
  </si>
  <si>
    <t>Hodinové zúčtovací sazby profesí HSV provádění konstrukcí zedník</t>
  </si>
  <si>
    <t>https://podminky.urs.cz/item/CS_URS_2024_02/HZS1301</t>
  </si>
  <si>
    <t xml:space="preserve">"začišťovací práce na fasádě" </t>
  </si>
  <si>
    <t>8,5*2</t>
  </si>
  <si>
    <t>D.2. - Architektonické a stavební řešení - vnitřní stavební úpravy a rampa</t>
  </si>
  <si>
    <t xml:space="preserve">    713 - Izolace tepelné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</si>
  <si>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</si>
  <si>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</si>
  <si>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</si>
  <si>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</si>
  <si>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</si>
  <si>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</si>
  <si>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</si>
  <si>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</si>
  <si>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</si>
  <si>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</si>
  <si>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</si>
  <si>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113107122</t>
  </si>
  <si>
    <t>Odstranění podkladu z kameniva drceného tl přes 100 do 200 mm ručně</t>
  </si>
  <si>
    <t>1231982555</t>
  </si>
  <si>
    <t>Odstranění podkladů nebo krytů ručně s přemístěním hmot na skládku na vzdálenost do 3 m nebo s naložením na dopravní prostředek z kameniva hrubého drceného, o tl. vrstvy přes 100 do 200 mm</t>
  </si>
  <si>
    <t>https://podminky.urs.cz/item/CS_URS_2024_02/113107122</t>
  </si>
  <si>
    <t xml:space="preserve">"odstranění podkladních vrstev v místě budoucí rampy" </t>
  </si>
  <si>
    <t>16,1952</t>
  </si>
  <si>
    <t>113107142</t>
  </si>
  <si>
    <t>Odstranění podkladu živičného tl přes 50 do 100 mm ručně</t>
  </si>
  <si>
    <t>-500638020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</si>
  <si>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</si>
  <si>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https://podminky.urs.cz/item/CS_URS_2024_02/113107142</t>
  </si>
  <si>
    <t xml:space="preserve">"odstranění živočného krytu v místě rampy" </t>
  </si>
  <si>
    <t>(3,91+2,81)*2,41</t>
  </si>
  <si>
    <t>122251101</t>
  </si>
  <si>
    <t>Odkopávky a prokopávky nezapažené v hornině třídy těžitelnosti I skupiny 3 objem do 20 m3 strojně</t>
  </si>
  <si>
    <t>-2033472244</t>
  </si>
  <si>
    <t>Odkopávky a prokopávky nezapažené strojně v hornině třídy těžitelnosti I skupiny 3 do 20 m3</t>
  </si>
  <si>
    <t>https://podminky.urs.cz/item/CS_URS_2024_02/122251101</t>
  </si>
  <si>
    <t xml:space="preserve">"odkopávka v místě budoucí rampy" </t>
  </si>
  <si>
    <t>16,1952*0,15</t>
  </si>
  <si>
    <t>-1090958354</t>
  </si>
  <si>
    <t>"přemístění výkopku na skládku"</t>
  </si>
  <si>
    <t>2,42928</t>
  </si>
  <si>
    <t>-285224699</t>
  </si>
  <si>
    <t>"příplatek za vzdálenost"</t>
  </si>
  <si>
    <t>2,42928*10</t>
  </si>
  <si>
    <t>-1113259547</t>
  </si>
  <si>
    <t>"naložení výkopku"</t>
  </si>
  <si>
    <t>171151112</t>
  </si>
  <si>
    <t>Uložení sypaniny z hornin nesoudržných kamenitých do násypů zhutněných strojně</t>
  </si>
  <si>
    <t>109984939</t>
  </si>
  <si>
    <t>Uložení sypanin do násypů strojně s rozprostřením sypaniny ve vrstvách a s hrubým urovnáním zhutněných z hornin nesoudržných kamenitých</t>
  </si>
  <si>
    <t>https://podminky.urs.cz/item/CS_URS_2024_02/171151112</t>
  </si>
  <si>
    <t>"pod rampu"</t>
  </si>
  <si>
    <t>2,81*2,41*0,2</t>
  </si>
  <si>
    <t>58333651</t>
  </si>
  <si>
    <t>kamenivo těžené hrubé frakce 8/16</t>
  </si>
  <si>
    <t>1922926348</t>
  </si>
  <si>
    <t xml:space="preserve">"přepočet množství" </t>
  </si>
  <si>
    <t>1,35442*2,2</t>
  </si>
  <si>
    <t>-1007461465</t>
  </si>
  <si>
    <t>2,42928*2</t>
  </si>
  <si>
    <t>1631784280</t>
  </si>
  <si>
    <t xml:space="preserve">"uložení na skládku" </t>
  </si>
  <si>
    <t>311273121</t>
  </si>
  <si>
    <t>Zdivo tepelněizolační z pórobetonových tvárnic do P2 do 400 kg/m3 U přes 0,18 do 0,22, tl zdiva 450 mm</t>
  </si>
  <si>
    <t>-739671006</t>
  </si>
  <si>
    <t>Zdivo tepelněizolační z pórobetonových tvárnic na tenkovrstvou maltu, pevnost tvárnic do P2, objemová hmotnost do 400 kg/m3,součinitel prostupu tepla U přes 0,18 do 0,22, tl. zdiva 450 mm</t>
  </si>
  <si>
    <t>https://podminky.urs.cz/item/CS_URS_2024_02/311273121</t>
  </si>
  <si>
    <t>"dozdívky ve 2.NP"</t>
  </si>
  <si>
    <t>0,2*2,58*2</t>
  </si>
  <si>
    <t>317142432</t>
  </si>
  <si>
    <t>Překlad nenosný pórobetonový š 125 mm v do 250 mm na tenkovrstvou maltu dl přes 1000 do 1250 mm</t>
  </si>
  <si>
    <t>kus</t>
  </si>
  <si>
    <t>-792932994</t>
  </si>
  <si>
    <t>Překlady nenosné z pórobetonu osazené do tenkého maltového lože, výšky do 250 mm, šířky překladu 125 mm, délky překladu přes 1000 do 1250 mm</t>
  </si>
  <si>
    <t>https://podminky.urs.cz/item/CS_URS_2024_02/317142432</t>
  </si>
  <si>
    <t>"2.NP"</t>
  </si>
  <si>
    <t>327323128</t>
  </si>
  <si>
    <t>Opěrné zdi a valy ze ŽB tř. C 30/37</t>
  </si>
  <si>
    <t>2101197671</t>
  </si>
  <si>
    <t>Opěrné zdi a valy z betonu železového bez zvláštních nároků na vliv prostředí tř. C 30/37</t>
  </si>
  <si>
    <t>https://podminky.urs.cz/item/CS_URS_2024_02/327323128</t>
  </si>
  <si>
    <t>Poznámka k položce:_x000d_
požadavek na pohledový beton</t>
  </si>
  <si>
    <t>"monolitická konstrukce rampy"</t>
  </si>
  <si>
    <t>0,55*0,2*3,96</t>
  </si>
  <si>
    <t>0,16*0,2*(2,5+2,1)</t>
  </si>
  <si>
    <t>0,2*0,51*(2,81+2,41)</t>
  </si>
  <si>
    <t>327351211</t>
  </si>
  <si>
    <t>Bednění opěrných zdí a valů svislých i skloněných zřízení</t>
  </si>
  <si>
    <t>-2066462552</t>
  </si>
  <si>
    <t>Bednění opěrných zdí a valů svislých i skloněných, výšky do 20 m zřízení</t>
  </si>
  <si>
    <t>https://podminky.urs.cz/item/CS_URS_2024_02/327351211</t>
  </si>
  <si>
    <t xml:space="preserve">"bednění monolitické rampy" </t>
  </si>
  <si>
    <t>0,55*3,96*2+0,2*0,55*2</t>
  </si>
  <si>
    <t>0,2*(2,81+2,41)*2</t>
  </si>
  <si>
    <t>0,16*(2,5+2,1)*2</t>
  </si>
  <si>
    <t>327351221</t>
  </si>
  <si>
    <t>Bednění opěrných zdí a valů svislých i skloněných odstranění</t>
  </si>
  <si>
    <t>-451243244</t>
  </si>
  <si>
    <t>Bednění opěrných zdí a valů svislých i skloněných, výšky do 20 m odstranění</t>
  </si>
  <si>
    <t>https://podminky.urs.cz/item/CS_URS_2024_02/327351221</t>
  </si>
  <si>
    <t>327361006</t>
  </si>
  <si>
    <t>Výztuž opěrných zdí a valů D 12 mm z betonářské oceli 10 505</t>
  </si>
  <si>
    <t>485357175</t>
  </si>
  <si>
    <t>Výztuž opěrných zdí a valů průměru do 12 mm, z oceli 10 505 (R) nebo BSt 500</t>
  </si>
  <si>
    <t>https://podminky.urs.cz/item/CS_URS_2024_02/327361006</t>
  </si>
  <si>
    <t>"výztuž monolitické části rampy"</t>
  </si>
  <si>
    <t>0,08</t>
  </si>
  <si>
    <t>342272235</t>
  </si>
  <si>
    <t>Příčka z pórobetonových hladkých tvárnic na tenkovrstvou maltu tl 125 mm</t>
  </si>
  <si>
    <t>2105748137</t>
  </si>
  <si>
    <t>Příčky z pórobetonových tvárnic hladkých na tenké maltové lože objemová hmotnost do 500 kg/m3, tloušťka příčky 125 mm</t>
  </si>
  <si>
    <t>https://podminky.urs.cz/item/CS_URS_2024_02/342272235</t>
  </si>
  <si>
    <t>"příčky - 2.NP"</t>
  </si>
  <si>
    <t>1,1*2,88</t>
  </si>
  <si>
    <t>1,15*2,88</t>
  </si>
  <si>
    <t>-0,8*1,97*2</t>
  </si>
  <si>
    <t>1197500283</t>
  </si>
  <si>
    <t xml:space="preserve">"pod zámk. dlažbu" </t>
  </si>
  <si>
    <t>10,9</t>
  </si>
  <si>
    <t>564770001</t>
  </si>
  <si>
    <t>Podklad z kameniva hrubého drceného vel. 8-16 mm plochy do 100 m2 tl 250 mm</t>
  </si>
  <si>
    <t>554537986</t>
  </si>
  <si>
    <t>Podklad nebo kryt z kameniva hrubého drceného vel. 8-16 mm s rozprostřením a zhutněním plochy jednotlivě do 100 m2, po zhutnění tl. 250 mm</t>
  </si>
  <si>
    <t>https://podminky.urs.cz/item/CS_URS_2024_02/564770001</t>
  </si>
  <si>
    <t xml:space="preserve">"podklad pod zámk. dlažbu" </t>
  </si>
  <si>
    <t>-263379664</t>
  </si>
  <si>
    <t xml:space="preserve">"zámková dlažba - rampa" </t>
  </si>
  <si>
    <t>1269129750</t>
  </si>
  <si>
    <t>Poznámka k položce:_x000d_
Betonová zámková dlažba 200x200x60 mm_x000d_
na bezbariérové rampě součinitel smykového tření min. 0,56_x000d_
nebo úhel kluzu min. 10,64° nebo výkyv kyvadla min. 42,58°</t>
  </si>
  <si>
    <t>10,9*1,03 'Přepočtené koeficientem množství</t>
  </si>
  <si>
    <t>612131121</t>
  </si>
  <si>
    <t>Penetrační disperzní nátěr vnitřních stěn nanášený ručně</t>
  </si>
  <si>
    <t>-2087751246</t>
  </si>
  <si>
    <t>Podkladní a spojovací vrstva vnitřních omítaných ploch penetrace disperzní nanášená ručně stěn</t>
  </si>
  <si>
    <t>https://podminky.urs.cz/item/CS_URS_2024_02/612131121</t>
  </si>
  <si>
    <t>"nové příčky 2.NP"</t>
  </si>
  <si>
    <t>1,1*2,88*2</t>
  </si>
  <si>
    <t>1,15*2,88*2</t>
  </si>
  <si>
    <t xml:space="preserve">"přizdívky 2.NP - vnitřní strana" </t>
  </si>
  <si>
    <t>612142001</t>
  </si>
  <si>
    <t>Pletivo sklovláknité vnitřních stěn vtlačené do tmelu</t>
  </si>
  <si>
    <t>-1579503332</t>
  </si>
  <si>
    <t>Pletivo vnitřních ploch v ploše nebo pruzích, na plném podkladu sklovláknité vtlačené do tmelu včetně tmelu stěn</t>
  </si>
  <si>
    <t>https://podminky.urs.cz/item/CS_URS_2024_02/612142001</t>
  </si>
  <si>
    <t>612311131</t>
  </si>
  <si>
    <t>Vápenný štuk vnitřních stěn tloušťky do 3 mm</t>
  </si>
  <si>
    <t>-539618744</t>
  </si>
  <si>
    <t>Vápenný štuk vnitřních ploch tloušťky do 3 mm svislých konstrukcí stěn</t>
  </si>
  <si>
    <t>https://podminky.urs.cz/item/CS_URS_2024_02/612311131</t>
  </si>
  <si>
    <t>612325301</t>
  </si>
  <si>
    <t>Vápenocementová hladká omítka ostění nebo nadpraží</t>
  </si>
  <si>
    <t>239002851</t>
  </si>
  <si>
    <t>Vápenocementová omítka ostění nebo nadpraží hladká</t>
  </si>
  <si>
    <t>https://podminky.urs.cz/item/CS_URS_2024_02/612325301</t>
  </si>
  <si>
    <t>"vybourané otvory do fasády ve 2.NP"</t>
  </si>
  <si>
    <t>0,42*(2,58*2+1+1,75*2+1,18+2,58*2+1)</t>
  </si>
  <si>
    <t>612325302</t>
  </si>
  <si>
    <t>Vápenocementová štuková omítka ostění nebo nadpraží</t>
  </si>
  <si>
    <t>1204049375</t>
  </si>
  <si>
    <t>Vápenocementová omítka ostění nebo nadpraží štuková dvouvrstvá</t>
  </si>
  <si>
    <t>https://podminky.urs.cz/item/CS_URS_2024_02/612325302</t>
  </si>
  <si>
    <t>619995001</t>
  </si>
  <si>
    <t>Začištění omítek kolem oken, dveří, podlah nebo obkladů</t>
  </si>
  <si>
    <t>-832872766</t>
  </si>
  <si>
    <t>Začištění omítek (s dodáním hmot) kolem oken, dveří, podlah, obkladů apod.</t>
  </si>
  <si>
    <t>https://podminky.urs.cz/item/CS_URS_2024_02/619995001</t>
  </si>
  <si>
    <t xml:space="preserve">"kolem dodatečně osazených zárubní" </t>
  </si>
  <si>
    <t>2*(1,97*2+0,8)</t>
  </si>
  <si>
    <t>619996145</t>
  </si>
  <si>
    <t>Ochrana samostatných konstrukcí a prvků obalením geotextilií</t>
  </si>
  <si>
    <t>-1450275139</t>
  </si>
  <si>
    <t>Ochrana stavebních konstrukcí a samostatných prvků včetně pozdějšího odstranění obalením geotextilií samostatných konstrukcí a prvků</t>
  </si>
  <si>
    <t>https://podminky.urs.cz/item/CS_URS_2024_02/619996145</t>
  </si>
  <si>
    <t>"ochrana podlah"</t>
  </si>
  <si>
    <t>"1.NP"</t>
  </si>
  <si>
    <t>13,38+10,88+12,44+5,84</t>
  </si>
  <si>
    <t>18,2+2,54+2,49+6,92+7,01+17,72+17,73</t>
  </si>
  <si>
    <t>-1484051649</t>
  </si>
  <si>
    <t xml:space="preserve">"přizdívky 2.NP - vnější strana" </t>
  </si>
  <si>
    <t>622142001</t>
  </si>
  <si>
    <t>Sklovláknité pletivo vnějších stěn vtlačené do tmelu</t>
  </si>
  <si>
    <t>-1641996288</t>
  </si>
  <si>
    <t>Pletivo vnějších ploch v ploše nebo pruzích, na plném podkladu sklovláknité vtlačené do tmelu stěn</t>
  </si>
  <si>
    <t>https://podminky.urs.cz/item/CS_URS_2024_02/622142001</t>
  </si>
  <si>
    <t>622143004</t>
  </si>
  <si>
    <t>Montáž omítkových samolepících začišťovacích profilů pro spojení s okenním rámem</t>
  </si>
  <si>
    <t>93207710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</si>
  <si>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</si>
  <si>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</si>
  <si>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"okna a dveře fasádní - 2.NP"</t>
  </si>
  <si>
    <t>2*(1+2,58*2)*2</t>
  </si>
  <si>
    <t>(1,18+1,75*2)*2</t>
  </si>
  <si>
    <t>28342205</t>
  </si>
  <si>
    <t>profil napojovací okenní PVC s výztužnou tkaninou 6mm</t>
  </si>
  <si>
    <t>-1286372580</t>
  </si>
  <si>
    <t>34*1,05 'Přepočtené koeficientem množství</t>
  </si>
  <si>
    <t>622151031</t>
  </si>
  <si>
    <t>Penetrační silikonový nátěr vnějších pastovitých tenkovrstvých omítek stěn</t>
  </si>
  <si>
    <t>1709379669</t>
  </si>
  <si>
    <t>Penetrační nátěr vnějších pastovitých tenkovrstvých omítek silikonový stěn</t>
  </si>
  <si>
    <t>https://podminky.urs.cz/item/CS_URS_2024_02/622151031</t>
  </si>
  <si>
    <t>0,25*(1+2,58*2+1,18+1,75*2+1+2,58*2)</t>
  </si>
  <si>
    <t>622531022</t>
  </si>
  <si>
    <t>Tenkovrstvá silikonová zatíraná omítka zrnitost 2,0 mm vnějších stěn</t>
  </si>
  <si>
    <t>-402121588</t>
  </si>
  <si>
    <t>Omítka tenkovrstvá silikonová vnějších ploch probarvená bez penetrace zatíraná (škrábaná), zrnitost 2,0 mm stěn</t>
  </si>
  <si>
    <t>https://podminky.urs.cz/item/CS_URS_2024_02/622531022</t>
  </si>
  <si>
    <t>631341152</t>
  </si>
  <si>
    <t>Doplnění dosavadních mazanin plochy do 1 m2 betonem lehkým keramickým tl přes 80 mm</t>
  </si>
  <si>
    <t>52517520</t>
  </si>
  <si>
    <t>Doplnění dosavadních mazanin betonem lehkým keramickým (s dodáním hmot) plochy jednotlivě do 1 m2 a tl. přes 80 mm</t>
  </si>
  <si>
    <t>https://podminky.urs.cz/item/CS_URS_2024_02/631341152</t>
  </si>
  <si>
    <t>"doplění mazaniny - balkónové dveře 2.NP"</t>
  </si>
  <si>
    <t>0,3*1*2*0,09</t>
  </si>
  <si>
    <t>632450121</t>
  </si>
  <si>
    <t>Vyrovnávací cementový potěr tl přes 10 do 20 mm ze suchých směsí provedený v pásu</t>
  </si>
  <si>
    <t>-1693352118</t>
  </si>
  <si>
    <t>Potěr cementový vyrovnávací ze suchých směsí v pásu o průměrné (střední) tl. od 10 do 20 mm</t>
  </si>
  <si>
    <t>https://podminky.urs.cz/item/CS_URS_2024_02/632450121</t>
  </si>
  <si>
    <t>"vyrovnívací malta - balkńové dveře 2.NP - viz detail"</t>
  </si>
  <si>
    <t>0,3*1*2</t>
  </si>
  <si>
    <t>642942111</t>
  </si>
  <si>
    <t>Osazování zárubní nebo rámů dveřních kovových do 2,5 m2 na MC</t>
  </si>
  <si>
    <t>1587777504</t>
  </si>
  <si>
    <t>Osazování zárubní nebo rámů kovových dveřních lisovaných nebo z úhelníků bez dveřních křídel na cementovou maltu, plochy otvoru do 2,5 m2</t>
  </si>
  <si>
    <t>https://podminky.urs.cz/item/CS_URS_2024_02/642942111</t>
  </si>
  <si>
    <t>55331562</t>
  </si>
  <si>
    <t>zárubeň jednokřídlá ocelová pro zdění s protipožární úpravou tl stěny 110-150mm rozměru 800/1970, 2100mm</t>
  </si>
  <si>
    <t>-1904117511</t>
  </si>
  <si>
    <t>642944121</t>
  </si>
  <si>
    <t>Osazování ocelových zárubní dodatečné pl do 2,5 m2</t>
  </si>
  <si>
    <t>-1617464192</t>
  </si>
  <si>
    <t>Osazení ocelových dveřních zárubní lisovaných nebo z úhelníků dodatečně s vybetonováním prahu, plochy do 2,5 m2</t>
  </si>
  <si>
    <t>https://podminky.urs.cz/item/CS_URS_2024_02/642944121</t>
  </si>
  <si>
    <t>55331557</t>
  </si>
  <si>
    <t>zárubeň jednokřídlá ocelová pro zdění s protipožární úpravou tl stěny 75-100mm rozměru 800/1970, 2100mm</t>
  </si>
  <si>
    <t>-1573912599</t>
  </si>
  <si>
    <t>55331482</t>
  </si>
  <si>
    <t>zárubeň jednokřídlá ocelová pro zdění tl stěny 75-100mm rozměru 800/1970, 2100mm</t>
  </si>
  <si>
    <t>-731305304</t>
  </si>
  <si>
    <t>916331111</t>
  </si>
  <si>
    <t>Osazení zahradního obrubníku betonového do lože z betonu bez boční opěry</t>
  </si>
  <si>
    <t>-403888800</t>
  </si>
  <si>
    <t>Osazení zahradního obrubníku betonového s ložem tl. od 50 do 100 mm z betonu prostého tř. C 12/15 bez boční opěry</t>
  </si>
  <si>
    <t>https://podminky.urs.cz/item/CS_URS_2024_02/916331111</t>
  </si>
  <si>
    <t xml:space="preserve">"napojení na stáv. asfaltovou plochu" </t>
  </si>
  <si>
    <t>2,086+0,4</t>
  </si>
  <si>
    <t>59217002</t>
  </si>
  <si>
    <t>obrubník zahradní betonový šedý 1000x50x200mm</t>
  </si>
  <si>
    <t>744091710</t>
  </si>
  <si>
    <t>949101111</t>
  </si>
  <si>
    <t>Lešení pomocné pro objekty pozemních staveb s lešeňovou podlahou v do 1,9 m zatížení do 150 kg/m2</t>
  </si>
  <si>
    <t>701878815</t>
  </si>
  <si>
    <t>Lešení pomocné pracovní pro objekty pozemních staveb pro zatížení do 150 kg/m2, o výšce lešeňové podlahy do 1,9 m</t>
  </si>
  <si>
    <t>https://podminky.urs.cz/item/CS_URS_2024_02/949101111</t>
  </si>
  <si>
    <t>50</t>
  </si>
  <si>
    <t>952901111</t>
  </si>
  <si>
    <t>Vyčištění budov bytové a občanské výstavby při výšce podlaží do 4 m</t>
  </si>
  <si>
    <t>-1933277771</t>
  </si>
  <si>
    <t>Vyčištění budov nebo objektů před předáním do užívání budov bytové nebo občanské výstavby, světlé výšky podlaží do 4 m</t>
  </si>
  <si>
    <t>https://podminky.urs.cz/item/CS_URS_2024_02/952901111</t>
  </si>
  <si>
    <t>"úklid prostor zasažených stavbou"</t>
  </si>
  <si>
    <t>3,09+13,38+10,88+12,44+18,2+2,54+2,49+6,52+4,48+7,12+38,77+7,01+6,92+17,72</t>
  </si>
  <si>
    <t>46</t>
  </si>
  <si>
    <t>953943211</t>
  </si>
  <si>
    <t>Osazování hasicího přístroje</t>
  </si>
  <si>
    <t>-129235367</t>
  </si>
  <si>
    <t>Osazování drobných kovových předmětů kotvených do stěny hasicího přístroje</t>
  </si>
  <si>
    <t>https://podminky.urs.cz/item/CS_URS_2024_02/953943211</t>
  </si>
  <si>
    <t xml:space="preserve">"osazení nových hasících přístrojů - viz PBŘ" </t>
  </si>
  <si>
    <t>47</t>
  </si>
  <si>
    <t>4493221R</t>
  </si>
  <si>
    <t>přístroj hasicí ruční přenosný práškový - typ 21A</t>
  </si>
  <si>
    <t>-50706646</t>
  </si>
  <si>
    <t>48</t>
  </si>
  <si>
    <t>953993311</t>
  </si>
  <si>
    <t>Osazení bezpečnostní, orientační nebo informační tabulky samolepicí</t>
  </si>
  <si>
    <t>-91685726</t>
  </si>
  <si>
    <t>https://podminky.urs.cz/item/CS_URS_2024_02/953993311</t>
  </si>
  <si>
    <t>"bezpečnostní označení - viz PBŘ"</t>
  </si>
  <si>
    <t>49</t>
  </si>
  <si>
    <t>73534562</t>
  </si>
  <si>
    <t>tabulka bezpečnostní fotoluminiscenční 200x87mm samolepící</t>
  </si>
  <si>
    <t>-2110591889</t>
  </si>
  <si>
    <t>962031011</t>
  </si>
  <si>
    <t>Bourání příček nebo přizdívek z cihel děrovaných tl do 100 mm</t>
  </si>
  <si>
    <t>-1673044197</t>
  </si>
  <si>
    <t>Bourání příček nebo přizdívek z cihel děrovaných, tl. do 100 mm</t>
  </si>
  <si>
    <t>https://podminky.urs.cz/item/CS_URS_2024_02/962031011</t>
  </si>
  <si>
    <t xml:space="preserve">"vybourání stěn - šachta výtahu" </t>
  </si>
  <si>
    <t>2,88*1,2*3</t>
  </si>
  <si>
    <t>2,88*1,2*2</t>
  </si>
  <si>
    <t>51</t>
  </si>
  <si>
    <t>962032230</t>
  </si>
  <si>
    <t>Bourání zdiva z cihel pálených nebo vápenopískových na MV nebo MVC do 1 m3</t>
  </si>
  <si>
    <t>386194387</t>
  </si>
  <si>
    <t>Bourání zdiva nadzákladového z cihel pálených plných nebo lícových nebo vápenopískových, na maltu vápennou nebo vápenocementovou, objemu do 1 m3</t>
  </si>
  <si>
    <t>https://podminky.urs.cz/item/CS_URS_2024_02/962032230</t>
  </si>
  <si>
    <t>"ubourání parapetního zdiva"</t>
  </si>
  <si>
    <t>1,18*0,85*0,42*2</t>
  </si>
  <si>
    <t>52</t>
  </si>
  <si>
    <t>965081223</t>
  </si>
  <si>
    <t>Bourání podlah z dlaždic keramických nebo xylolitových tl přes 10 mm plochy přes 1 m2</t>
  </si>
  <si>
    <t>-745335361</t>
  </si>
  <si>
    <t>Bourání podlah z dlaždic bez podkladního lože nebo mazaniny, s jakoukoliv výplní spár keramických nebo xylolitových tl. přes 10 mm plochy přes 1 m2</t>
  </si>
  <si>
    <t>https://podminky.urs.cz/item/CS_URS_2024_02/965081223</t>
  </si>
  <si>
    <t>"demontáž dlažby - mč. 1.01"</t>
  </si>
  <si>
    <t>3,09</t>
  </si>
  <si>
    <t>53</t>
  </si>
  <si>
    <t>968082017</t>
  </si>
  <si>
    <t>Vybourání plastových rámů oken včetně křídel plochy přes 2 do 4 m2</t>
  </si>
  <si>
    <t>-478189534</t>
  </si>
  <si>
    <t>Vybourání plastových rámů oken s křídly, dveřních zárubní, vrat rámu oken s křídly, plochy přes 2 do 4 m2</t>
  </si>
  <si>
    <t>https://podminky.urs.cz/item/CS_URS_2024_02/968082017</t>
  </si>
  <si>
    <t xml:space="preserve">"vybourání vstupních plast. dveří" </t>
  </si>
  <si>
    <t>1,48*2,07</t>
  </si>
  <si>
    <t>"vybourání dveří v chodbě zádvěří"</t>
  </si>
  <si>
    <t>"vybourání oken ve 2.NP"</t>
  </si>
  <si>
    <t>1,18*1,75*3</t>
  </si>
  <si>
    <t>54</t>
  </si>
  <si>
    <t>977151119</t>
  </si>
  <si>
    <t>Jádrové vrty diamantovými korunkami do stavebních materiálů D přes 100 do 110 mm</t>
  </si>
  <si>
    <t>-1301989619</t>
  </si>
  <si>
    <t>Jádrové vrty diamantovými korunkami do stavebních materiálů (železobetonu, betonu, cihel, obkladů, dlažeb, kamene) průměru přes 100 do 110 mm</t>
  </si>
  <si>
    <t>https://podminky.urs.cz/item/CS_URS_2024_02/977151119</t>
  </si>
  <si>
    <t>"pro nové ventilátory - 2.NP"</t>
  </si>
  <si>
    <t>0,42*2</t>
  </si>
  <si>
    <t>997013212</t>
  </si>
  <si>
    <t>Vnitrostaveništní doprava suti a vybouraných hmot pro budovy v přes 6 do 9 m ručně</t>
  </si>
  <si>
    <t>223346983</t>
  </si>
  <si>
    <t>Vnitrostaveništní doprava suti a vybouraných hmot vodorovně do 50 m s naložením ručně pro budovy a haly výšky přes 6 do 9 m</t>
  </si>
  <si>
    <t>https://podminky.urs.cz/item/CS_URS_2024_02/997013212</t>
  </si>
  <si>
    <t>56</t>
  </si>
  <si>
    <t>-1284232838</t>
  </si>
  <si>
    <t>57</t>
  </si>
  <si>
    <t>-1794881985</t>
  </si>
  <si>
    <t>13,19609*14</t>
  </si>
  <si>
    <t>58</t>
  </si>
  <si>
    <t>-592284495</t>
  </si>
  <si>
    <t>13,19609-3,563</t>
  </si>
  <si>
    <t>59</t>
  </si>
  <si>
    <t>997013645</t>
  </si>
  <si>
    <t>Poplatek za uložení na skládce (skládkovné) odpadu asfaltového bez dehtu kód odpadu 17 03 02</t>
  </si>
  <si>
    <t>606159055</t>
  </si>
  <si>
    <t>Poplatek za uložení stavebního odpadu na skládce (skládkovné) asfaltového bez obsahu dehtu zatříděného do Katalogu odpadů pod kódem 17 03 02</t>
  </si>
  <si>
    <t>https://podminky.urs.cz/item/CS_URS_2024_02/997013645</t>
  </si>
  <si>
    <t>3,563</t>
  </si>
  <si>
    <t>60</t>
  </si>
  <si>
    <t>998018002</t>
  </si>
  <si>
    <t>Přesun hmot pro budovy ruční pro budovy v přes 6 do 12 m</t>
  </si>
  <si>
    <t>-2147424412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</si>
  <si>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</si>
  <si>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</si>
  <si>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61</t>
  </si>
  <si>
    <t>711113121</t>
  </si>
  <si>
    <t>Izolace proti vlhkosti na svislé ploše za studena těsnicím nátěrem na bázi pryže (latexu) a bitumenů</t>
  </si>
  <si>
    <t>1292975126</t>
  </si>
  <si>
    <t>Izolace proti zemní vlhkosti natěradly a tmely za studena na ploše svislé S těsnícím nátěrem na bázi pryže (latexu) a bitumenů</t>
  </si>
  <si>
    <t>https://podminky.urs.cz/item/CS_URS_2024_02/711113121</t>
  </si>
  <si>
    <t>"elastická hydroizolační stěrka - balkónové dveře 2.NP"</t>
  </si>
  <si>
    <t>(0,12+0,2)*1*2*2</t>
  </si>
  <si>
    <t>62</t>
  </si>
  <si>
    <t>998711122</t>
  </si>
  <si>
    <t>Přesun hmot tonážní pro izolace proti vodě, vlhkosti a plynům ruční v objektech v přes 6 do 12 m</t>
  </si>
  <si>
    <t>-922243971</t>
  </si>
  <si>
    <t>Přesun hmot pro izolace proti vodě, vlhkosti a plynům stanovený z hmotnosti přesunovaného materiálu vodorovná dopravní vzdálenost do 50 m ruční (bez užití mechanizace) v objektech výšky přes 6 do 12 m</t>
  </si>
  <si>
    <t>https://podminky.urs.cz/item/CS_URS_2024_02/998711122</t>
  </si>
  <si>
    <t>713</t>
  </si>
  <si>
    <t>Izolace tepelné</t>
  </si>
  <si>
    <t>63</t>
  </si>
  <si>
    <t>713121111</t>
  </si>
  <si>
    <t>Montáž izolace tepelné podlah volně kladenými rohožemi, pásy, dílci, deskami 1 vrstva</t>
  </si>
  <si>
    <t>-1968269911</t>
  </si>
  <si>
    <t>Montáž tepelné izolace podlah rohožemi, pásy, deskami, dílci, bloky (izolační materiál ve specifikaci) kladenými volně jednovrstvá</t>
  </si>
  <si>
    <t>https://podminky.urs.cz/item/CS_URS_2024_02/713121111</t>
  </si>
  <si>
    <t xml:space="preserve">"Doplnění teplené izolace - balkónové dveře" </t>
  </si>
  <si>
    <t>64</t>
  </si>
  <si>
    <t>28375907</t>
  </si>
  <si>
    <t>deska EPS 150 pro konstrukce s vysokým zatížením λ=0,035 tl 30mm</t>
  </si>
  <si>
    <t>-1625265674</t>
  </si>
  <si>
    <t>deska EPS 150 pro konstrukce s vysokým zatížením ?=0,035 tl 30mm</t>
  </si>
  <si>
    <t>0,6*1,05 'Přepočtené koeficientem množství</t>
  </si>
  <si>
    <t>65</t>
  </si>
  <si>
    <t>713131141</t>
  </si>
  <si>
    <t>Montáž izolace tepelné stěn lepením celoplošně rohoží, pásů, dílců, desek</t>
  </si>
  <si>
    <t>409282373</t>
  </si>
  <si>
    <t>Montáž tepelné izolace stěn rohožemi, pásy, deskami, dílci, bloky (izolační materiál ve specifikaci) lepením celoplošně bez mechanického kotvení</t>
  </si>
  <si>
    <t>https://podminky.urs.cz/item/CS_URS_2024_02/713131141</t>
  </si>
  <si>
    <t xml:space="preserve">"parapety balkńových dveří " </t>
  </si>
  <si>
    <t>0,2*1*2</t>
  </si>
  <si>
    <t>66</t>
  </si>
  <si>
    <t>28376416</t>
  </si>
  <si>
    <t>deska XPS hrana polodrážková a hladký povrch 300kPA λ=0,035 tl 40mm</t>
  </si>
  <si>
    <t>-1461270364</t>
  </si>
  <si>
    <t>deska XPS hrana polodrážková a hladký povrch 300kPA ?=0,035 tl 40mm</t>
  </si>
  <si>
    <t>67</t>
  </si>
  <si>
    <t>998713122</t>
  </si>
  <si>
    <t>Přesun hmot tonážní pro izolace tepelné ruční v objektech v přes 6 do 12 m</t>
  </si>
  <si>
    <t>1232393899</t>
  </si>
  <si>
    <t>Přesun hmot pro izolace tepelné stanovený z hmotnosti přesunovaného materiálu vodorovná dopravní vzdálenost do 50 m ruční (bez užití mechanizace) v objektech výšky přes 6 m do 12 m</t>
  </si>
  <si>
    <t>https://podminky.urs.cz/item/CS_URS_2024_02/998713122</t>
  </si>
  <si>
    <t>725</t>
  </si>
  <si>
    <t>Zdravotechnika - zařizovací předměty</t>
  </si>
  <si>
    <t>68</t>
  </si>
  <si>
    <t>725210821</t>
  </si>
  <si>
    <t>Demontáž umyvadel bez výtokových armatur</t>
  </si>
  <si>
    <t>soubor</t>
  </si>
  <si>
    <t>258036560</t>
  </si>
  <si>
    <t>Demontáž umyvadel bez výtokových armatur umyvadel</t>
  </si>
  <si>
    <t>https://podminky.urs.cz/item/CS_URS_2024_02/725210821</t>
  </si>
  <si>
    <t>69</t>
  </si>
  <si>
    <t>725820802</t>
  </si>
  <si>
    <t>Demontáž baterie stojánkové do jednoho otvoru</t>
  </si>
  <si>
    <t>-1622509701</t>
  </si>
  <si>
    <t>Demontáž baterií stojánkových do 1 otvoru</t>
  </si>
  <si>
    <t>https://podminky.urs.cz/item/CS_URS_2024_02/725820802</t>
  </si>
  <si>
    <t>734</t>
  </si>
  <si>
    <t>Ústřední vytápění - armatury</t>
  </si>
  <si>
    <t>70</t>
  </si>
  <si>
    <t>734222812</t>
  </si>
  <si>
    <t>Ventil závitový termostatický přímý G 1/2 PN 16 do 110°C s ruční hlavou chromovaný</t>
  </si>
  <si>
    <t>-966819821</t>
  </si>
  <si>
    <t>Ventily regulační závitové termostatické s hlavicí ručního ovládání PN 16 do 110°C přímé chromované G 1/2</t>
  </si>
  <si>
    <t>https://podminky.urs.cz/item/CS_URS_2024_02/734222812</t>
  </si>
  <si>
    <t>735</t>
  </si>
  <si>
    <t>Ústřední vytápění - otopná tělesa</t>
  </si>
  <si>
    <t>71</t>
  </si>
  <si>
    <t>735111810</t>
  </si>
  <si>
    <t>Demontáž otopného tělesa litinového článkového</t>
  </si>
  <si>
    <t>-2076271636</t>
  </si>
  <si>
    <t>Demontáž otopných těles litinových článkových</t>
  </si>
  <si>
    <t>https://podminky.urs.cz/item/CS_URS_2024_02/735111810</t>
  </si>
  <si>
    <t>72</t>
  </si>
  <si>
    <t>735152672</t>
  </si>
  <si>
    <t>Otopné těleso panelové VK třídeskové 3 přídavné přestupní plochy výška/délka 600/500 mm výkon 1203 W</t>
  </si>
  <si>
    <t>1221196271</t>
  </si>
  <si>
    <t>Otopná tělesa panelová VK třídesková PN 1,0 MPa, T do 110°C se třemi přídavnými přestupními plochami výšky tělesa 600 mm stavební délky / výkonu 500 mm / 1230 W</t>
  </si>
  <si>
    <t>https://podminky.urs.cz/item/CS_URS_2024_02/735152672</t>
  </si>
  <si>
    <t>73</t>
  </si>
  <si>
    <t>pol.R9</t>
  </si>
  <si>
    <t>Dodávka + montáž - napojení nového radiátoru na stávající rozvod</t>
  </si>
  <si>
    <t xml:space="preserve">kpl </t>
  </si>
  <si>
    <t>-2114517606</t>
  </si>
  <si>
    <t>74</t>
  </si>
  <si>
    <t>998735122</t>
  </si>
  <si>
    <t>Přesun hmot tonážní pro otopná tělesa ruční v objektech v přes 6 do 12 m</t>
  </si>
  <si>
    <t>-273162112</t>
  </si>
  <si>
    <t>Přesun hmot pro otopná tělesa stanovený z hmotnosti přesunovaného materiálu vodorovná dopravní vzdálenost do 50 m ruční (bez užití mechanizace) v objektech výšky přes 6 do 12 m</t>
  </si>
  <si>
    <t>https://podminky.urs.cz/item/CS_URS_2024_02/998735122</t>
  </si>
  <si>
    <t>751</t>
  </si>
  <si>
    <t>Vzduchotechnika</t>
  </si>
  <si>
    <t>75</t>
  </si>
  <si>
    <t>751111271</t>
  </si>
  <si>
    <t>Montáž ventilátoru axiálního středotlakého potrubního základního D do 200 mm</t>
  </si>
  <si>
    <t>1057681176</t>
  </si>
  <si>
    <t>Montáž ventilátoru axiálního středotlakého potrubního základního, průměru do 200 mm</t>
  </si>
  <si>
    <t>https://podminky.urs.cz/item/CS_URS_2024_02/751111271</t>
  </si>
  <si>
    <t xml:space="preserve">"mlečné kuchyně" </t>
  </si>
  <si>
    <t>76</t>
  </si>
  <si>
    <t>42914110</t>
  </si>
  <si>
    <t>ventilátor axiální stěnový skříň z plastu IP44 17W D 100mm</t>
  </si>
  <si>
    <t>818755922</t>
  </si>
  <si>
    <t>77</t>
  </si>
  <si>
    <t>751511181</t>
  </si>
  <si>
    <t>Montáž potrubí plechového skupiny I kruhového bez příruby tloušťky plechu 0,6 mm D do 100 mm</t>
  </si>
  <si>
    <t>128719072</t>
  </si>
  <si>
    <t>Montáž potrubí plechového skupiny I kruhového bez příruby tloušťky plechu 0,6 mm, průměru do 100 mm</t>
  </si>
  <si>
    <t>https://podminky.urs.cz/item/CS_URS_2024_02/751511181</t>
  </si>
  <si>
    <t>0,5*2</t>
  </si>
  <si>
    <t>78</t>
  </si>
  <si>
    <t>42981010</t>
  </si>
  <si>
    <t>trouba spirálně vinutá Pz D 100mm, l=3000mm</t>
  </si>
  <si>
    <t>-173634855</t>
  </si>
  <si>
    <t>1*1,2 'Přepočtené koeficientem množství</t>
  </si>
  <si>
    <t>79</t>
  </si>
  <si>
    <t>751526735</t>
  </si>
  <si>
    <t>Montáž protidešťové stříšky nebo výfukové hlavice do plastového potrubí kruhové s přírubou D do 100 mm</t>
  </si>
  <si>
    <t>526236722</t>
  </si>
  <si>
    <t>Montáž protidešťové stříšky nebo výfukové hlavice do plastového potrubí kruhové s přírubou, průměru do 100 mm</t>
  </si>
  <si>
    <t>https://podminky.urs.cz/item/CS_URS_2024_02/751526735</t>
  </si>
  <si>
    <t>80</t>
  </si>
  <si>
    <t>42974002</t>
  </si>
  <si>
    <t>stříška protidešťová s lemem Pz D 100mm</t>
  </si>
  <si>
    <t>-511281452</t>
  </si>
  <si>
    <t>81</t>
  </si>
  <si>
    <t>998751121</t>
  </si>
  <si>
    <t>Přesun hmot tonážní pro vzduchotechniku ruční v objektech v do 12 m</t>
  </si>
  <si>
    <t>-1520307293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</si>
  <si>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</si>
  <si>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https://podminky.urs.cz/item/CS_URS_2024_02/998751121</t>
  </si>
  <si>
    <t>763</t>
  </si>
  <si>
    <t>Konstrukce suché výstavby</t>
  </si>
  <si>
    <t>82</t>
  </si>
  <si>
    <t>763121453</t>
  </si>
  <si>
    <t>SDK stěna předsazená tl 100 mm profil CW+UW 75 desky 2xDF 12,5 bez izolace EI 30</t>
  </si>
  <si>
    <t>413954535</t>
  </si>
  <si>
    <t>Stěna předsazená ze sádrokartonových desek s nosnou konstrukcí z ocelových profilů CW, UW dvojitě opláštěná deskami protipožárními DF tl. 2 x 12,5 mm bez izolace, EI 30, stěna tl. 100 mm, profil 75</t>
  </si>
  <si>
    <t>https://podminky.urs.cz/item/CS_URS_2024_02/763121453</t>
  </si>
  <si>
    <t>"opláštění výtahové šachty - viz PD"</t>
  </si>
  <si>
    <t>83</t>
  </si>
  <si>
    <t>998763332</t>
  </si>
  <si>
    <t>Přesun hmot tonážní pro konstrukce montované z desek ruční v objektech v přes 6 do 12 m</t>
  </si>
  <si>
    <t>1286714863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</si>
  <si>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</si>
  <si>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https://podminky.urs.cz/item/CS_URS_2024_02/998763332</t>
  </si>
  <si>
    <t>764</t>
  </si>
  <si>
    <t>Konstrukce klempířské</t>
  </si>
  <si>
    <t>84</t>
  </si>
  <si>
    <t>764002851</t>
  </si>
  <si>
    <t>Demontáž oplechování parapetů do suti</t>
  </si>
  <si>
    <t>-1575414176</t>
  </si>
  <si>
    <t>Demontáž klempířských konstrukcí oplechování parapetů do suti</t>
  </si>
  <si>
    <t>https://podminky.urs.cz/item/CS_URS_2024_02/764002851</t>
  </si>
  <si>
    <t>1,18*3</t>
  </si>
  <si>
    <t>85</t>
  </si>
  <si>
    <t>764216604</t>
  </si>
  <si>
    <t>Oplechování rovných parapetů mechanicky kotvené z Pz s povrchovou úpravou rš 330 mm</t>
  </si>
  <si>
    <t>-1197045157</t>
  </si>
  <si>
    <t>Oplechování parapetů z pozinkovaného plechu s povrchovou úpravou rovných mechanicky kotvené, bez rohů rš 330 mm</t>
  </si>
  <si>
    <t>https://podminky.urs.cz/item/CS_URS_2024_02/764216604</t>
  </si>
  <si>
    <t>1,18+1+1</t>
  </si>
  <si>
    <t>86</t>
  </si>
  <si>
    <t>998764122</t>
  </si>
  <si>
    <t>Přesun hmot tonážní pro konstrukce klempířské ruční v objektech v přes 6 do 12 m</t>
  </si>
  <si>
    <t>418118032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</si>
  <si>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</si>
  <si>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https://podminky.urs.cz/item/CS_URS_2024_02/998764122</t>
  </si>
  <si>
    <t>766</t>
  </si>
  <si>
    <t>Konstrukce truhlářské</t>
  </si>
  <si>
    <t>87</t>
  </si>
  <si>
    <t>766641132</t>
  </si>
  <si>
    <t>Montáž balkónových dveří zdvojených jednokřídlových s nadsvětlíkem včetně rámu do zdiva</t>
  </si>
  <si>
    <t>-780481101</t>
  </si>
  <si>
    <t>Montáž balkónových dveří dřevěných nebo plastových včetně rámu zdvojených do zdiva jednokřídlových s nadsvětlíkem</t>
  </si>
  <si>
    <t>https://podminky.urs.cz/item/CS_URS_2024_02/766641132</t>
  </si>
  <si>
    <t>"03"</t>
  </si>
  <si>
    <t>"04"</t>
  </si>
  <si>
    <t>88</t>
  </si>
  <si>
    <t>61110019</t>
  </si>
  <si>
    <t>dveře dřevěné balkonové jednokřídlové s nadsvětlíkem trojsklo</t>
  </si>
  <si>
    <t>-1692423940</t>
  </si>
  <si>
    <t>Poznámka k položce:_x000d_
Vchodové dveře jednokřídlové dveře o čistém průchodu_x000d_
min. 800 mm, otvíravé do exteriéru, otvírání pravé,_x000d_
připojovací spáru řešit dle ČSN 74 6077 (např._x000d_
parotěsná páska z interiéru a paropropustná z_x000d_
exteriéru), Ud &lt; 1,2 W/m2.K_x000d_
_x000d_
Tepelně izolační trojsklo Ug&lt; 0,7 W/m2.K,_x000d_
sklo čiré._x000d_
Spodní třetina nesmí být prosklena_x000d_
_x000d_
Kování celoobvodové, zevnitř paniková klika,_x000d_
zvenku koule_x000d_
_x000d_
Hliníkový práh, podstavec z Purenitu tl. 70 mm,_x000d_
v. cca 100 mm (dle tl. stávající podlahy)</t>
  </si>
  <si>
    <t>1*2,58</t>
  </si>
  <si>
    <t>89</t>
  </si>
  <si>
    <t>766660001</t>
  </si>
  <si>
    <t>Montáž dveřních křídel otvíravých jednokřídlových š do 0,8 m do ocelové zárubně</t>
  </si>
  <si>
    <t>-316052154</t>
  </si>
  <si>
    <t>Montáž dveřních křídel dřevěných nebo plastových otevíravých do ocelové zárubně povrchově upravených jednokřídlových, šířky do 800 mm</t>
  </si>
  <si>
    <t>https://podminky.urs.cz/item/CS_URS_2024_02/766660001</t>
  </si>
  <si>
    <t>"D09"</t>
  </si>
  <si>
    <t>"D10"</t>
  </si>
  <si>
    <t>90</t>
  </si>
  <si>
    <t>61162092</t>
  </si>
  <si>
    <t>dveře jednokřídlé dřevotřískové povrch laminátový částečně prosklené 800x1970-2100mm</t>
  </si>
  <si>
    <t>1982688421</t>
  </si>
  <si>
    <t>Poznámka k položce:_x000d_
Nové křídlo s povrchem z CPL, bez_x000d_
požární odolnosti, barva bílá nebo max._x000d_
podobná stávajícím, prosklení dle_x000d_
stávajících dveří v horní 1/3_x000d_
_x000d_
Kování štítkové s dozickým klíčem</t>
  </si>
  <si>
    <t>91</t>
  </si>
  <si>
    <t>61162090</t>
  </si>
  <si>
    <t>dveře jednokřídlé dřevotřískové povrch laminátový částečně prosklené 600x1970-2100mm</t>
  </si>
  <si>
    <t>-1954124892</t>
  </si>
  <si>
    <t>92</t>
  </si>
  <si>
    <t>766660021</t>
  </si>
  <si>
    <t>Montáž dveřních křídel otvíravých jednokřídlových š do 0,8 m požárních do ocelové zárubně</t>
  </si>
  <si>
    <t>1955671541</t>
  </si>
  <si>
    <t>Montáž dveřních křídel dřevěných nebo plastových otevíravých do ocelové zárubně protipožárních jednokřídlových, šířky do 800 mm</t>
  </si>
  <si>
    <t>https://podminky.urs.cz/item/CS_URS_2024_02/766660021</t>
  </si>
  <si>
    <t>"d04"</t>
  </si>
  <si>
    <t>"d05"</t>
  </si>
  <si>
    <t>"D06"</t>
  </si>
  <si>
    <t>"D07"</t>
  </si>
  <si>
    <t>"D08"</t>
  </si>
  <si>
    <t>93</t>
  </si>
  <si>
    <t>61162098</t>
  </si>
  <si>
    <t>dveře jednokřídlé dřevotřískové protipožární EI (EW) 30 D3 povrch laminátový plné 800x1970-2100mm</t>
  </si>
  <si>
    <t>1484697969</t>
  </si>
  <si>
    <t>Poznámka k položce:_x000d_
Nové křídlo s povrchem z CPL, požární_x000d_
odolnost EW30 DP3-C (samozavírač),_x000d_
barva bílá nebo max. podobná_x000d_
stávajícímu křídlu</t>
  </si>
  <si>
    <t>"D04"</t>
  </si>
  <si>
    <t>"D05"</t>
  </si>
  <si>
    <t>94</t>
  </si>
  <si>
    <t>61162097</t>
  </si>
  <si>
    <t>dveře jednokřídlé dřevotřískové protipožární EI (EW) 30 D3 povrch laminátový plné 700x1970-2100mm</t>
  </si>
  <si>
    <t>875357241</t>
  </si>
  <si>
    <t>95</t>
  </si>
  <si>
    <t>61162096</t>
  </si>
  <si>
    <t>dveře jednokřídlé dřevotřískové protipožární EI (EW) 30 D3 povrch laminátový plné 600x1970-2100mm</t>
  </si>
  <si>
    <t>45106897</t>
  </si>
  <si>
    <t>96</t>
  </si>
  <si>
    <t>766694126</t>
  </si>
  <si>
    <t>Montáž parapetních desek dřevěných nebo plastových š přes 30 cm</t>
  </si>
  <si>
    <t>-825843811</t>
  </si>
  <si>
    <t>Montáž ostatních truhlářských konstrukcí parapetních desek dřevěných nebo plastových šířky přes 300 mm</t>
  </si>
  <si>
    <t>https://podminky.urs.cz/item/CS_URS_2024_02/766694126</t>
  </si>
  <si>
    <t>"okno 2.NP"</t>
  </si>
  <si>
    <t>1,18</t>
  </si>
  <si>
    <t>97</t>
  </si>
  <si>
    <t>60794103</t>
  </si>
  <si>
    <t>parapet dřevotřískový vnitřní povrch laminátový š 300mm</t>
  </si>
  <si>
    <t>249130495</t>
  </si>
  <si>
    <t>98</t>
  </si>
  <si>
    <t xml:space="preserve">Dodávka + montáž - truhlářská úprava stávajících dveří - OZN. D01 - viz PD a poznámky </t>
  </si>
  <si>
    <t>346056100</t>
  </si>
  <si>
    <t>Poznámka k položce:_x000d_
Stávající dřevěná masivní, provést otočení dveřního_x000d_
křídla truhlářsky, pomocí přídavných latí šoubovaných_x000d_
do stávajícího rámu s vyfrézováním nové falcové drážky_x000d_
a drážky pro kování_x000d_
_x000d_
Nové dveřní křídlo z masivu - buk/dub, spodní třetina_x000d_
nesmí být zasklena, křídlo lakované do bílé barvy nebo_x000d_
do max. podobné té stávající_x000d_
_x000d_
Kování štítkové s dozickým klíčem_x000d_
_x000d_
Jedná se o stávající dřevěnou sestavu s otvíravými_x000d_
dveřmi a fixním zasklením. Fixní zasklení zůstává_x000d_
stávající</t>
  </si>
  <si>
    <t>99</t>
  </si>
  <si>
    <t>pol.R3</t>
  </si>
  <si>
    <t xml:space="preserve">Dodávka + montáž - truhlářská úprava stávajících dveří - OZN. D02 - viz PD a poznámky </t>
  </si>
  <si>
    <t>770665814</t>
  </si>
  <si>
    <t>100</t>
  </si>
  <si>
    <t>pol.R4</t>
  </si>
  <si>
    <t xml:space="preserve">Dodávka + montáž - truhlářská úprava stávajících dveří - OZN. D03 - viz PD a poznámky </t>
  </si>
  <si>
    <t>-1983509181</t>
  </si>
  <si>
    <t>101</t>
  </si>
  <si>
    <t>766660461</t>
  </si>
  <si>
    <t>Montáž vchodových dveří včetně rámu dvoukřídlových s nadsvětlíkem do zdiva</t>
  </si>
  <si>
    <t>-1613879534</t>
  </si>
  <si>
    <t>Montáž vchodových dveří včetně rámu do zdiva dvoukřídlových s nadsvětlíkem</t>
  </si>
  <si>
    <t>https://podminky.urs.cz/item/CS_URS_2024_02/766660461</t>
  </si>
  <si>
    <t>"01"</t>
  </si>
  <si>
    <t>"02"</t>
  </si>
  <si>
    <t>102</t>
  </si>
  <si>
    <t>61140511</t>
  </si>
  <si>
    <t>dveře dvoukřídlé plastové s dekorem prosklené max rozměru otvoru 4,84m2 bezpečnostní třídy RC2</t>
  </si>
  <si>
    <t>-1728707649</t>
  </si>
  <si>
    <t>Poznámka k položce:_x000d_
Vchodové dvoukřídlé dveře s hlavním křídlem o čistém_x000d_
průchodu min. 900 mm, otvíravé do exteriéru, hlavní_x000d_
křídlo pravé, připojovací spáru řešit dle ČSN 74 6077_x000d_
(např. parotěsná páska z interiéru a paropropustná z_x000d_
exteriéru), Ud &lt; 1,2 W/m2.K_x000d_
_x000d_
O1_x000d_
Tepelně izolační trojsklo Ug&lt; 0,7 W/m2.K_x000d_
sklo čiré._x000d_
Prosklení kontrastně označené oproti pozadí_x000d_
ve výšce 1000 a 1500 mm značkami 50x50_x000d_
mm vzdáleny max. od sebe 150 mm_x000d_
_x000d_
O2_x000d_
Tepelně izolační dvojsklo Ug&lt; 1,0 W/m2.K,_x000d_
sklo čiré._x000d_
Prosklení kontrastně označené oproti pozadí_x000d_
ve výšce 1000 a 1500 mm značkami 50x50_x000d_
mm vzdáleny max. od sebe 150 mm_x000d_
_x000d_
O1_x000d_
Dveře budou opatřeny nerezovým madlem přes_x000d_
celé křídlo na opačné straně než jsou závěsy ve_x000d_
v. 850 mm_x000d_
_x000d_
02_x000d_
Dveře budou opatřeny nerezovým madlem přes_x000d_
celé křídlo na opačné straně než jsou závěsy ve_x000d_
v. 850 mm_x000d_
Dveře opatřeny samozavíračem</t>
  </si>
  <si>
    <t>1,48*2,58</t>
  </si>
  <si>
    <t>103</t>
  </si>
  <si>
    <t>766660717</t>
  </si>
  <si>
    <t>Montáž samozavírače na ocelovou zárubeň a dveřní křídlo</t>
  </si>
  <si>
    <t>614258748</t>
  </si>
  <si>
    <t>Montáž dveřních doplňků samozavírače na zárubeň ocelovou</t>
  </si>
  <si>
    <t>https://podminky.urs.cz/item/CS_URS_2024_02/766660717</t>
  </si>
  <si>
    <t>104</t>
  </si>
  <si>
    <t>54917250</t>
  </si>
  <si>
    <t>samozavírač dveří hydraulický</t>
  </si>
  <si>
    <t>-600407314</t>
  </si>
  <si>
    <t>105</t>
  </si>
  <si>
    <t>766660729</t>
  </si>
  <si>
    <t>Montáž dveřního interiérového kování - štítku s klikou</t>
  </si>
  <si>
    <t>-416259032</t>
  </si>
  <si>
    <t>Montáž dveřních doplňků dveřního kování interiérového štítku s klikou</t>
  </si>
  <si>
    <t>https://podminky.urs.cz/item/CS_URS_2024_02/766660729</t>
  </si>
  <si>
    <t xml:space="preserve">"všechny dveře" </t>
  </si>
  <si>
    <t>106</t>
  </si>
  <si>
    <t>54914139</t>
  </si>
  <si>
    <t>kování štítové pro rozteč 90mm</t>
  </si>
  <si>
    <t>56391011</t>
  </si>
  <si>
    <t>107</t>
  </si>
  <si>
    <t>767649191</t>
  </si>
  <si>
    <t>Montáž dveřního hydraulického samozavírače</t>
  </si>
  <si>
    <t>1933717848</t>
  </si>
  <si>
    <t>Montáž dveří ocelových nebo hliníkových doplňků dveří samozavírače hydraulického</t>
  </si>
  <si>
    <t>https://podminky.urs.cz/item/CS_URS_2024_02/767649191</t>
  </si>
  <si>
    <t>108</t>
  </si>
  <si>
    <t>1389931682</t>
  </si>
  <si>
    <t>109</t>
  </si>
  <si>
    <t>767627306</t>
  </si>
  <si>
    <t>Připojovací spára oken a stěn parotěsnou páskou interiérovou</t>
  </si>
  <si>
    <t>-2094826104</t>
  </si>
  <si>
    <t>Ostatní práce a doplňky při montáži oken a stěn připojovací spára oken a stěn mezi ostěním a rámem vnitřní parotěsná páska</t>
  </si>
  <si>
    <t>https://podminky.urs.cz/item/CS_URS_2024_02/767627306</t>
  </si>
  <si>
    <t>1,48+2,14*2</t>
  </si>
  <si>
    <t>1+2,58*2</t>
  </si>
  <si>
    <t>"05"</t>
  </si>
  <si>
    <t>1,18*2+1,75*2</t>
  </si>
  <si>
    <t>110</t>
  </si>
  <si>
    <t>767627307</t>
  </si>
  <si>
    <t>Připojovací spára oken a stěn paropropustnou páskou exteriérovou</t>
  </si>
  <si>
    <t>99548006</t>
  </si>
  <si>
    <t>Ostatní práce a doplňky při montáži oken a stěn připojovací spára oken a stěn mezi ostěním a rámem venkovní paropropustna páska</t>
  </si>
  <si>
    <t>https://podminky.urs.cz/item/CS_URS_2024_02/767627307</t>
  </si>
  <si>
    <t>5,86</t>
  </si>
  <si>
    <t>111</t>
  </si>
  <si>
    <t>766691812</t>
  </si>
  <si>
    <t>Demontáž parapetních desek dřevěných nebo plastových šířky přes 300 mm</t>
  </si>
  <si>
    <t>806327968</t>
  </si>
  <si>
    <t>Demontáž parapetních desek šířky přes 300 mm</t>
  </si>
  <si>
    <t>https://podminky.urs.cz/item/CS_URS_2024_02/766691812</t>
  </si>
  <si>
    <t>112</t>
  </si>
  <si>
    <t>766691914</t>
  </si>
  <si>
    <t>Vyvěšení nebo zavěšení dřevěných křídel dveří pl do 2 m2</t>
  </si>
  <si>
    <t>-1377733154</t>
  </si>
  <si>
    <t>Ostatní práce vyvěšení nebo zavěšení křídel dřevěných dveřních, plochy do 2 m2</t>
  </si>
  <si>
    <t>https://podminky.urs.cz/item/CS_URS_2024_02/766691914</t>
  </si>
  <si>
    <t>113</t>
  </si>
  <si>
    <t>998766122</t>
  </si>
  <si>
    <t>Přesun hmot tonážní pro kce truhlářské ruční v objektech v přes 6 do 12 m</t>
  </si>
  <si>
    <t>290781127</t>
  </si>
  <si>
    <t>Přesun hmot pro konstrukce truhlářské stanovený z hmotnosti přesunovaného materiálu vodorovná dopravní vzdálenost do 50 m ruční (bez užití mechanizace) v objektech výšky přes 6 do 12 m</t>
  </si>
  <si>
    <t>https://podminky.urs.cz/item/CS_URS_2024_02/998766122</t>
  </si>
  <si>
    <t>114</t>
  </si>
  <si>
    <t>767531121</t>
  </si>
  <si>
    <t>Osazení zapuštěného rámu z L profilů k čisticím rohožím</t>
  </si>
  <si>
    <t>1521894331</t>
  </si>
  <si>
    <t>Montáž vstupních čisticích zón z rohoží osazení rámu mosazného nebo hliníkového zapuštěného z L profilů</t>
  </si>
  <si>
    <t>https://podminky.urs.cz/item/CS_URS_2024_02/767531121</t>
  </si>
  <si>
    <t>1*2+0,5*2</t>
  </si>
  <si>
    <t>115</t>
  </si>
  <si>
    <t>69752160</t>
  </si>
  <si>
    <t>rám pro zapuštění profil L-30/30 25/25 20/30 15/30-Al</t>
  </si>
  <si>
    <t>-12578583</t>
  </si>
  <si>
    <t>3*1,1 'Přepočtené koeficientem množství</t>
  </si>
  <si>
    <t>116</t>
  </si>
  <si>
    <t>767531211</t>
  </si>
  <si>
    <t>Montáž vstupních kovových nebo plastových rohoží čisticích zón plochy do 0,5 m2</t>
  </si>
  <si>
    <t>353241032</t>
  </si>
  <si>
    <t>Montáž vstupních čisticích zón z rohoží kovových nebo plastových plochy do 0,5 m2</t>
  </si>
  <si>
    <t>https://podminky.urs.cz/item/CS_URS_2024_02/767531211</t>
  </si>
  <si>
    <t xml:space="preserve">"vstupní rohož" </t>
  </si>
  <si>
    <t>117</t>
  </si>
  <si>
    <t>69752003</t>
  </si>
  <si>
    <t>rohož vstupní provedení hliník super 27 mm</t>
  </si>
  <si>
    <t>-1715349295</t>
  </si>
  <si>
    <t>0,5*1</t>
  </si>
  <si>
    <t>0,5*1,1 'Přepočtené koeficientem množství</t>
  </si>
  <si>
    <t>118</t>
  </si>
  <si>
    <t>767620323</t>
  </si>
  <si>
    <t>Montáž oken kovových s izolačními trojskly pevných do zdiva plochy přes 1,5 do 2,5 m2</t>
  </si>
  <si>
    <t>843450932</t>
  </si>
  <si>
    <t>Montáž oken s izolačními skly z hliníkových nebo ocelových profilů na polyuretanovou pěnu s trojskly pevných do zdiva, plochy přes 1,5 do 2,5 m2</t>
  </si>
  <si>
    <t>https://podminky.urs.cz/item/CS_URS_2024_02/767620323</t>
  </si>
  <si>
    <t>1,18*1,75</t>
  </si>
  <si>
    <t>119</t>
  </si>
  <si>
    <t>5534100R</t>
  </si>
  <si>
    <t xml:space="preserve">okno Al s fixním zasklením trojsklo přes plochu 1m2 v 1,5-2,5m - protipožární provedení </t>
  </si>
  <si>
    <t>2127250980</t>
  </si>
  <si>
    <t>Poznámka k položce:_x000d_
Protipožární hliníkové okno fixní, s poutcem uprostřed_x000d_
Připojovací spáru řešit dle ČSN 74 6077 (např._x000d_
parotěsná páska z interiéru a paropropustná z_x000d_
exteriéru), Ud &lt; 1,2 W/m2.K_x000d_
_x000d_
Tepelně izolační trojsklo Ug&lt; 0,7 W/m2.K,_x000d_
sklo čiré._x000d_
Spodní třetina nesmí být prosklena_x000d_
_x000d_
Požární odolnost EW 30 DP3</t>
  </si>
  <si>
    <t>120</t>
  </si>
  <si>
    <t>767641800</t>
  </si>
  <si>
    <t>Demontáž zárubní dveří odřezáním plochy do 2,5 m2</t>
  </si>
  <si>
    <t>-218275918</t>
  </si>
  <si>
    <t>Demontáž dveřních zárubní odřezáním od upevnění, plochy dveří do 2,5 m2</t>
  </si>
  <si>
    <t>https://podminky.urs.cz/item/CS_URS_2024_02/767641800</t>
  </si>
  <si>
    <t>121</t>
  </si>
  <si>
    <t xml:space="preserve">Dodávka a montáž vodící tyče - pozinková úprava </t>
  </si>
  <si>
    <t>kpl</t>
  </si>
  <si>
    <t>-1371407175</t>
  </si>
  <si>
    <t>122</t>
  </si>
  <si>
    <t>998767122</t>
  </si>
  <si>
    <t>Přesun hmot tonážní pro zámečnické konstrukce ruční v objektech v přes 6 do 12 m</t>
  </si>
  <si>
    <t>-1710475989</t>
  </si>
  <si>
    <t>Přesun hmot pro zámečnické konstrukce stanovený z hmotnosti přesunovaného materiálu vodorovná dopravní vzdálenost do 50 m ruční (bez užití mechanizace) v objektech výšky přes 6 do 12 m</t>
  </si>
  <si>
    <t>https://podminky.urs.cz/item/CS_URS_2024_02/998767122</t>
  </si>
  <si>
    <t>771</t>
  </si>
  <si>
    <t>Podlahy z dlaždic</t>
  </si>
  <si>
    <t>123</t>
  </si>
  <si>
    <t>771121011</t>
  </si>
  <si>
    <t>Nátěr penetrační na podlahu</t>
  </si>
  <si>
    <t>-188500050</t>
  </si>
  <si>
    <t>Příprava podkladu před provedením dlažby nátěr penetrační na podlahu</t>
  </si>
  <si>
    <t>https://podminky.urs.cz/item/CS_URS_2024_02/771121011</t>
  </si>
  <si>
    <t>"1.01"</t>
  </si>
  <si>
    <t>124</t>
  </si>
  <si>
    <t>771121027</t>
  </si>
  <si>
    <t>Broušení stávajícího podkladu před pokládkou dlažby diamantovým kotoučem</t>
  </si>
  <si>
    <t>-1060325152</t>
  </si>
  <si>
    <t>Příprava podkladu před provedením dlažby broušení podlah stávajícího podkladu pro odstranění nerovností (diamantovým kotoučem)</t>
  </si>
  <si>
    <t>https://podminky.urs.cz/item/CS_URS_2024_02/771121027</t>
  </si>
  <si>
    <t>125</t>
  </si>
  <si>
    <t>771151014</t>
  </si>
  <si>
    <t>Samonivelační stěrka podlah pevnosti 20 MPa tl přes 8 do 10 mm</t>
  </si>
  <si>
    <t>-1364911772</t>
  </si>
  <si>
    <t>Příprava podkladu před provedením dlažby samonivelační stěrka min. pevnosti 20 MPa, tloušťky přes 8 do 10 mm</t>
  </si>
  <si>
    <t>https://podminky.urs.cz/item/CS_URS_2024_02/771151014</t>
  </si>
  <si>
    <t>126</t>
  </si>
  <si>
    <t>771161021</t>
  </si>
  <si>
    <t>Montáž profilu ukončujícího pro plynulý přechod (dlažby s kobercem apod.)</t>
  </si>
  <si>
    <t>1155757588</t>
  </si>
  <si>
    <t>Příprava podkladu před provedením dlažby montáž profilu ukončujícího profilu pro plynulý přechod (dlažba-koberec apod.)</t>
  </si>
  <si>
    <t>https://podminky.urs.cz/item/CS_URS_2024_02/771161021</t>
  </si>
  <si>
    <t>1,48*2</t>
  </si>
  <si>
    <t>127</t>
  </si>
  <si>
    <t>55343116</t>
  </si>
  <si>
    <t>profil přechodový Al narážecí 40mm stříbro, zlato, champagne</t>
  </si>
  <si>
    <t>-1431431579</t>
  </si>
  <si>
    <t>2,96*1,1 'Přepočtené koeficientem množství</t>
  </si>
  <si>
    <t>128</t>
  </si>
  <si>
    <t>771474112</t>
  </si>
  <si>
    <t>Montáž soklů z dlaždic keramických rovných lepených cementovým flexibilním lepidlem v přes 65 do 90 mm</t>
  </si>
  <si>
    <t>1711996356</t>
  </si>
  <si>
    <t>Montáž soklů z dlaždic keramických lepených cementovým flexibilním lepidlem rovných, výšky přes 65 do 90 mm</t>
  </si>
  <si>
    <t>https://podminky.urs.cz/item/CS_URS_2024_02/771474112</t>
  </si>
  <si>
    <t>2,11*2</t>
  </si>
  <si>
    <t>129</t>
  </si>
  <si>
    <t>59761184</t>
  </si>
  <si>
    <t>sokl keramický mrazuvzdorný povrch hladký/matný tl do 10mm výšky přes 65 do 90mm</t>
  </si>
  <si>
    <t>-600412651</t>
  </si>
  <si>
    <t>4,22*1,1 'Přepočtené koeficientem množství</t>
  </si>
  <si>
    <t>130</t>
  </si>
  <si>
    <t>771574416</t>
  </si>
  <si>
    <t>Montáž podlah keramických hladkých lepených cementovým flexibilním lepidlem přes 9 do 12 ks/m2</t>
  </si>
  <si>
    <t>-1292861823</t>
  </si>
  <si>
    <t>Montáž podlah z dlaždic keramických lepených cementovým flexibilním lepidlem hladkých, tloušťky do 10 mm přes 9 do 12 ks/m2</t>
  </si>
  <si>
    <t>https://podminky.urs.cz/item/CS_URS_2024_02/771574416</t>
  </si>
  <si>
    <t>131</t>
  </si>
  <si>
    <t>59761135</t>
  </si>
  <si>
    <t>dlažba keramická slinutá nemrazuvzdorná povrch hladký/matný tl do 10mm přes 9 do 12ks/m2</t>
  </si>
  <si>
    <t>1032425965</t>
  </si>
  <si>
    <t>3,09*1,1 'Přepočtené koeficientem množství</t>
  </si>
  <si>
    <t>132</t>
  </si>
  <si>
    <t>771591115</t>
  </si>
  <si>
    <t>Podlahy spárování silikonem</t>
  </si>
  <si>
    <t>956205920</t>
  </si>
  <si>
    <t>Podlahy - dokončovací práce spárování silikonem</t>
  </si>
  <si>
    <t>https://podminky.urs.cz/item/CS_URS_2024_02/771591115</t>
  </si>
  <si>
    <t xml:space="preserve">"sokl" </t>
  </si>
  <si>
    <t>133</t>
  </si>
  <si>
    <t>771591117</t>
  </si>
  <si>
    <t>Podlahy spárování akrylem</t>
  </si>
  <si>
    <t>1318840214</t>
  </si>
  <si>
    <t>Podlahy - dokončovací práce spárování akrylem</t>
  </si>
  <si>
    <t>https://podminky.urs.cz/item/CS_URS_2024_02/771591117</t>
  </si>
  <si>
    <t>4,22</t>
  </si>
  <si>
    <t>134</t>
  </si>
  <si>
    <t>771592011</t>
  </si>
  <si>
    <t>Čištění vnitřních ploch podlah nebo schodišť po položení dlažby chemickými prostředky</t>
  </si>
  <si>
    <t>-643507407</t>
  </si>
  <si>
    <t>Čištění vnitřních ploch po položení dlažby podlah nebo schodišť chemickými prostředky</t>
  </si>
  <si>
    <t>https://podminky.urs.cz/item/CS_URS_2024_02/771592011</t>
  </si>
  <si>
    <t>135</t>
  </si>
  <si>
    <t>998771121</t>
  </si>
  <si>
    <t>Přesun hmot tonážní pro podlahy z dlaždic ruční v objektech v do 6 m</t>
  </si>
  <si>
    <t>-4067179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</si>
  <si>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</si>
  <si>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https://podminky.urs.cz/item/CS_URS_2024_02/998771121</t>
  </si>
  <si>
    <t>776</t>
  </si>
  <si>
    <t>Podlahy povlakové</t>
  </si>
  <si>
    <t>136</t>
  </si>
  <si>
    <t>776111112</t>
  </si>
  <si>
    <t>Broušení betonového podkladu povlakových podlah</t>
  </si>
  <si>
    <t>1324465781</t>
  </si>
  <si>
    <t>Příprava podkladu povlakových podlah a stěn broušení podlah nového podkladu betonového</t>
  </si>
  <si>
    <t>https://podminky.urs.cz/item/CS_URS_2024_02/776111112</t>
  </si>
  <si>
    <t xml:space="preserve">"po vylití stěrky" </t>
  </si>
  <si>
    <t>189,27</t>
  </si>
  <si>
    <t>137</t>
  </si>
  <si>
    <t>776111117</t>
  </si>
  <si>
    <t>Broušení stávajícího podkladu povlakových podlah diamantovým kotoučem</t>
  </si>
  <si>
    <t>2003210973</t>
  </si>
  <si>
    <t>Příprava podkladu povlakových podlah a stěn broušení podlah stávajícího podkladu pro odstranění nerovností (diamantovým kotoučem)</t>
  </si>
  <si>
    <t>https://podminky.urs.cz/item/CS_URS_2024_02/776111117</t>
  </si>
  <si>
    <t xml:space="preserve">"příprava podkladu" </t>
  </si>
  <si>
    <t>138</t>
  </si>
  <si>
    <t>776111311</t>
  </si>
  <si>
    <t>Vysátí podkladu povlakových podlah</t>
  </si>
  <si>
    <t>503710763</t>
  </si>
  <si>
    <t>Příprava podkladu povlakových podlah a stěn vysátí podlah</t>
  </si>
  <si>
    <t>https://podminky.urs.cz/item/CS_URS_2024_02/776111311</t>
  </si>
  <si>
    <t>"nové povlakové podlahy"</t>
  </si>
  <si>
    <t>139</t>
  </si>
  <si>
    <t>776121321</t>
  </si>
  <si>
    <t>Neředěná penetrace savého podkladu povlakových podlah</t>
  </si>
  <si>
    <t>-1558900324</t>
  </si>
  <si>
    <t>Příprava podkladu povlakových podlah a stěn penetrace neředěná podlah</t>
  </si>
  <si>
    <t>https://podminky.urs.cz/item/CS_URS_2024_02/776121321</t>
  </si>
  <si>
    <t xml:space="preserve">"nové povlakové podlahy" </t>
  </si>
  <si>
    <t>140</t>
  </si>
  <si>
    <t>776141114</t>
  </si>
  <si>
    <t>Stěrka podlahová nivelační pro vyrovnání podkladu povlakových podlah pevnosti 20 MPa tl přes 8 do 10 mm</t>
  </si>
  <si>
    <t>2043273895</t>
  </si>
  <si>
    <t>Příprava podkladu povlakových podlah a stěn vyrovnání samonivelační stěrkou podlah min.pevnosti 20 MPa, tloušťky přes 8 do 10 mm</t>
  </si>
  <si>
    <t>https://podminky.urs.cz/item/CS_URS_2024_02/776141114</t>
  </si>
  <si>
    <t>141</t>
  </si>
  <si>
    <t>776201812</t>
  </si>
  <si>
    <t>Demontáž lepených povlakových podlah s podložkou ručně</t>
  </si>
  <si>
    <t>-1519574869</t>
  </si>
  <si>
    <t>Demontáž povlakových podlahovin lepených ručně s podložkou</t>
  </si>
  <si>
    <t>https://podminky.urs.cz/item/CS_URS_2024_02/776201812</t>
  </si>
  <si>
    <t>"demontáž stáv. podlahových krytin - viz PD - PVC"</t>
  </si>
  <si>
    <t>15,88+4,48+6,52</t>
  </si>
  <si>
    <t>"demontáž stáv. podlahových krytin - viz PD - koberec"</t>
  </si>
  <si>
    <t>33,5+38,77+38,77+16,2+35,15</t>
  </si>
  <si>
    <t>142</t>
  </si>
  <si>
    <t>776211111</t>
  </si>
  <si>
    <t>Lepení textilních pásů</t>
  </si>
  <si>
    <t>894407778</t>
  </si>
  <si>
    <t>Montáž textilních podlahovin lepením pásů standardních</t>
  </si>
  <si>
    <t>https://podminky.urs.cz/item/CS_URS_2024_02/776211111</t>
  </si>
  <si>
    <t>"nové koberce"</t>
  </si>
  <si>
    <t>33,5+38,77+38,77+35,15</t>
  </si>
  <si>
    <t>143</t>
  </si>
  <si>
    <t>6975101R</t>
  </si>
  <si>
    <t xml:space="preserve">koberec zátěžový vysoká zátěž - reakce na oheň viz PD - barevnost dle výběru investora </t>
  </si>
  <si>
    <t>2021963815</t>
  </si>
  <si>
    <t>146,19*1,1 'Přepočtené koeficientem množství</t>
  </si>
  <si>
    <t>144</t>
  </si>
  <si>
    <t>776221111</t>
  </si>
  <si>
    <t>Lepení pásů z PVC standardním lepidlem</t>
  </si>
  <si>
    <t>-506893628</t>
  </si>
  <si>
    <t>Montáž podlahovin z PVC lepením standardním lepidlem z pásů</t>
  </si>
  <si>
    <t>https://podminky.urs.cz/item/CS_URS_2024_02/776221111</t>
  </si>
  <si>
    <t>"nové PVC"</t>
  </si>
  <si>
    <t>15,88+4,48+6,52+16,2</t>
  </si>
  <si>
    <t>145</t>
  </si>
  <si>
    <t>2841228R</t>
  </si>
  <si>
    <t xml:space="preserve">krytina podlahová PVC - reakce na oheň viz PD - barevnost dle výběru investora </t>
  </si>
  <si>
    <t>-1386013616</t>
  </si>
  <si>
    <t>43,08*1,1 'Přepočtené koeficientem množství</t>
  </si>
  <si>
    <t>146</t>
  </si>
  <si>
    <t>776410811</t>
  </si>
  <si>
    <t>Odstranění soklíků a lišt pryžových nebo plastových</t>
  </si>
  <si>
    <t>-525923255</t>
  </si>
  <si>
    <t>Demontáž soklíků nebo lišt pryžových nebo plastových</t>
  </si>
  <si>
    <t>https://podminky.urs.cz/item/CS_URS_2024_02/776410811</t>
  </si>
  <si>
    <t>"2.06"</t>
  </si>
  <si>
    <t>9,5*2+3,6*2+0,45*2</t>
  </si>
  <si>
    <t>"2.04"</t>
  </si>
  <si>
    <t>4,45*2+3,6*2</t>
  </si>
  <si>
    <t>"2.01a"</t>
  </si>
  <si>
    <t>3,05*2+1,1*2</t>
  </si>
  <si>
    <t>"2.07"</t>
  </si>
  <si>
    <t>7,14*2+5,43*2</t>
  </si>
  <si>
    <t>"2.12"</t>
  </si>
  <si>
    <t>5,43*2+7,14*2</t>
  </si>
  <si>
    <t>"2.01c"</t>
  </si>
  <si>
    <t>4,69*2+1,15*2</t>
  </si>
  <si>
    <t>"2.15"</t>
  </si>
  <si>
    <t>4,5*2+3,6*2</t>
  </si>
  <si>
    <t>"2.14"</t>
  </si>
  <si>
    <t>9,5*2+3,6*2</t>
  </si>
  <si>
    <t>147</t>
  </si>
  <si>
    <t>776411111</t>
  </si>
  <si>
    <t>Montáž obvodových soklíků výšky do 80 mm</t>
  </si>
  <si>
    <t>-1603964886</t>
  </si>
  <si>
    <t>Montáž soklíků lepením obvodových, výšky do 80 mm</t>
  </si>
  <si>
    <t>https://podminky.urs.cz/item/CS_URS_2024_02/776411111</t>
  </si>
  <si>
    <t xml:space="preserve">"montáž nových soklíků - viz demontáž" </t>
  </si>
  <si>
    <t>155,86</t>
  </si>
  <si>
    <t>148</t>
  </si>
  <si>
    <t>28411009</t>
  </si>
  <si>
    <t>lišta soklová PVC 18x80mm</t>
  </si>
  <si>
    <t>-1143669182</t>
  </si>
  <si>
    <t>155,86*1,02 'Přepočtené koeficientem množství</t>
  </si>
  <si>
    <t>149</t>
  </si>
  <si>
    <t>776421312</t>
  </si>
  <si>
    <t>Montáž přechodových šroubovaných lišt</t>
  </si>
  <si>
    <t>-1790822172</t>
  </si>
  <si>
    <t>Montáž lišt přechodových šroubovaných</t>
  </si>
  <si>
    <t>https://podminky.urs.cz/item/CS_URS_2024_02/776421312</t>
  </si>
  <si>
    <t>0,8*7</t>
  </si>
  <si>
    <t>150</t>
  </si>
  <si>
    <t>-1735192040</t>
  </si>
  <si>
    <t>5,6*1,02 'Přepočtené koeficientem množství</t>
  </si>
  <si>
    <t>151</t>
  </si>
  <si>
    <t>776991121</t>
  </si>
  <si>
    <t>Základní čištění nově položených podlahovin vysátím a setřením vlhkým mopem</t>
  </si>
  <si>
    <t>-1451707705</t>
  </si>
  <si>
    <t>Ostatní práce údržba nových podlahovin po pokládce čištění základní</t>
  </si>
  <si>
    <t>https://podminky.urs.cz/item/CS_URS_2024_02/776991121</t>
  </si>
  <si>
    <t>152</t>
  </si>
  <si>
    <t>998776122</t>
  </si>
  <si>
    <t>Přesun hmot tonážní pro podlahy povlakové ruční v objektech v přes 6 do 12 m</t>
  </si>
  <si>
    <t>-2097481264</t>
  </si>
  <si>
    <t>Přesun hmot pro podlahy povlakové stanovený z hmotnosti přesunovaného materiálu vodorovná dopravní vzdálenost do 50 m ruční (bez užití mechanizace) v objektech výšky přes 6 do 12 m</t>
  </si>
  <si>
    <t>https://podminky.urs.cz/item/CS_URS_2024_02/998776122</t>
  </si>
  <si>
    <t>781</t>
  </si>
  <si>
    <t>Dokončovací práce - obklady</t>
  </si>
  <si>
    <t>153</t>
  </si>
  <si>
    <t>pol.R7</t>
  </si>
  <si>
    <t xml:space="preserve">Dodávka + montáž - oprava keramického obkladu - viz PD </t>
  </si>
  <si>
    <t>-1219918423</t>
  </si>
  <si>
    <t>154</t>
  </si>
  <si>
    <t>783301313</t>
  </si>
  <si>
    <t>Odmaštění zámečnických konstrukcí ředidlovým odmašťovačem</t>
  </si>
  <si>
    <t>-717414617</t>
  </si>
  <si>
    <t>Příprava podkladu zámečnických konstrukcí před provedením nátěru odmaštění odmašťovačem ředidlovým</t>
  </si>
  <si>
    <t>https://podminky.urs.cz/item/CS_URS_2024_02/783301313</t>
  </si>
  <si>
    <t xml:space="preserve">"nové zárubně" </t>
  </si>
  <si>
    <t>(0,05+0,125+0,05)*1,97*2*2</t>
  </si>
  <si>
    <t>(0,05+0,125+0,05)*0,8*2</t>
  </si>
  <si>
    <t>(0,05+0,1+0,05)*1,97*2*3</t>
  </si>
  <si>
    <t>(0,05+0,1+0,05)*0,8*2</t>
  </si>
  <si>
    <t>(0,05+0,1+0,05)*0,7</t>
  </si>
  <si>
    <t>Mezisoučet</t>
  </si>
  <si>
    <t xml:space="preserve">"stávající zárubně" </t>
  </si>
  <si>
    <t>(0,05+0,1+0,05)*1,97*2*6</t>
  </si>
  <si>
    <t>(0,05+0,1+0,05)*0,8*4</t>
  </si>
  <si>
    <t>(0,05+0,1+0,05)*0,6*2</t>
  </si>
  <si>
    <t>155</t>
  </si>
  <si>
    <t>783306805</t>
  </si>
  <si>
    <t>Odstranění nátěru ze zámečnických konstrukcí opálením</t>
  </si>
  <si>
    <t>-1784724030</t>
  </si>
  <si>
    <t>Odstranění nátěrů ze zámečnických konstrukcí opálením s obroušením</t>
  </si>
  <si>
    <t>https://podminky.urs.cz/item/CS_URS_2024_02/783306805</t>
  </si>
  <si>
    <t>156</t>
  </si>
  <si>
    <t>783314101</t>
  </si>
  <si>
    <t>Základní jednonásobný syntetický nátěr zámečnických konstrukcí</t>
  </si>
  <si>
    <t>439746733</t>
  </si>
  <si>
    <t>Základní nátěr zámečnických konstrukcí jednonásobný syntetický</t>
  </si>
  <si>
    <t>https://podminky.urs.cz/item/CS_URS_2024_02/783314101</t>
  </si>
  <si>
    <t>157</t>
  </si>
  <si>
    <t>783315101</t>
  </si>
  <si>
    <t>Mezinátěr jednonásobný syntetický standardní zámečnických konstrukcí</t>
  </si>
  <si>
    <t>-1017547674</t>
  </si>
  <si>
    <t>Mezinátěr zámečnických konstrukcí jednonásobný syntetický standardní</t>
  </si>
  <si>
    <t>https://podminky.urs.cz/item/CS_URS_2024_02/783315101</t>
  </si>
  <si>
    <t>158</t>
  </si>
  <si>
    <t>783317101</t>
  </si>
  <si>
    <t>Krycí jednonásobný syntetický standardní nátěr zámečnických konstrukcí</t>
  </si>
  <si>
    <t>794539028</t>
  </si>
  <si>
    <t>Krycí nátěr (email) zámečnických konstrukcí jednonásobný syntetický standardní</t>
  </si>
  <si>
    <t>https://podminky.urs.cz/item/CS_URS_2024_02/783317101</t>
  </si>
  <si>
    <t>159</t>
  </si>
  <si>
    <t>pol.R5</t>
  </si>
  <si>
    <t xml:space="preserve">Dodávka + montáž - oprava omyvateleného nátěru - viz PD </t>
  </si>
  <si>
    <t>-258934256</t>
  </si>
  <si>
    <t>160</t>
  </si>
  <si>
    <t>pol.R6</t>
  </si>
  <si>
    <t xml:space="preserve">Dodávka + montáž - nový omyvatelný nátěr - viz PD </t>
  </si>
  <si>
    <t>-1442058701</t>
  </si>
  <si>
    <t>784</t>
  </si>
  <si>
    <t>Dokončovací práce - malby a tapety</t>
  </si>
  <si>
    <t>161</t>
  </si>
  <si>
    <t>784181101</t>
  </si>
  <si>
    <t>Základní akrylátová jednonásobná bezbarvá penetrace podkladu v místnostech v do 3,80 m</t>
  </si>
  <si>
    <t>2020088717</t>
  </si>
  <si>
    <t>Penetrace podkladu jednonásobná základní akrylátová bezbarvá v místnostech výšky do 3,80 m</t>
  </si>
  <si>
    <t>https://podminky.urs.cz/item/CS_URS_2024_02/784181101</t>
  </si>
  <si>
    <t xml:space="preserve">"nové výmalby na porušených místech" </t>
  </si>
  <si>
    <t>162</t>
  </si>
  <si>
    <t>784211101</t>
  </si>
  <si>
    <t>Dvojnásobné bílé malby ze směsí za mokra výborně oděruvzdorných v místnostech v do 3,80 m</t>
  </si>
  <si>
    <t>-88394343</t>
  </si>
  <si>
    <t>Malby z malířských směsí oděruvzdorných za mokra dvojnásobné, bílé za mokra oděruvzdorné výborně v místnostech výšky do 3,80 m</t>
  </si>
  <si>
    <t>https://podminky.urs.cz/item/CS_URS_2024_02/784211101</t>
  </si>
  <si>
    <t>163</t>
  </si>
  <si>
    <t>HZS1292</t>
  </si>
  <si>
    <t>Hodinová zúčtovací sazba stavební dělník</t>
  </si>
  <si>
    <t>-401610433</t>
  </si>
  <si>
    <t>Hodinové zúčtovací sazby profesí HSV zemní a pomocné práce stavební dělník</t>
  </si>
  <si>
    <t>https://podminky.urs.cz/item/CS_URS_2024_02/HZS1292</t>
  </si>
  <si>
    <t xml:space="preserve">"další pomocné práce" </t>
  </si>
  <si>
    <t>8,5*4</t>
  </si>
  <si>
    <t>164</t>
  </si>
  <si>
    <t>758403218</t>
  </si>
  <si>
    <t xml:space="preserve">"více nespecifikované stavební práce a začištění" </t>
  </si>
  <si>
    <t>8,5*5</t>
  </si>
  <si>
    <t>165</t>
  </si>
  <si>
    <t>HZS2221</t>
  </si>
  <si>
    <t>Hodinová zúčtovací sazba topenář</t>
  </si>
  <si>
    <t>-1677856695</t>
  </si>
  <si>
    <t>Hodinové zúčtovací sazby profesí PSV provádění stavebních instalací topenář</t>
  </si>
  <si>
    <t>https://podminky.urs.cz/item/CS_URS_2024_02/HZS2221</t>
  </si>
  <si>
    <t xml:space="preserve">"zaregulování systému - nové otopné těleso" </t>
  </si>
  <si>
    <t>8,5</t>
  </si>
  <si>
    <t>166</t>
  </si>
  <si>
    <t>HZS3211</t>
  </si>
  <si>
    <t>Hodinová zúčtovací sazba montér vzduchotechniky a chlazení</t>
  </si>
  <si>
    <t>-1994974640</t>
  </si>
  <si>
    <t>Hodinové zúčtovací sazby montáží technologických zařízení na stavebních objektech montér vzduchotechniky a chlazení</t>
  </si>
  <si>
    <t>https://podminky.urs.cz/item/CS_URS_2024_02/HZS3211</t>
  </si>
  <si>
    <t>"seřízení a zprovoznění nových ventilátorů ve 2.NP"</t>
  </si>
  <si>
    <t xml:space="preserve">D.3. - Architektektonické a stavební řešení - jídelní výtahy </t>
  </si>
  <si>
    <t>PSV - PSV</t>
  </si>
  <si>
    <t xml:space="preserve">    01 - Výměna výtahů </t>
  </si>
  <si>
    <t>01</t>
  </si>
  <si>
    <t xml:space="preserve">Výměna výtahů </t>
  </si>
  <si>
    <t>pol.1</t>
  </si>
  <si>
    <t xml:space="preserve">Dodávka + montáž - jídelní výtah - OZN V-01 - viz PD </t>
  </si>
  <si>
    <t>-579118923</t>
  </si>
  <si>
    <t>pol.2</t>
  </si>
  <si>
    <t xml:space="preserve">Dodávka + montáž - jídelní výtah - OZN V-02 - viz PD </t>
  </si>
  <si>
    <t>796693883</t>
  </si>
  <si>
    <t>pol.3</t>
  </si>
  <si>
    <t xml:space="preserve">Demontáž stávajícího výtahu - OZN V-01 vč. odvozu a likvidace vzniklé suti </t>
  </si>
  <si>
    <t>1759305457</t>
  </si>
  <si>
    <t>pol.4</t>
  </si>
  <si>
    <t xml:space="preserve">Demontáž stávajícího výtahu - OZN V-02 vč. odovzu a likvidace vzniklé suti </t>
  </si>
  <si>
    <t>-25369018</t>
  </si>
  <si>
    <t>D.4. - Elektroinstalace</t>
  </si>
  <si>
    <t>D1 - Silové rozvody</t>
  </si>
  <si>
    <t xml:space="preserve">    D2 - Dozbrojení rozváděče R-P2</t>
  </si>
  <si>
    <t xml:space="preserve">    D3 - Dozbrojení rozváděče R-P1</t>
  </si>
  <si>
    <t>D4 - Slaboproudé rozvody (data, kamery, optické rozvody, domácí telefon atd.)</t>
  </si>
  <si>
    <t>D5 - Osvětlení</t>
  </si>
  <si>
    <t>D6 - Požární zařízení</t>
  </si>
  <si>
    <t>D7 - Výtahová technologie</t>
  </si>
  <si>
    <t>D8 - Zřízení hlavní ochranné svorkovnice</t>
  </si>
  <si>
    <t>D1</t>
  </si>
  <si>
    <t>Silové rozvody</t>
  </si>
  <si>
    <t>D2</t>
  </si>
  <si>
    <t>Dozbrojení rozváděče R-P2</t>
  </si>
  <si>
    <t>Pol1a</t>
  </si>
  <si>
    <t>kombinovaný chránič-jistič 10B/1N/003</t>
  </si>
  <si>
    <t>ks</t>
  </si>
  <si>
    <t>Pol2</t>
  </si>
  <si>
    <t>jistič 10B/1</t>
  </si>
  <si>
    <t>Pol3a</t>
  </si>
  <si>
    <t>jistič 16B/3</t>
  </si>
  <si>
    <t>Pol4a</t>
  </si>
  <si>
    <t>Proudový chránič 25/4/003-A</t>
  </si>
  <si>
    <t>Pol5a</t>
  </si>
  <si>
    <t>Drobný matertiál – vodiče, svorky</t>
  </si>
  <si>
    <t>Pol6a</t>
  </si>
  <si>
    <t>Montážní a elektroinstalační práce – kompletace, zapojení</t>
  </si>
  <si>
    <t>Pol7a</t>
  </si>
  <si>
    <t>Revize</t>
  </si>
  <si>
    <t>Pol8a</t>
  </si>
  <si>
    <t>Doprava</t>
  </si>
  <si>
    <t>D3</t>
  </si>
  <si>
    <t>Dozbrojení rozváděče R-P1</t>
  </si>
  <si>
    <t>Pol1</t>
  </si>
  <si>
    <t>Pol3</t>
  </si>
  <si>
    <t>Pol4</t>
  </si>
  <si>
    <t>Pol5</t>
  </si>
  <si>
    <t>Pol6b</t>
  </si>
  <si>
    <t>Pol7b</t>
  </si>
  <si>
    <t>Pol8b</t>
  </si>
  <si>
    <t>D4</t>
  </si>
  <si>
    <t>Slaboproudé rozvody (data, kamery, optické rozvody, domácí telefon atd.)</t>
  </si>
  <si>
    <t>Pol9</t>
  </si>
  <si>
    <t>UTP cat. 6</t>
  </si>
  <si>
    <t>bm</t>
  </si>
  <si>
    <t>Poznámka k položce:_x000d_
Nové kabelové vedení pro přeložení tabla a napájení zámku DT</t>
  </si>
  <si>
    <t>Pol10</t>
  </si>
  <si>
    <t>Ochranná PVC trubka 25 mm</t>
  </si>
  <si>
    <t>Pol11</t>
  </si>
  <si>
    <t>Elektrikářská sádra 1,5 kg</t>
  </si>
  <si>
    <t>Pol12</t>
  </si>
  <si>
    <t>Ostatní materiál nespecifikovaný (10% z materiálu)</t>
  </si>
  <si>
    <t>Pol13</t>
  </si>
  <si>
    <t>Montážní a elektroinstalační práce – demontáž stávající kabeláže, lišt</t>
  </si>
  <si>
    <t>Pol14a</t>
  </si>
  <si>
    <t>Montážní a elektroinstalační práce – frézování drážek, položení kabeláže</t>
  </si>
  <si>
    <t>Pol6c</t>
  </si>
  <si>
    <t>Pol15a</t>
  </si>
  <si>
    <t>Odvoz suti a odpadu</t>
  </si>
  <si>
    <t>Pol8c</t>
  </si>
  <si>
    <t>D5</t>
  </si>
  <si>
    <t>Osvětlení</t>
  </si>
  <si>
    <t>Pol16</t>
  </si>
  <si>
    <t>Svítidlo 25W, 2250 lm, kruhové, přisazené</t>
  </si>
  <si>
    <t>Pol17</t>
  </si>
  <si>
    <t>Svítidlo 15W, 1800 lm, kruhové, přisazené</t>
  </si>
  <si>
    <t>Pol18</t>
  </si>
  <si>
    <t>Nástěnný LED reflektor s čidlem pohybu, 1800lm, IP44</t>
  </si>
  <si>
    <t>Pol19</t>
  </si>
  <si>
    <t>CYKY-J 5x1,5</t>
  </si>
  <si>
    <t>Pol20a</t>
  </si>
  <si>
    <t>CYKY-J 3x1,5</t>
  </si>
  <si>
    <t>Pol21</t>
  </si>
  <si>
    <t>Krabice elektroinstalační</t>
  </si>
  <si>
    <t>Pol22</t>
  </si>
  <si>
    <t>Vypínač č.1, IP20, bílý</t>
  </si>
  <si>
    <t>Pol23</t>
  </si>
  <si>
    <t>Vypínač č.6, IP20, bílý</t>
  </si>
  <si>
    <t>Pol24</t>
  </si>
  <si>
    <t>Vypínač č.7, IP20, bílý</t>
  </si>
  <si>
    <t>Pol25a</t>
  </si>
  <si>
    <t>Elektrikářská sádra 5 kg</t>
  </si>
  <si>
    <t>Pol26</t>
  </si>
  <si>
    <t>Ostatní materiál nespecifikovaný (10% z materiálu bez svítidel)</t>
  </si>
  <si>
    <t>Pol27</t>
  </si>
  <si>
    <t>Montážní a elektroinstalační práce – demontáž stávající kabeláže, lišt, svítidel</t>
  </si>
  <si>
    <t>Pol14b</t>
  </si>
  <si>
    <t>Pol6d</t>
  </si>
  <si>
    <t>Pol28</t>
  </si>
  <si>
    <t>Měření umělého osvětlení</t>
  </si>
  <si>
    <t>Pol29</t>
  </si>
  <si>
    <t>Pol15b</t>
  </si>
  <si>
    <t>Pol8d</t>
  </si>
  <si>
    <t>D6</t>
  </si>
  <si>
    <t>Požární zařízení</t>
  </si>
  <si>
    <t>Pol30</t>
  </si>
  <si>
    <t>Zařízení autonomní detekce a signalizace</t>
  </si>
  <si>
    <t>Pol31</t>
  </si>
  <si>
    <t>Baterie do zařízení autonomní detekce a signalizace</t>
  </si>
  <si>
    <t>Pol6</t>
  </si>
  <si>
    <t>D7</t>
  </si>
  <si>
    <t>Výtahová technologie</t>
  </si>
  <si>
    <t>Pol32</t>
  </si>
  <si>
    <t>CYKY-J 5x2,5</t>
  </si>
  <si>
    <t>Pol20</t>
  </si>
  <si>
    <t>Pol251</t>
  </si>
  <si>
    <t>Pol33</t>
  </si>
  <si>
    <t>Pol14c</t>
  </si>
  <si>
    <t>Pol7c</t>
  </si>
  <si>
    <t>Pol15c</t>
  </si>
  <si>
    <t>Pol8e</t>
  </si>
  <si>
    <t>D8</t>
  </si>
  <si>
    <t>Zřízení hlavní ochranné svorkovnice</t>
  </si>
  <si>
    <t>Pol34</t>
  </si>
  <si>
    <t>Drát FeZn 10</t>
  </si>
  <si>
    <t>Pol35</t>
  </si>
  <si>
    <t>Drát CYA 25 ZŽ</t>
  </si>
  <si>
    <t>Pol36</t>
  </si>
  <si>
    <t>Ekvipotenciální svorkovnice</t>
  </si>
  <si>
    <t>Pol25</t>
  </si>
  <si>
    <t>Pol37</t>
  </si>
  <si>
    <t>Pol14</t>
  </si>
  <si>
    <t>Pol7</t>
  </si>
  <si>
    <t>Pol15</t>
  </si>
  <si>
    <t>Pol8</t>
  </si>
  <si>
    <t xml:space="preserve">D.5. - Vedlejší a ostatní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</si>
  <si>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</si>
  <si>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</si>
  <si>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</si>
  <si>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</si>
  <si>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</si>
  <si>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</si>
  <si>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</si>
  <si>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</si>
  <si>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</si>
  <si>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</si>
  <si>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Zeměměřičské práce před výstavbou</t>
  </si>
  <si>
    <t>1024</t>
  </si>
  <si>
    <t>-2142249922</t>
  </si>
  <si>
    <t>https://podminky.urs.cz/item/CS_URS_2024_02/012203000</t>
  </si>
  <si>
    <t>012303000</t>
  </si>
  <si>
    <t>Zeměměřičské práce při provádění stavby</t>
  </si>
  <si>
    <t>-1706485161</t>
  </si>
  <si>
    <t>https://podminky.urs.cz/item/CS_URS_2024_02/012303000</t>
  </si>
  <si>
    <t>012403000</t>
  </si>
  <si>
    <t>Zeměměřičské práce po výstavbě</t>
  </si>
  <si>
    <t>1487699880</t>
  </si>
  <si>
    <t>https://podminky.urs.cz/item/CS_URS_2024_02/012403000</t>
  </si>
  <si>
    <t>013254000</t>
  </si>
  <si>
    <t>Dokumentace skutečného provedení stavby</t>
  </si>
  <si>
    <t>-458347098</t>
  </si>
  <si>
    <t>https://podminky.urs.cz/item/CS_URS_2024_02/013254000</t>
  </si>
  <si>
    <t>VRN3</t>
  </si>
  <si>
    <t>Zařízení staveniště</t>
  </si>
  <si>
    <t>030001000</t>
  </si>
  <si>
    <t>-1719892336</t>
  </si>
  <si>
    <t>https://podminky.urs.cz/item/CS_URS_2024_02/030001000</t>
  </si>
  <si>
    <t>034103000</t>
  </si>
  <si>
    <t>Oplocení staveniště</t>
  </si>
  <si>
    <t>-1052349577</t>
  </si>
  <si>
    <t>https://podminky.urs.cz/item/CS_URS_2024_02/034103000</t>
  </si>
  <si>
    <t>03920300R</t>
  </si>
  <si>
    <t xml:space="preserve">Úprava terénu po zrušení zařízení staveniště a po skončení veškerých stavebních prací vně objektu </t>
  </si>
  <si>
    <t>-331100845</t>
  </si>
  <si>
    <t>VRN4</t>
  </si>
  <si>
    <t>Inženýrská činnost</t>
  </si>
  <si>
    <t>045002000</t>
  </si>
  <si>
    <t>Kompletační a koordinační činnost</t>
  </si>
  <si>
    <t>-1259243660</t>
  </si>
  <si>
    <t>https://podminky.urs.cz/item/CS_URS_2024_02/045002000</t>
  </si>
  <si>
    <t xml:space="preserve">Poznámka k položce:_x000d_
koordinace s ČEZ a jiné </t>
  </si>
  <si>
    <t>VRN7</t>
  </si>
  <si>
    <t>Provozní vlivy</t>
  </si>
  <si>
    <t>070001000</t>
  </si>
  <si>
    <t>887998395</t>
  </si>
  <si>
    <t>https://podminky.urs.cz/item/CS_URS_2024_02/070001000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</si>
</sst>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6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6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6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251100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67151101" TargetMode="External" /><Relationship Id="rId6" Type="http://schemas.openxmlformats.org/officeDocument/2006/relationships/hyperlink" Target="https://podminky.urs.cz/item/CS_URS_2024_02/171152501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13221101" TargetMode="External" /><Relationship Id="rId11" Type="http://schemas.openxmlformats.org/officeDocument/2006/relationships/hyperlink" Target="https://podminky.urs.cz/item/CS_URS_2024_02/273321611" TargetMode="External" /><Relationship Id="rId12" Type="http://schemas.openxmlformats.org/officeDocument/2006/relationships/hyperlink" Target="https://podminky.urs.cz/item/CS_URS_2024_02/273351121" TargetMode="External" /><Relationship Id="rId13" Type="http://schemas.openxmlformats.org/officeDocument/2006/relationships/hyperlink" Target="https://podminky.urs.cz/item/CS_URS_2024_02/273351122" TargetMode="External" /><Relationship Id="rId14" Type="http://schemas.openxmlformats.org/officeDocument/2006/relationships/hyperlink" Target="https://podminky.urs.cz/item/CS_URS_2024_02/273361821" TargetMode="External" /><Relationship Id="rId15" Type="http://schemas.openxmlformats.org/officeDocument/2006/relationships/hyperlink" Target="https://podminky.urs.cz/item/CS_URS_2024_02/274321611" TargetMode="External" /><Relationship Id="rId16" Type="http://schemas.openxmlformats.org/officeDocument/2006/relationships/hyperlink" Target="https://podminky.urs.cz/item/CS_URS_2024_02/274351121" TargetMode="External" /><Relationship Id="rId17" Type="http://schemas.openxmlformats.org/officeDocument/2006/relationships/hyperlink" Target="https://podminky.urs.cz/item/CS_URS_2024_02/274351122" TargetMode="External" /><Relationship Id="rId18" Type="http://schemas.openxmlformats.org/officeDocument/2006/relationships/hyperlink" Target="https://podminky.urs.cz/item/CS_URS_2024_02/274361821" TargetMode="External" /><Relationship Id="rId19" Type="http://schemas.openxmlformats.org/officeDocument/2006/relationships/hyperlink" Target="https://podminky.urs.cz/item/CS_URS_2024_02/275313711" TargetMode="External" /><Relationship Id="rId20" Type="http://schemas.openxmlformats.org/officeDocument/2006/relationships/hyperlink" Target="https://podminky.urs.cz/item/CS_URS_2024_02/275351121" TargetMode="External" /><Relationship Id="rId21" Type="http://schemas.openxmlformats.org/officeDocument/2006/relationships/hyperlink" Target="https://podminky.urs.cz/item/CS_URS_2024_02/275351122" TargetMode="External" /><Relationship Id="rId22" Type="http://schemas.openxmlformats.org/officeDocument/2006/relationships/hyperlink" Target="https://podminky.urs.cz/item/CS_URS_2024_02/346244371" TargetMode="External" /><Relationship Id="rId23" Type="http://schemas.openxmlformats.org/officeDocument/2006/relationships/hyperlink" Target="https://podminky.urs.cz/item/CS_URS_2024_02/451577777" TargetMode="External" /><Relationship Id="rId24" Type="http://schemas.openxmlformats.org/officeDocument/2006/relationships/hyperlink" Target="https://podminky.urs.cz/item/CS_URS_2024_02/564750001" TargetMode="External" /><Relationship Id="rId25" Type="http://schemas.openxmlformats.org/officeDocument/2006/relationships/hyperlink" Target="https://podminky.urs.cz/item/CS_URS_2024_02/596211110" TargetMode="External" /><Relationship Id="rId26" Type="http://schemas.openxmlformats.org/officeDocument/2006/relationships/hyperlink" Target="https://podminky.urs.cz/item/CS_URS_2024_02/612325112" TargetMode="External" /><Relationship Id="rId27" Type="http://schemas.openxmlformats.org/officeDocument/2006/relationships/hyperlink" Target="https://podminky.urs.cz/item/CS_URS_2024_02/622131121" TargetMode="External" /><Relationship Id="rId28" Type="http://schemas.openxmlformats.org/officeDocument/2006/relationships/hyperlink" Target="https://podminky.urs.cz/item/CS_URS_2024_02/622381022" TargetMode="External" /><Relationship Id="rId29" Type="http://schemas.openxmlformats.org/officeDocument/2006/relationships/hyperlink" Target="https://podminky.urs.cz/item/CS_URS_2024_02/916231212" TargetMode="External" /><Relationship Id="rId30" Type="http://schemas.openxmlformats.org/officeDocument/2006/relationships/hyperlink" Target="https://podminky.urs.cz/item/CS_URS_2024_02/974031165" TargetMode="External" /><Relationship Id="rId31" Type="http://schemas.openxmlformats.org/officeDocument/2006/relationships/hyperlink" Target="https://podminky.urs.cz/item/CS_URS_2024_02/997013152" TargetMode="External" /><Relationship Id="rId32" Type="http://schemas.openxmlformats.org/officeDocument/2006/relationships/hyperlink" Target="https://podminky.urs.cz/item/CS_URS_2024_02/997013501" TargetMode="External" /><Relationship Id="rId33" Type="http://schemas.openxmlformats.org/officeDocument/2006/relationships/hyperlink" Target="https://podminky.urs.cz/item/CS_URS_2024_02/997013509" TargetMode="External" /><Relationship Id="rId34" Type="http://schemas.openxmlformats.org/officeDocument/2006/relationships/hyperlink" Target="https://podminky.urs.cz/item/CS_URS_2024_02/997013631" TargetMode="External" /><Relationship Id="rId35" Type="http://schemas.openxmlformats.org/officeDocument/2006/relationships/hyperlink" Target="https://podminky.urs.cz/item/CS_URS_2024_02/998011009" TargetMode="External" /><Relationship Id="rId36" Type="http://schemas.openxmlformats.org/officeDocument/2006/relationships/hyperlink" Target="https://podminky.urs.cz/item/CS_URS_2024_02/711113125" TargetMode="External" /><Relationship Id="rId37" Type="http://schemas.openxmlformats.org/officeDocument/2006/relationships/hyperlink" Target="https://podminky.urs.cz/item/CS_URS_2024_02/998711112" TargetMode="External" /><Relationship Id="rId38" Type="http://schemas.openxmlformats.org/officeDocument/2006/relationships/hyperlink" Target="https://podminky.urs.cz/item/CS_URS_2024_02/783823135" TargetMode="External" /><Relationship Id="rId39" Type="http://schemas.openxmlformats.org/officeDocument/2006/relationships/hyperlink" Target="https://podminky.urs.cz/item/CS_URS_2024_02/783827425" TargetMode="External" /><Relationship Id="rId40" Type="http://schemas.openxmlformats.org/officeDocument/2006/relationships/hyperlink" Target="https://podminky.urs.cz/item/CS_URS_2024_02/HZS1291" TargetMode="External" /><Relationship Id="rId41" Type="http://schemas.openxmlformats.org/officeDocument/2006/relationships/hyperlink" Target="https://podminky.urs.cz/item/CS_URS_2024_02/HZS13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2" TargetMode="External" /><Relationship Id="rId2" Type="http://schemas.openxmlformats.org/officeDocument/2006/relationships/hyperlink" Target="https://podminky.urs.cz/item/CS_URS_2024_02/113107142" TargetMode="External" /><Relationship Id="rId3" Type="http://schemas.openxmlformats.org/officeDocument/2006/relationships/hyperlink" Target="https://podminky.urs.cz/item/CS_URS_2024_02/12225110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12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311273121" TargetMode="External" /><Relationship Id="rId11" Type="http://schemas.openxmlformats.org/officeDocument/2006/relationships/hyperlink" Target="https://podminky.urs.cz/item/CS_URS_2024_02/317142432" TargetMode="External" /><Relationship Id="rId12" Type="http://schemas.openxmlformats.org/officeDocument/2006/relationships/hyperlink" Target="https://podminky.urs.cz/item/CS_URS_2024_02/327323128" TargetMode="External" /><Relationship Id="rId13" Type="http://schemas.openxmlformats.org/officeDocument/2006/relationships/hyperlink" Target="https://podminky.urs.cz/item/CS_URS_2024_02/327351211" TargetMode="External" /><Relationship Id="rId14" Type="http://schemas.openxmlformats.org/officeDocument/2006/relationships/hyperlink" Target="https://podminky.urs.cz/item/CS_URS_2024_02/327351221" TargetMode="External" /><Relationship Id="rId15" Type="http://schemas.openxmlformats.org/officeDocument/2006/relationships/hyperlink" Target="https://podminky.urs.cz/item/CS_URS_2024_02/327361006" TargetMode="External" /><Relationship Id="rId16" Type="http://schemas.openxmlformats.org/officeDocument/2006/relationships/hyperlink" Target="https://podminky.urs.cz/item/CS_URS_2024_02/342272235" TargetMode="External" /><Relationship Id="rId17" Type="http://schemas.openxmlformats.org/officeDocument/2006/relationships/hyperlink" Target="https://podminky.urs.cz/item/CS_URS_2024_02/451577777" TargetMode="External" /><Relationship Id="rId18" Type="http://schemas.openxmlformats.org/officeDocument/2006/relationships/hyperlink" Target="https://podminky.urs.cz/item/CS_URS_2024_02/564770001" TargetMode="External" /><Relationship Id="rId19" Type="http://schemas.openxmlformats.org/officeDocument/2006/relationships/hyperlink" Target="https://podminky.urs.cz/item/CS_URS_2024_02/596211110" TargetMode="External" /><Relationship Id="rId20" Type="http://schemas.openxmlformats.org/officeDocument/2006/relationships/hyperlink" Target="https://podminky.urs.cz/item/CS_URS_2024_02/612131121" TargetMode="External" /><Relationship Id="rId21" Type="http://schemas.openxmlformats.org/officeDocument/2006/relationships/hyperlink" Target="https://podminky.urs.cz/item/CS_URS_2024_02/612142001" TargetMode="External" /><Relationship Id="rId22" Type="http://schemas.openxmlformats.org/officeDocument/2006/relationships/hyperlink" Target="https://podminky.urs.cz/item/CS_URS_2024_02/612311131" TargetMode="External" /><Relationship Id="rId23" Type="http://schemas.openxmlformats.org/officeDocument/2006/relationships/hyperlink" Target="https://podminky.urs.cz/item/CS_URS_2024_02/612325301" TargetMode="External" /><Relationship Id="rId24" Type="http://schemas.openxmlformats.org/officeDocument/2006/relationships/hyperlink" Target="https://podminky.urs.cz/item/CS_URS_2024_02/612325302" TargetMode="External" /><Relationship Id="rId25" Type="http://schemas.openxmlformats.org/officeDocument/2006/relationships/hyperlink" Target="https://podminky.urs.cz/item/CS_URS_2024_02/619995001" TargetMode="External" /><Relationship Id="rId26" Type="http://schemas.openxmlformats.org/officeDocument/2006/relationships/hyperlink" Target="https://podminky.urs.cz/item/CS_URS_2024_02/619996145" TargetMode="External" /><Relationship Id="rId27" Type="http://schemas.openxmlformats.org/officeDocument/2006/relationships/hyperlink" Target="https://podminky.urs.cz/item/CS_URS_2024_02/622131121" TargetMode="External" /><Relationship Id="rId28" Type="http://schemas.openxmlformats.org/officeDocument/2006/relationships/hyperlink" Target="https://podminky.urs.cz/item/CS_URS_2024_02/622142001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151031" TargetMode="External" /><Relationship Id="rId31" Type="http://schemas.openxmlformats.org/officeDocument/2006/relationships/hyperlink" Target="https://podminky.urs.cz/item/CS_URS_2024_02/622531022" TargetMode="External" /><Relationship Id="rId32" Type="http://schemas.openxmlformats.org/officeDocument/2006/relationships/hyperlink" Target="https://podminky.urs.cz/item/CS_URS_2024_02/631341152" TargetMode="External" /><Relationship Id="rId33" Type="http://schemas.openxmlformats.org/officeDocument/2006/relationships/hyperlink" Target="https://podminky.urs.cz/item/CS_URS_2024_02/632450121" TargetMode="External" /><Relationship Id="rId34" Type="http://schemas.openxmlformats.org/officeDocument/2006/relationships/hyperlink" Target="https://podminky.urs.cz/item/CS_URS_2024_02/642942111" TargetMode="External" /><Relationship Id="rId35" Type="http://schemas.openxmlformats.org/officeDocument/2006/relationships/hyperlink" Target="https://podminky.urs.cz/item/CS_URS_2024_02/642944121" TargetMode="External" /><Relationship Id="rId36" Type="http://schemas.openxmlformats.org/officeDocument/2006/relationships/hyperlink" Target="https://podminky.urs.cz/item/CS_URS_2024_02/916331111" TargetMode="External" /><Relationship Id="rId37" Type="http://schemas.openxmlformats.org/officeDocument/2006/relationships/hyperlink" Target="https://podminky.urs.cz/item/CS_URS_2024_02/949101111" TargetMode="External" /><Relationship Id="rId38" Type="http://schemas.openxmlformats.org/officeDocument/2006/relationships/hyperlink" Target="https://podminky.urs.cz/item/CS_URS_2024_02/952901111" TargetMode="External" /><Relationship Id="rId39" Type="http://schemas.openxmlformats.org/officeDocument/2006/relationships/hyperlink" Target="https://podminky.urs.cz/item/CS_URS_2024_02/953943211" TargetMode="External" /><Relationship Id="rId40" Type="http://schemas.openxmlformats.org/officeDocument/2006/relationships/hyperlink" Target="https://podminky.urs.cz/item/CS_URS_2024_02/953993311" TargetMode="External" /><Relationship Id="rId41" Type="http://schemas.openxmlformats.org/officeDocument/2006/relationships/hyperlink" Target="https://podminky.urs.cz/item/CS_URS_2024_02/962031011" TargetMode="External" /><Relationship Id="rId42" Type="http://schemas.openxmlformats.org/officeDocument/2006/relationships/hyperlink" Target="https://podminky.urs.cz/item/CS_URS_2024_02/962032230" TargetMode="External" /><Relationship Id="rId43" Type="http://schemas.openxmlformats.org/officeDocument/2006/relationships/hyperlink" Target="https://podminky.urs.cz/item/CS_URS_2024_02/965081223" TargetMode="External" /><Relationship Id="rId44" Type="http://schemas.openxmlformats.org/officeDocument/2006/relationships/hyperlink" Target="https://podminky.urs.cz/item/CS_URS_2024_02/968082017" TargetMode="External" /><Relationship Id="rId45" Type="http://schemas.openxmlformats.org/officeDocument/2006/relationships/hyperlink" Target="https://podminky.urs.cz/item/CS_URS_2024_02/977151119" TargetMode="External" /><Relationship Id="rId46" Type="http://schemas.openxmlformats.org/officeDocument/2006/relationships/hyperlink" Target="https://podminky.urs.cz/item/CS_URS_2024_02/997013212" TargetMode="External" /><Relationship Id="rId47" Type="http://schemas.openxmlformats.org/officeDocument/2006/relationships/hyperlink" Target="https://podminky.urs.cz/item/CS_URS_2024_02/997013501" TargetMode="External" /><Relationship Id="rId48" Type="http://schemas.openxmlformats.org/officeDocument/2006/relationships/hyperlink" Target="https://podminky.urs.cz/item/CS_URS_2024_02/997013509" TargetMode="External" /><Relationship Id="rId49" Type="http://schemas.openxmlformats.org/officeDocument/2006/relationships/hyperlink" Target="https://podminky.urs.cz/item/CS_URS_2024_02/997013631" TargetMode="External" /><Relationship Id="rId50" Type="http://schemas.openxmlformats.org/officeDocument/2006/relationships/hyperlink" Target="https://podminky.urs.cz/item/CS_URS_2024_02/997013645" TargetMode="External" /><Relationship Id="rId51" Type="http://schemas.openxmlformats.org/officeDocument/2006/relationships/hyperlink" Target="https://podminky.urs.cz/item/CS_URS_2024_02/998018002" TargetMode="External" /><Relationship Id="rId52" Type="http://schemas.openxmlformats.org/officeDocument/2006/relationships/hyperlink" Target="https://podminky.urs.cz/item/CS_URS_2024_02/711113121" TargetMode="External" /><Relationship Id="rId53" Type="http://schemas.openxmlformats.org/officeDocument/2006/relationships/hyperlink" Target="https://podminky.urs.cz/item/CS_URS_2024_02/998711122" TargetMode="External" /><Relationship Id="rId54" Type="http://schemas.openxmlformats.org/officeDocument/2006/relationships/hyperlink" Target="https://podminky.urs.cz/item/CS_URS_2024_02/713121111" TargetMode="External" /><Relationship Id="rId55" Type="http://schemas.openxmlformats.org/officeDocument/2006/relationships/hyperlink" Target="https://podminky.urs.cz/item/CS_URS_2024_02/713131141" TargetMode="External" /><Relationship Id="rId56" Type="http://schemas.openxmlformats.org/officeDocument/2006/relationships/hyperlink" Target="https://podminky.urs.cz/item/CS_URS_2024_02/998713122" TargetMode="External" /><Relationship Id="rId57" Type="http://schemas.openxmlformats.org/officeDocument/2006/relationships/hyperlink" Target="https://podminky.urs.cz/item/CS_URS_2024_02/725210821" TargetMode="External" /><Relationship Id="rId58" Type="http://schemas.openxmlformats.org/officeDocument/2006/relationships/hyperlink" Target="https://podminky.urs.cz/item/CS_URS_2024_02/725820802" TargetMode="External" /><Relationship Id="rId59" Type="http://schemas.openxmlformats.org/officeDocument/2006/relationships/hyperlink" Target="https://podminky.urs.cz/item/CS_URS_2024_02/734222812" TargetMode="External" /><Relationship Id="rId60" Type="http://schemas.openxmlformats.org/officeDocument/2006/relationships/hyperlink" Target="https://podminky.urs.cz/item/CS_URS_2024_02/735111810" TargetMode="External" /><Relationship Id="rId61" Type="http://schemas.openxmlformats.org/officeDocument/2006/relationships/hyperlink" Target="https://podminky.urs.cz/item/CS_URS_2024_02/735152672" TargetMode="External" /><Relationship Id="rId62" Type="http://schemas.openxmlformats.org/officeDocument/2006/relationships/hyperlink" Target="https://podminky.urs.cz/item/CS_URS_2024_02/998735122" TargetMode="External" /><Relationship Id="rId63" Type="http://schemas.openxmlformats.org/officeDocument/2006/relationships/hyperlink" Target="https://podminky.urs.cz/item/CS_URS_2024_02/751111271" TargetMode="External" /><Relationship Id="rId64" Type="http://schemas.openxmlformats.org/officeDocument/2006/relationships/hyperlink" Target="https://podminky.urs.cz/item/CS_URS_2024_02/751511181" TargetMode="External" /><Relationship Id="rId65" Type="http://schemas.openxmlformats.org/officeDocument/2006/relationships/hyperlink" Target="https://podminky.urs.cz/item/CS_URS_2024_02/751526735" TargetMode="External" /><Relationship Id="rId66" Type="http://schemas.openxmlformats.org/officeDocument/2006/relationships/hyperlink" Target="https://podminky.urs.cz/item/CS_URS_2024_02/998751121" TargetMode="External" /><Relationship Id="rId67" Type="http://schemas.openxmlformats.org/officeDocument/2006/relationships/hyperlink" Target="https://podminky.urs.cz/item/CS_URS_2024_02/763121453" TargetMode="External" /><Relationship Id="rId68" Type="http://schemas.openxmlformats.org/officeDocument/2006/relationships/hyperlink" Target="https://podminky.urs.cz/item/CS_URS_2024_02/998763332" TargetMode="External" /><Relationship Id="rId69" Type="http://schemas.openxmlformats.org/officeDocument/2006/relationships/hyperlink" Target="https://podminky.urs.cz/item/CS_URS_2024_02/764002851" TargetMode="External" /><Relationship Id="rId70" Type="http://schemas.openxmlformats.org/officeDocument/2006/relationships/hyperlink" Target="https://podminky.urs.cz/item/CS_URS_2024_02/764216604" TargetMode="External" /><Relationship Id="rId71" Type="http://schemas.openxmlformats.org/officeDocument/2006/relationships/hyperlink" Target="https://podminky.urs.cz/item/CS_URS_2024_02/998764122" TargetMode="External" /><Relationship Id="rId72" Type="http://schemas.openxmlformats.org/officeDocument/2006/relationships/hyperlink" Target="https://podminky.urs.cz/item/CS_URS_2024_02/766641132" TargetMode="External" /><Relationship Id="rId73" Type="http://schemas.openxmlformats.org/officeDocument/2006/relationships/hyperlink" Target="https://podminky.urs.cz/item/CS_URS_2024_02/766660001" TargetMode="External" /><Relationship Id="rId74" Type="http://schemas.openxmlformats.org/officeDocument/2006/relationships/hyperlink" Target="https://podminky.urs.cz/item/CS_URS_2024_02/766660021" TargetMode="External" /><Relationship Id="rId75" Type="http://schemas.openxmlformats.org/officeDocument/2006/relationships/hyperlink" Target="https://podminky.urs.cz/item/CS_URS_2024_02/766694126" TargetMode="External" /><Relationship Id="rId76" Type="http://schemas.openxmlformats.org/officeDocument/2006/relationships/hyperlink" Target="https://podminky.urs.cz/item/CS_URS_2024_02/766660461" TargetMode="External" /><Relationship Id="rId77" Type="http://schemas.openxmlformats.org/officeDocument/2006/relationships/hyperlink" Target="https://podminky.urs.cz/item/CS_URS_2024_02/766660717" TargetMode="External" /><Relationship Id="rId78" Type="http://schemas.openxmlformats.org/officeDocument/2006/relationships/hyperlink" Target="https://podminky.urs.cz/item/CS_URS_2024_02/766660729" TargetMode="External" /><Relationship Id="rId79" Type="http://schemas.openxmlformats.org/officeDocument/2006/relationships/hyperlink" Target="https://podminky.urs.cz/item/CS_URS_2024_02/767649191" TargetMode="External" /><Relationship Id="rId80" Type="http://schemas.openxmlformats.org/officeDocument/2006/relationships/hyperlink" Target="https://podminky.urs.cz/item/CS_URS_2024_02/767627306" TargetMode="External" /><Relationship Id="rId81" Type="http://schemas.openxmlformats.org/officeDocument/2006/relationships/hyperlink" Target="https://podminky.urs.cz/item/CS_URS_2024_02/767627307" TargetMode="External" /><Relationship Id="rId82" Type="http://schemas.openxmlformats.org/officeDocument/2006/relationships/hyperlink" Target="https://podminky.urs.cz/item/CS_URS_2024_02/766691812" TargetMode="External" /><Relationship Id="rId83" Type="http://schemas.openxmlformats.org/officeDocument/2006/relationships/hyperlink" Target="https://podminky.urs.cz/item/CS_URS_2024_02/766691914" TargetMode="External" /><Relationship Id="rId84" Type="http://schemas.openxmlformats.org/officeDocument/2006/relationships/hyperlink" Target="https://podminky.urs.cz/item/CS_URS_2024_02/998766122" TargetMode="External" /><Relationship Id="rId85" Type="http://schemas.openxmlformats.org/officeDocument/2006/relationships/hyperlink" Target="https://podminky.urs.cz/item/CS_URS_2024_02/767531121" TargetMode="External" /><Relationship Id="rId86" Type="http://schemas.openxmlformats.org/officeDocument/2006/relationships/hyperlink" Target="https://podminky.urs.cz/item/CS_URS_2024_02/767531211" TargetMode="External" /><Relationship Id="rId87" Type="http://schemas.openxmlformats.org/officeDocument/2006/relationships/hyperlink" Target="https://podminky.urs.cz/item/CS_URS_2024_02/767620323" TargetMode="External" /><Relationship Id="rId88" Type="http://schemas.openxmlformats.org/officeDocument/2006/relationships/hyperlink" Target="https://podminky.urs.cz/item/CS_URS_2024_02/767641800" TargetMode="External" /><Relationship Id="rId89" Type="http://schemas.openxmlformats.org/officeDocument/2006/relationships/hyperlink" Target="https://podminky.urs.cz/item/CS_URS_2024_02/998767122" TargetMode="External" /><Relationship Id="rId90" Type="http://schemas.openxmlformats.org/officeDocument/2006/relationships/hyperlink" Target="https://podminky.urs.cz/item/CS_URS_2024_02/771121011" TargetMode="External" /><Relationship Id="rId91" Type="http://schemas.openxmlformats.org/officeDocument/2006/relationships/hyperlink" Target="https://podminky.urs.cz/item/CS_URS_2024_02/771121027" TargetMode="External" /><Relationship Id="rId92" Type="http://schemas.openxmlformats.org/officeDocument/2006/relationships/hyperlink" Target="https://podminky.urs.cz/item/CS_URS_2024_02/771151014" TargetMode="External" /><Relationship Id="rId93" Type="http://schemas.openxmlformats.org/officeDocument/2006/relationships/hyperlink" Target="https://podminky.urs.cz/item/CS_URS_2024_02/771161021" TargetMode="External" /><Relationship Id="rId94" Type="http://schemas.openxmlformats.org/officeDocument/2006/relationships/hyperlink" Target="https://podminky.urs.cz/item/CS_URS_2024_02/771474112" TargetMode="External" /><Relationship Id="rId95" Type="http://schemas.openxmlformats.org/officeDocument/2006/relationships/hyperlink" Target="https://podminky.urs.cz/item/CS_URS_2024_02/771574416" TargetMode="External" /><Relationship Id="rId96" Type="http://schemas.openxmlformats.org/officeDocument/2006/relationships/hyperlink" Target="https://podminky.urs.cz/item/CS_URS_2024_02/771591115" TargetMode="External" /><Relationship Id="rId97" Type="http://schemas.openxmlformats.org/officeDocument/2006/relationships/hyperlink" Target="https://podminky.urs.cz/item/CS_URS_2024_02/771591117" TargetMode="External" /><Relationship Id="rId98" Type="http://schemas.openxmlformats.org/officeDocument/2006/relationships/hyperlink" Target="https://podminky.urs.cz/item/CS_URS_2024_02/771592011" TargetMode="External" /><Relationship Id="rId99" Type="http://schemas.openxmlformats.org/officeDocument/2006/relationships/hyperlink" Target="https://podminky.urs.cz/item/CS_URS_2024_02/998771121" TargetMode="External" /><Relationship Id="rId100" Type="http://schemas.openxmlformats.org/officeDocument/2006/relationships/hyperlink" Target="https://podminky.urs.cz/item/CS_URS_2024_02/776111112" TargetMode="External" /><Relationship Id="rId101" Type="http://schemas.openxmlformats.org/officeDocument/2006/relationships/hyperlink" Target="https://podminky.urs.cz/item/CS_URS_2024_02/776111117" TargetMode="External" /><Relationship Id="rId102" Type="http://schemas.openxmlformats.org/officeDocument/2006/relationships/hyperlink" Target="https://podminky.urs.cz/item/CS_URS_2024_02/776111311" TargetMode="External" /><Relationship Id="rId103" Type="http://schemas.openxmlformats.org/officeDocument/2006/relationships/hyperlink" Target="https://podminky.urs.cz/item/CS_URS_2024_02/776121321" TargetMode="External" /><Relationship Id="rId104" Type="http://schemas.openxmlformats.org/officeDocument/2006/relationships/hyperlink" Target="https://podminky.urs.cz/item/CS_URS_2024_02/776141114" TargetMode="External" /><Relationship Id="rId105" Type="http://schemas.openxmlformats.org/officeDocument/2006/relationships/hyperlink" Target="https://podminky.urs.cz/item/CS_URS_2024_02/776201812" TargetMode="External" /><Relationship Id="rId106" Type="http://schemas.openxmlformats.org/officeDocument/2006/relationships/hyperlink" Target="https://podminky.urs.cz/item/CS_URS_2024_02/776211111" TargetMode="External" /><Relationship Id="rId107" Type="http://schemas.openxmlformats.org/officeDocument/2006/relationships/hyperlink" Target="https://podminky.urs.cz/item/CS_URS_2024_02/776221111" TargetMode="External" /><Relationship Id="rId108" Type="http://schemas.openxmlformats.org/officeDocument/2006/relationships/hyperlink" Target="https://podminky.urs.cz/item/CS_URS_2024_02/776410811" TargetMode="External" /><Relationship Id="rId109" Type="http://schemas.openxmlformats.org/officeDocument/2006/relationships/hyperlink" Target="https://podminky.urs.cz/item/CS_URS_2024_02/776411111" TargetMode="External" /><Relationship Id="rId110" Type="http://schemas.openxmlformats.org/officeDocument/2006/relationships/hyperlink" Target="https://podminky.urs.cz/item/CS_URS_2024_02/776421312" TargetMode="External" /><Relationship Id="rId111" Type="http://schemas.openxmlformats.org/officeDocument/2006/relationships/hyperlink" Target="https://podminky.urs.cz/item/CS_URS_2024_02/776991121" TargetMode="External" /><Relationship Id="rId112" Type="http://schemas.openxmlformats.org/officeDocument/2006/relationships/hyperlink" Target="https://podminky.urs.cz/item/CS_URS_2024_02/998776122" TargetMode="External" /><Relationship Id="rId113" Type="http://schemas.openxmlformats.org/officeDocument/2006/relationships/hyperlink" Target="https://podminky.urs.cz/item/CS_URS_2024_02/783301313" TargetMode="External" /><Relationship Id="rId114" Type="http://schemas.openxmlformats.org/officeDocument/2006/relationships/hyperlink" Target="https://podminky.urs.cz/item/CS_URS_2024_02/783306805" TargetMode="External" /><Relationship Id="rId115" Type="http://schemas.openxmlformats.org/officeDocument/2006/relationships/hyperlink" Target="https://podminky.urs.cz/item/CS_URS_2024_02/783314101" TargetMode="External" /><Relationship Id="rId116" Type="http://schemas.openxmlformats.org/officeDocument/2006/relationships/hyperlink" Target="https://podminky.urs.cz/item/CS_URS_2024_02/783315101" TargetMode="External" /><Relationship Id="rId117" Type="http://schemas.openxmlformats.org/officeDocument/2006/relationships/hyperlink" Target="https://podminky.urs.cz/item/CS_URS_2024_02/783317101" TargetMode="External" /><Relationship Id="rId118" Type="http://schemas.openxmlformats.org/officeDocument/2006/relationships/hyperlink" Target="https://podminky.urs.cz/item/CS_URS_2024_02/784181101" TargetMode="External" /><Relationship Id="rId119" Type="http://schemas.openxmlformats.org/officeDocument/2006/relationships/hyperlink" Target="https://podminky.urs.cz/item/CS_URS_2024_02/784211101" TargetMode="External" /><Relationship Id="rId120" Type="http://schemas.openxmlformats.org/officeDocument/2006/relationships/hyperlink" Target="https://podminky.urs.cz/item/CS_URS_2024_02/HZS1292" TargetMode="External" /><Relationship Id="rId121" Type="http://schemas.openxmlformats.org/officeDocument/2006/relationships/hyperlink" Target="https://podminky.urs.cz/item/CS_URS_2024_02/HZS1301" TargetMode="External" /><Relationship Id="rId122" Type="http://schemas.openxmlformats.org/officeDocument/2006/relationships/hyperlink" Target="https://podminky.urs.cz/item/CS_URS_2024_02/HZS2221" TargetMode="External" /><Relationship Id="rId123" Type="http://schemas.openxmlformats.org/officeDocument/2006/relationships/hyperlink" Target="https://podminky.urs.cz/item/CS_URS_2024_02/HZS3211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203000" TargetMode="External" /><Relationship Id="rId2" Type="http://schemas.openxmlformats.org/officeDocument/2006/relationships/hyperlink" Target="https://podminky.urs.cz/item/CS_URS_2024_02/012303000" TargetMode="External" /><Relationship Id="rId3" Type="http://schemas.openxmlformats.org/officeDocument/2006/relationships/hyperlink" Target="https://podminky.urs.cz/item/CS_URS_2024_02/012403000" TargetMode="External" /><Relationship Id="rId4" Type="http://schemas.openxmlformats.org/officeDocument/2006/relationships/hyperlink" Target="https://podminky.urs.cz/item/CS_URS_2024_02/013254000" TargetMode="External" /><Relationship Id="rId5" Type="http://schemas.openxmlformats.org/officeDocument/2006/relationships/hyperlink" Target="https://podminky.urs.cz/item/CS_URS_2024_02/030001000" TargetMode="External" /><Relationship Id="rId6" Type="http://schemas.openxmlformats.org/officeDocument/2006/relationships/hyperlink" Target="https://podminky.urs.cz/item/CS_URS_2024_02/034103000" TargetMode="External" /><Relationship Id="rId7" Type="http://schemas.openxmlformats.org/officeDocument/2006/relationships/hyperlink" Target="https://podminky.urs.cz/item/CS_URS_2024_02/045002000" TargetMode="External" /><Relationship Id="rId8" Type="http://schemas.openxmlformats.org/officeDocument/2006/relationships/hyperlink" Target="https://podminky.urs.cz/item/CS_URS_2024_02/070001000" TargetMode="External" /><Relationship Id="rId9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55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objektu mateřské školy v ul. Sadová, Tachov – dětská skupina v 2.NP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Sadová ulice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Mateřská škola Tachov, Sadová 1356, 34701 Tachov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Ing. Miroslav Packan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73</v>
      </c>
      <c r="BT54" s="110" t="s">
        <v>12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'D.1. - Architektonické a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'D.1. - Architektonické a ...'!P94</f>
        <v>0</v>
      </c>
      <c r="AV55" s="121">
        <f>'D.1. - Architektonické a ...'!J33</f>
        <v>0</v>
      </c>
      <c r="AW55" s="121">
        <f>'D.1. - Architektonické a ...'!J34</f>
        <v>0</v>
      </c>
      <c r="AX55" s="121">
        <f>'D.1. - Architektonické a ...'!J35</f>
        <v>0</v>
      </c>
      <c r="AY55" s="121">
        <f>'D.1. - Architektonické a ...'!J36</f>
        <v>0</v>
      </c>
      <c r="AZ55" s="121">
        <f>'D.1. - Architektonické a ...'!F33</f>
        <v>0</v>
      </c>
      <c r="BA55" s="121">
        <f>'D.1. - Architektonické a ...'!F34</f>
        <v>0</v>
      </c>
      <c r="BB55" s="121">
        <f>'D.1. - Architektonické a ...'!F35</f>
        <v>0</v>
      </c>
      <c r="BC55" s="121">
        <f>'D.1. - Architektonické a ...'!F36</f>
        <v>0</v>
      </c>
      <c r="BD55" s="123">
        <f>'D.1. - Architektonické a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'D.2. - Architektonické a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'D.2. - Architektonické a ...'!P105</f>
        <v>0</v>
      </c>
      <c r="AV56" s="121">
        <f>'D.2. - Architektonické a ...'!J33</f>
        <v>0</v>
      </c>
      <c r="AW56" s="121">
        <f>'D.2. - Architektonické a ...'!J34</f>
        <v>0</v>
      </c>
      <c r="AX56" s="121">
        <f>'D.2. - Architektonické a ...'!J35</f>
        <v>0</v>
      </c>
      <c r="AY56" s="121">
        <f>'D.2. - Architektonické a ...'!J36</f>
        <v>0</v>
      </c>
      <c r="AZ56" s="121">
        <f>'D.2. - Architektonické a ...'!F33</f>
        <v>0</v>
      </c>
      <c r="BA56" s="121">
        <f>'D.2. - Architektonické a ...'!F34</f>
        <v>0</v>
      </c>
      <c r="BB56" s="121">
        <f>'D.2. - Architektonické a ...'!F35</f>
        <v>0</v>
      </c>
      <c r="BC56" s="121">
        <f>'D.2. - Architektonické a ...'!F36</f>
        <v>0</v>
      </c>
      <c r="BD56" s="123">
        <f>'D.2. - Architektonické a 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24.7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'D.3. - Architektektonické...'!J30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'D.3. - Architektektonické...'!P81</f>
        <v>0</v>
      </c>
      <c r="AV57" s="121">
        <f>'D.3. - Architektektonické...'!J33</f>
        <v>0</v>
      </c>
      <c r="AW57" s="121">
        <f>'D.3. - Architektektonické...'!J34</f>
        <v>0</v>
      </c>
      <c r="AX57" s="121">
        <f>'D.3. - Architektektonické...'!J35</f>
        <v>0</v>
      </c>
      <c r="AY57" s="121">
        <f>'D.3. - Architektektonické...'!J36</f>
        <v>0</v>
      </c>
      <c r="AZ57" s="121">
        <f>'D.3. - Architektektonické...'!F33</f>
        <v>0</v>
      </c>
      <c r="BA57" s="121">
        <f>'D.3. - Architektektonické...'!F34</f>
        <v>0</v>
      </c>
      <c r="BB57" s="121">
        <f>'D.3. - Architektektonické...'!F35</f>
        <v>0</v>
      </c>
      <c r="BC57" s="121">
        <f>'D.3. - Architektektonické...'!F36</f>
        <v>0</v>
      </c>
      <c r="BD57" s="123">
        <f>'D.3. - Architektektonické...'!F37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'D.4. - Elektroinstalace'!J30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0">
        <v>0</v>
      </c>
      <c r="AT58" s="121">
        <f>ROUND(SUM(AV58:AW58),2)</f>
        <v>0</v>
      </c>
      <c r="AU58" s="122">
        <f>'D.4. - Elektroinstalace'!P87</f>
        <v>0</v>
      </c>
      <c r="AV58" s="121">
        <f>'D.4. - Elektroinstalace'!J33</f>
        <v>0</v>
      </c>
      <c r="AW58" s="121">
        <f>'D.4. - Elektroinstalace'!J34</f>
        <v>0</v>
      </c>
      <c r="AX58" s="121">
        <f>'D.4. - Elektroinstalace'!J35</f>
        <v>0</v>
      </c>
      <c r="AY58" s="121">
        <f>'D.4. - Elektroinstalace'!J36</f>
        <v>0</v>
      </c>
      <c r="AZ58" s="121">
        <f>'D.4. - Elektroinstalace'!F33</f>
        <v>0</v>
      </c>
      <c r="BA58" s="121">
        <f>'D.4. - Elektroinstalace'!F34</f>
        <v>0</v>
      </c>
      <c r="BB58" s="121">
        <f>'D.4. - Elektroinstalace'!F35</f>
        <v>0</v>
      </c>
      <c r="BC58" s="121">
        <f>'D.4. - Elektroinstalace'!F36</f>
        <v>0</v>
      </c>
      <c r="BD58" s="123">
        <f>'D.4. - Elektroinstalace'!F37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7" customFormat="1" ht="16.5" customHeight="1">
      <c r="A59" s="112" t="s">
        <v>77</v>
      </c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'D.5. - Vedlejší a ostatní...'!J30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80</v>
      </c>
      <c r="AR59" s="119"/>
      <c r="AS59" s="125">
        <v>0</v>
      </c>
      <c r="AT59" s="126">
        <f>ROUND(SUM(AV59:AW59),2)</f>
        <v>0</v>
      </c>
      <c r="AU59" s="127">
        <f>'D.5. - Vedlejší a ostatní...'!P84</f>
        <v>0</v>
      </c>
      <c r="AV59" s="126">
        <f>'D.5. - Vedlejší a ostatní...'!J33</f>
        <v>0</v>
      </c>
      <c r="AW59" s="126">
        <f>'D.5. - Vedlejší a ostatní...'!J34</f>
        <v>0</v>
      </c>
      <c r="AX59" s="126">
        <f>'D.5. - Vedlejší a ostatní...'!J35</f>
        <v>0</v>
      </c>
      <c r="AY59" s="126">
        <f>'D.5. - Vedlejší a ostatní...'!J36</f>
        <v>0</v>
      </c>
      <c r="AZ59" s="126">
        <f>'D.5. - Vedlejší a ostatní...'!F33</f>
        <v>0</v>
      </c>
      <c r="BA59" s="126">
        <f>'D.5. - Vedlejší a ostatní...'!F34</f>
        <v>0</v>
      </c>
      <c r="BB59" s="126">
        <f>'D.5. - Vedlejší a ostatní...'!F35</f>
        <v>0</v>
      </c>
      <c r="BC59" s="126">
        <f>'D.5. - Vedlejší a ostatní...'!F36</f>
        <v>0</v>
      </c>
      <c r="BD59" s="128">
        <f>'D.5. - Vedlejší a ostatní...'!F37</f>
        <v>0</v>
      </c>
      <c r="BE59" s="7"/>
      <c r="BT59" s="124" t="s">
        <v>81</v>
      </c>
      <c r="BV59" s="124" t="s">
        <v>75</v>
      </c>
      <c r="BW59" s="124" t="s">
        <v>95</v>
      </c>
      <c r="BX59" s="124" t="s">
        <v>5</v>
      </c>
      <c r="CL59" s="124" t="s">
        <v>19</v>
      </c>
      <c r="CM59" s="124" t="s">
        <v>83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5xdVk9LmqgI37QMuw68ESf02J6ioMOe/4QbV8z6diyBQhdg6PIzfC5io+keqLBpn432PRCXWmzu0rGSDKwRFvA==" hashValue="6DRCuMml7BDxq5Nh5iH5otghw2QlZg4N30vc22EZO+jofeDM0HEVW/odHxLH0+Dahd0tFW3mnyLVscb5XjjWw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. - Architektonické a ...'!C2" display="/"/>
    <hyperlink ref="A56" location="'D.2. - Architektonické a ...'!C2" display="/"/>
    <hyperlink ref="A57" location="'D.3. - Architektektonické...'!C2" display="/"/>
    <hyperlink ref="A58" location="'D.4. - Elektroinstalace'!C2" display="/"/>
    <hyperlink ref="A59" location="'D.5.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objektu mateřské školy v ul. Sadová, Tachov – dětská skupina v 2.NP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ROUND((SUM(BE94:BE329)),  2)</f>
        <v>0</v>
      </c>
      <c r="G33" s="39"/>
      <c r="H33" s="39"/>
      <c r="I33" s="149">
        <v>0.20999999999999999</v>
      </c>
      <c r="J33" s="148">
        <f>ROUND(((SUM(BE94:BE329))*I33),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ROUND((SUM(BF94:BF329)),  2)</f>
        <v>0</v>
      </c>
      <c r="G34" s="39"/>
      <c r="H34" s="39"/>
      <c r="I34" s="149">
        <v>0.12</v>
      </c>
      <c r="J34" s="148">
        <f>ROUND(((SUM(BF94:BF329))*I34),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ROUND((SUM(BG94:BG329)),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ROUND((SUM(BH94:BH329)),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ROUND((SUM(BI94:BI329)),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61" t="str">
        <f>E7</f>
        <v>Stavební úpravy objektu mateřské školy v ul. Sadová, Tachov – dětská skupina v 2.NP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30" customHeight="1">
      <c r="A50" s="39"/>
      <c r="B50" s="40"/>
      <c r="C50" s="41"/>
      <c r="D50" s="41"/>
      <c r="E50" s="70" t="str">
        <f>E9</f>
        <v xml:space="preserve">D.1. - Architektonické a stavební řešení - venkovní schodiště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Sadová ulice </v>
      </c>
      <c r="G52" s="41"/>
      <c r="H52" s="41"/>
      <c r="I52" s="33" t="s">
        <v>23</v>
      </c>
      <c r="J52" s="73" t="str">
        <f>IF(J12="","",J12)</f>
        <v>19. 8. 2024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Mateřská škola Tachov, Sadová 1356, 34701 Tachov</v>
      </c>
      <c r="G54" s="41"/>
      <c r="H54" s="41"/>
      <c r="I54" s="33" t="s">
        <v>32</v>
      </c>
      <c r="J54" s="37" t="str">
        <f>E21</f>
        <v xml:space="preserve">Ing. Miroslav Packan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102</v>
      </c>
    </row>
    <row r="60" hidden="1" s="9" customFormat="1" ht="24.96" customHeight="1">
      <c r="A60" s="9"/>
      <c r="B60" s="166"/>
      <c r="C60" s="167"/>
      <c r="D60" s="168" t="s">
        <v>103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104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105</v>
      </c>
      <c r="E62" s="175"/>
      <c r="F62" s="175"/>
      <c r="G62" s="175"/>
      <c r="H62" s="175"/>
      <c r="I62" s="175"/>
      <c r="J62" s="176">
        <f>J155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106</v>
      </c>
      <c r="E63" s="175"/>
      <c r="F63" s="175"/>
      <c r="G63" s="175"/>
      <c r="H63" s="175"/>
      <c r="I63" s="175"/>
      <c r="J63" s="176">
        <f>J219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107</v>
      </c>
      <c r="E64" s="175"/>
      <c r="F64" s="175"/>
      <c r="G64" s="175"/>
      <c r="H64" s="175"/>
      <c r="I64" s="175"/>
      <c r="J64" s="176">
        <f>J225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108</v>
      </c>
      <c r="E65" s="175"/>
      <c r="F65" s="175"/>
      <c r="G65" s="175"/>
      <c r="H65" s="175"/>
      <c r="I65" s="175"/>
      <c r="J65" s="176">
        <f>J231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109</v>
      </c>
      <c r="E66" s="175"/>
      <c r="F66" s="175"/>
      <c r="G66" s="175"/>
      <c r="H66" s="175"/>
      <c r="I66" s="175"/>
      <c r="J66" s="176">
        <f>J245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110</v>
      </c>
      <c r="E67" s="175"/>
      <c r="F67" s="175"/>
      <c r="G67" s="175"/>
      <c r="H67" s="175"/>
      <c r="I67" s="175"/>
      <c r="J67" s="176">
        <f>J261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2"/>
      <c r="C68" s="173"/>
      <c r="D68" s="174" t="s">
        <v>111</v>
      </c>
      <c r="E68" s="175"/>
      <c r="F68" s="175"/>
      <c r="G68" s="175"/>
      <c r="H68" s="175"/>
      <c r="I68" s="175"/>
      <c r="J68" s="176">
        <f>J275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2"/>
      <c r="C69" s="173"/>
      <c r="D69" s="174" t="s">
        <v>112</v>
      </c>
      <c r="E69" s="175"/>
      <c r="F69" s="175"/>
      <c r="G69" s="175"/>
      <c r="H69" s="175"/>
      <c r="I69" s="175"/>
      <c r="J69" s="176">
        <f>J289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66"/>
      <c r="C70" s="167"/>
      <c r="D70" s="168" t="s">
        <v>113</v>
      </c>
      <c r="E70" s="169"/>
      <c r="F70" s="169"/>
      <c r="G70" s="169"/>
      <c r="H70" s="169"/>
      <c r="I70" s="169"/>
      <c r="J70" s="170">
        <f>J293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72"/>
      <c r="C71" s="173"/>
      <c r="D71" s="174" t="s">
        <v>114</v>
      </c>
      <c r="E71" s="175"/>
      <c r="F71" s="175"/>
      <c r="G71" s="175"/>
      <c r="H71" s="175"/>
      <c r="I71" s="175"/>
      <c r="J71" s="176">
        <f>J294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2"/>
      <c r="C72" s="173"/>
      <c r="D72" s="174" t="s">
        <v>115</v>
      </c>
      <c r="E72" s="175"/>
      <c r="F72" s="175"/>
      <c r="G72" s="175"/>
      <c r="H72" s="175"/>
      <c r="I72" s="175"/>
      <c r="J72" s="176">
        <f>J303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2"/>
      <c r="C73" s="173"/>
      <c r="D73" s="174" t="s">
        <v>116</v>
      </c>
      <c r="E73" s="175"/>
      <c r="F73" s="175"/>
      <c r="G73" s="175"/>
      <c r="H73" s="175"/>
      <c r="I73" s="175"/>
      <c r="J73" s="176">
        <f>J308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66"/>
      <c r="C74" s="167"/>
      <c r="D74" s="168" t="s">
        <v>117</v>
      </c>
      <c r="E74" s="169"/>
      <c r="F74" s="169"/>
      <c r="G74" s="169"/>
      <c r="H74" s="169"/>
      <c r="I74" s="169"/>
      <c r="J74" s="170">
        <f>J319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118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61" t="str">
        <f>E7</f>
        <v>Stavební úpravy objektu mateřské školy v ul. Sadová, Tachov – dětská skupina v 2.NP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97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0" t="str">
        <f>E9</f>
        <v xml:space="preserve">D.1. - Architektonické a stavební řešení - venkovní schodiště 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 xml:space="preserve">Sadová ulice </v>
      </c>
      <c r="G88" s="41"/>
      <c r="H88" s="41"/>
      <c r="I88" s="33" t="s">
        <v>23</v>
      </c>
      <c r="J88" s="73" t="str">
        <f>IF(J12="","",J12)</f>
        <v>19. 8. 2024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Mateřská škola Tachov, Sadová 1356, 34701 Tachov</v>
      </c>
      <c r="G90" s="41"/>
      <c r="H90" s="41"/>
      <c r="I90" s="33" t="s">
        <v>32</v>
      </c>
      <c r="J90" s="37" t="str">
        <f>E21</f>
        <v xml:space="preserve">Ing. Miroslav Packan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119</v>
      </c>
      <c r="D93" s="181" t="s">
        <v>59</v>
      </c>
      <c r="E93" s="181" t="s">
        <v>55</v>
      </c>
      <c r="F93" s="181" t="s">
        <v>56</v>
      </c>
      <c r="G93" s="181" t="s">
        <v>120</v>
      </c>
      <c r="H93" s="181" t="s">
        <v>121</v>
      </c>
      <c r="I93" s="181" t="s">
        <v>122</v>
      </c>
      <c r="J93" s="181" t="s">
        <v>101</v>
      </c>
      <c r="K93" s="182" t="s">
        <v>123</v>
      </c>
      <c r="L93" s="183"/>
      <c r="M93" s="93" t="s">
        <v>19</v>
      </c>
      <c r="N93" s="94" t="s">
        <v>44</v>
      </c>
      <c r="O93" s="94" t="s">
        <v>124</v>
      </c>
      <c r="P93" s="94" t="s">
        <v>125</v>
      </c>
      <c r="Q93" s="94" t="s">
        <v>126</v>
      </c>
      <c r="R93" s="94" t="s">
        <v>127</v>
      </c>
      <c r="S93" s="94" t="s">
        <v>128</v>
      </c>
      <c r="T93" s="95" t="s">
        <v>129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130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P95+P293+P319</f>
        <v>0</v>
      </c>
      <c r="Q94" s="97"/>
      <c r="R94" s="186">
        <f>R95+R293+R319</f>
        <v>36.928803668199997</v>
      </c>
      <c r="S94" s="97"/>
      <c r="T94" s="187">
        <f>T95+T293+T319</f>
        <v>0.28889999999999999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73</v>
      </c>
      <c r="AU94" s="18" t="s">
        <v>102</v>
      </c>
      <c r="BK94" s="188">
        <f>BK95+BK293+BK319</f>
        <v>0</v>
      </c>
    </row>
    <row r="95" s="12" customFormat="1" ht="25.92" customHeight="1">
      <c r="A95" s="12"/>
      <c r="B95" s="189"/>
      <c r="C95" s="190"/>
      <c r="D95" s="191" t="s">
        <v>73</v>
      </c>
      <c r="E95" s="192" t="s">
        <v>131</v>
      </c>
      <c r="F95" s="192" t="s">
        <v>132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P96+P155+P219+P225+P231+P245+P261+P275+P289</f>
        <v>0</v>
      </c>
      <c r="Q95" s="197"/>
      <c r="R95" s="198">
        <f>R96+R155+R219+R225+R231+R245+R261+R275+R289</f>
        <v>36.924227508199998</v>
      </c>
      <c r="S95" s="197"/>
      <c r="T95" s="199">
        <f>T96+T155+T219+T225+T231+T245+T261+T275+T289</f>
        <v>0.28889999999999999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73</v>
      </c>
      <c r="AU95" s="201" t="s">
        <v>12</v>
      </c>
      <c r="AY95" s="200" t="s">
        <v>133</v>
      </c>
      <c r="BK95" s="202">
        <f>BK96+BK155+BK219+BK225+BK231+BK245+BK261+BK275+BK289</f>
        <v>0</v>
      </c>
    </row>
    <row r="96" s="12" customFormat="1" ht="22.8" customHeight="1">
      <c r="A96" s="12"/>
      <c r="B96" s="189"/>
      <c r="C96" s="190"/>
      <c r="D96" s="191" t="s">
        <v>73</v>
      </c>
      <c r="E96" s="203" t="s">
        <v>81</v>
      </c>
      <c r="F96" s="203" t="s">
        <v>134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SUM(P97:P154)</f>
        <v>0</v>
      </c>
      <c r="Q96" s="197"/>
      <c r="R96" s="198">
        <f>SUM(R97:R154)</f>
        <v>0</v>
      </c>
      <c r="S96" s="197"/>
      <c r="T96" s="199">
        <f>SUM(T97:T154)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81</v>
      </c>
      <c r="AT96" s="201" t="s">
        <v>73</v>
      </c>
      <c r="AU96" s="201" t="s">
        <v>81</v>
      </c>
      <c r="AY96" s="200" t="s">
        <v>133</v>
      </c>
      <c r="BK96" s="202">
        <f>SUM(BK97:BK154)</f>
        <v>0</v>
      </c>
    </row>
    <row r="97" s="2" customFormat="1" ht="24.15" customHeight="1">
      <c r="A97" s="39"/>
      <c r="B97" s="40"/>
      <c r="C97" s="205" t="s">
        <v>81</v>
      </c>
      <c r="D97" s="205" t="s">
        <v>135</v>
      </c>
      <c r="E97" s="206" t="s">
        <v>136</v>
      </c>
      <c r="F97" s="207" t="s">
        <v>137</v>
      </c>
      <c r="G97" s="208" t="s">
        <v>138</v>
      </c>
      <c r="H97" s="209">
        <v>30</v>
      </c>
      <c r="I97" s="210"/>
      <c r="J97" s="211">
        <f>ROUND(I97*H97,2)</f>
        <v>0</v>
      </c>
      <c r="K97" s="207" t="s">
        <v>139</v>
      </c>
      <c r="L97" s="45"/>
      <c r="M97" s="212" t="s">
        <v>19</v>
      </c>
      <c r="N97" s="213" t="s">
        <v>45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140</v>
      </c>
      <c r="AT97" s="216" t="s">
        <v>135</v>
      </c>
      <c r="AU97" s="216" t="s">
        <v>83</v>
      </c>
      <c r="AY97" s="18" t="s">
        <v>133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140</v>
      </c>
      <c r="BM97" s="216" t="s">
        <v>141</v>
      </c>
    </row>
    <row r="98" s="2" customFormat="1">
      <c r="A98" s="39"/>
      <c r="B98" s="40"/>
      <c r="C98" s="41"/>
      <c r="D98" s="218" t="s">
        <v>142</v>
      </c>
      <c r="E98" s="41"/>
      <c r="F98" s="219" t="s">
        <v>143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142</v>
      </c>
      <c r="AU98" s="18" t="s">
        <v>83</v>
      </c>
    </row>
    <row r="99" s="2" customFormat="1">
      <c r="A99" s="39"/>
      <c r="B99" s="40"/>
      <c r="C99" s="41"/>
      <c r="D99" s="223" t="s">
        <v>144</v>
      </c>
      <c r="E99" s="41"/>
      <c r="F99" s="224" t="s">
        <v>145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144</v>
      </c>
      <c r="AU99" s="18" t="s">
        <v>83</v>
      </c>
    </row>
    <row r="100" s="13" customFormat="1">
      <c r="A100" s="13"/>
      <c r="B100" s="225"/>
      <c r="C100" s="226"/>
      <c r="D100" s="218" t="s">
        <v>146</v>
      </c>
      <c r="E100" s="227" t="s">
        <v>19</v>
      </c>
      <c r="F100" s="228" t="s">
        <v>147</v>
      </c>
      <c r="G100" s="226"/>
      <c r="H100" s="227" t="s">
        <v>19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146</v>
      </c>
      <c r="AU100" s="234" t="s">
        <v>83</v>
      </c>
      <c r="AV100" s="13" t="s">
        <v>81</v>
      </c>
      <c r="AW100" s="13" t="s">
        <v>37</v>
      </c>
      <c r="AX100" s="13" t="s">
        <v>12</v>
      </c>
      <c r="AY100" s="234" t="s">
        <v>133</v>
      </c>
    </row>
    <row r="101" s="14" customFormat="1">
      <c r="A101" s="14"/>
      <c r="B101" s="235"/>
      <c r="C101" s="236"/>
      <c r="D101" s="218" t="s">
        <v>146</v>
      </c>
      <c r="E101" s="237" t="s">
        <v>19</v>
      </c>
      <c r="F101" s="238" t="s">
        <v>148</v>
      </c>
      <c r="G101" s="236"/>
      <c r="H101" s="239">
        <v>30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146</v>
      </c>
      <c r="AU101" s="245" t="s">
        <v>83</v>
      </c>
      <c r="AV101" s="14" t="s">
        <v>83</v>
      </c>
      <c r="AW101" s="14" t="s">
        <v>37</v>
      </c>
      <c r="AX101" s="14" t="s">
        <v>81</v>
      </c>
      <c r="AY101" s="245" t="s">
        <v>133</v>
      </c>
    </row>
    <row r="102" s="2" customFormat="1" ht="24.15" customHeight="1">
      <c r="A102" s="39"/>
      <c r="B102" s="40"/>
      <c r="C102" s="205" t="s">
        <v>83</v>
      </c>
      <c r="D102" s="205" t="s">
        <v>135</v>
      </c>
      <c r="E102" s="206" t="s">
        <v>149</v>
      </c>
      <c r="F102" s="207" t="s">
        <v>150</v>
      </c>
      <c r="G102" s="208" t="s">
        <v>151</v>
      </c>
      <c r="H102" s="209">
        <v>19.981999999999999</v>
      </c>
      <c r="I102" s="210"/>
      <c r="J102" s="211">
        <f>ROUND(I102*H102,2)</f>
        <v>0</v>
      </c>
      <c r="K102" s="207" t="s">
        <v>139</v>
      </c>
      <c r="L102" s="45"/>
      <c r="M102" s="212" t="s">
        <v>19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140</v>
      </c>
      <c r="AT102" s="216" t="s">
        <v>135</v>
      </c>
      <c r="AU102" s="216" t="s">
        <v>83</v>
      </c>
      <c r="AY102" s="18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140</v>
      </c>
      <c r="BM102" s="216" t="s">
        <v>152</v>
      </c>
    </row>
    <row r="103" s="2" customFormat="1">
      <c r="A103" s="39"/>
      <c r="B103" s="40"/>
      <c r="C103" s="41"/>
      <c r="D103" s="218" t="s">
        <v>142</v>
      </c>
      <c r="E103" s="41"/>
      <c r="F103" s="219" t="s">
        <v>153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142</v>
      </c>
      <c r="AU103" s="18" t="s">
        <v>83</v>
      </c>
    </row>
    <row r="104" s="2" customFormat="1">
      <c r="A104" s="39"/>
      <c r="B104" s="40"/>
      <c r="C104" s="41"/>
      <c r="D104" s="223" t="s">
        <v>144</v>
      </c>
      <c r="E104" s="41"/>
      <c r="F104" s="224" t="s">
        <v>154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144</v>
      </c>
      <c r="AU104" s="18" t="s">
        <v>83</v>
      </c>
    </row>
    <row r="105" s="13" customFormat="1">
      <c r="A105" s="13"/>
      <c r="B105" s="225"/>
      <c r="C105" s="226"/>
      <c r="D105" s="218" t="s">
        <v>146</v>
      </c>
      <c r="E105" s="227" t="s">
        <v>19</v>
      </c>
      <c r="F105" s="228" t="s">
        <v>155</v>
      </c>
      <c r="G105" s="226"/>
      <c r="H105" s="227" t="s">
        <v>19</v>
      </c>
      <c r="I105" s="229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146</v>
      </c>
      <c r="AU105" s="234" t="s">
        <v>83</v>
      </c>
      <c r="AV105" s="13" t="s">
        <v>81</v>
      </c>
      <c r="AW105" s="13" t="s">
        <v>37</v>
      </c>
      <c r="AX105" s="13" t="s">
        <v>12</v>
      </c>
      <c r="AY105" s="234" t="s">
        <v>133</v>
      </c>
    </row>
    <row r="106" s="14" customFormat="1">
      <c r="A106" s="14"/>
      <c r="B106" s="235"/>
      <c r="C106" s="236"/>
      <c r="D106" s="218" t="s">
        <v>146</v>
      </c>
      <c r="E106" s="237" t="s">
        <v>19</v>
      </c>
      <c r="F106" s="238" t="s">
        <v>156</v>
      </c>
      <c r="G106" s="236"/>
      <c r="H106" s="239">
        <v>13.188000000000001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146</v>
      </c>
      <c r="AU106" s="245" t="s">
        <v>83</v>
      </c>
      <c r="AV106" s="14" t="s">
        <v>83</v>
      </c>
      <c r="AW106" s="14" t="s">
        <v>37</v>
      </c>
      <c r="AX106" s="14" t="s">
        <v>12</v>
      </c>
      <c r="AY106" s="245" t="s">
        <v>133</v>
      </c>
    </row>
    <row r="107" s="14" customFormat="1">
      <c r="A107" s="14"/>
      <c r="B107" s="235"/>
      <c r="C107" s="236"/>
      <c r="D107" s="218" t="s">
        <v>146</v>
      </c>
      <c r="E107" s="237" t="s">
        <v>19</v>
      </c>
      <c r="F107" s="238" t="s">
        <v>157</v>
      </c>
      <c r="G107" s="236"/>
      <c r="H107" s="239">
        <v>1.1639999999999999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146</v>
      </c>
      <c r="AU107" s="245" t="s">
        <v>83</v>
      </c>
      <c r="AV107" s="14" t="s">
        <v>83</v>
      </c>
      <c r="AW107" s="14" t="s">
        <v>37</v>
      </c>
      <c r="AX107" s="14" t="s">
        <v>12</v>
      </c>
      <c r="AY107" s="245" t="s">
        <v>133</v>
      </c>
    </row>
    <row r="108" s="13" customFormat="1">
      <c r="A108" s="13"/>
      <c r="B108" s="225"/>
      <c r="C108" s="226"/>
      <c r="D108" s="218" t="s">
        <v>146</v>
      </c>
      <c r="E108" s="227" t="s">
        <v>19</v>
      </c>
      <c r="F108" s="228" t="s">
        <v>158</v>
      </c>
      <c r="G108" s="226"/>
      <c r="H108" s="227" t="s">
        <v>19</v>
      </c>
      <c r="I108" s="229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146</v>
      </c>
      <c r="AU108" s="234" t="s">
        <v>83</v>
      </c>
      <c r="AV108" s="13" t="s">
        <v>81</v>
      </c>
      <c r="AW108" s="13" t="s">
        <v>37</v>
      </c>
      <c r="AX108" s="13" t="s">
        <v>12</v>
      </c>
      <c r="AY108" s="234" t="s">
        <v>133</v>
      </c>
    </row>
    <row r="109" s="14" customFormat="1">
      <c r="A109" s="14"/>
      <c r="B109" s="235"/>
      <c r="C109" s="236"/>
      <c r="D109" s="218" t="s">
        <v>146</v>
      </c>
      <c r="E109" s="237" t="s">
        <v>19</v>
      </c>
      <c r="F109" s="238" t="s">
        <v>159</v>
      </c>
      <c r="G109" s="236"/>
      <c r="H109" s="239">
        <v>5.5659999999999998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146</v>
      </c>
      <c r="AU109" s="245" t="s">
        <v>83</v>
      </c>
      <c r="AV109" s="14" t="s">
        <v>83</v>
      </c>
      <c r="AW109" s="14" t="s">
        <v>37</v>
      </c>
      <c r="AX109" s="14" t="s">
        <v>12</v>
      </c>
      <c r="AY109" s="245" t="s">
        <v>133</v>
      </c>
    </row>
    <row r="110" s="14" customFormat="1">
      <c r="A110" s="14"/>
      <c r="B110" s="235"/>
      <c r="C110" s="236"/>
      <c r="D110" s="218" t="s">
        <v>146</v>
      </c>
      <c r="E110" s="237" t="s">
        <v>19</v>
      </c>
      <c r="F110" s="238" t="s">
        <v>160</v>
      </c>
      <c r="G110" s="236"/>
      <c r="H110" s="239">
        <v>0.064000000000000001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146</v>
      </c>
      <c r="AU110" s="245" t="s">
        <v>83</v>
      </c>
      <c r="AV110" s="14" t="s">
        <v>83</v>
      </c>
      <c r="AW110" s="14" t="s">
        <v>37</v>
      </c>
      <c r="AX110" s="14" t="s">
        <v>12</v>
      </c>
      <c r="AY110" s="245" t="s">
        <v>133</v>
      </c>
    </row>
    <row r="111" s="15" customFormat="1">
      <c r="A111" s="15"/>
      <c r="B111" s="246"/>
      <c r="C111" s="247"/>
      <c r="D111" s="218" t="s">
        <v>146</v>
      </c>
      <c r="E111" s="248" t="s">
        <v>19</v>
      </c>
      <c r="F111" s="249" t="s">
        <v>161</v>
      </c>
      <c r="G111" s="247"/>
      <c r="H111" s="250">
        <v>19.981999999999999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146</v>
      </c>
      <c r="AU111" s="256" t="s">
        <v>83</v>
      </c>
      <c r="AV111" s="15" t="s">
        <v>140</v>
      </c>
      <c r="AW111" s="15" t="s">
        <v>37</v>
      </c>
      <c r="AX111" s="15" t="s">
        <v>81</v>
      </c>
      <c r="AY111" s="256" t="s">
        <v>133</v>
      </c>
    </row>
    <row r="112" s="2" customFormat="1" ht="37.8" customHeight="1">
      <c r="A112" s="39"/>
      <c r="B112" s="40"/>
      <c r="C112" s="205" t="s">
        <v>162</v>
      </c>
      <c r="D112" s="205" t="s">
        <v>135</v>
      </c>
      <c r="E112" s="206" t="s">
        <v>163</v>
      </c>
      <c r="F112" s="207" t="s">
        <v>164</v>
      </c>
      <c r="G112" s="208" t="s">
        <v>151</v>
      </c>
      <c r="H112" s="209">
        <v>14.442</v>
      </c>
      <c r="I112" s="210"/>
      <c r="J112" s="211">
        <f>ROUND(I112*H112,2)</f>
        <v>0</v>
      </c>
      <c r="K112" s="207" t="s">
        <v>139</v>
      </c>
      <c r="L112" s="45"/>
      <c r="M112" s="212" t="s">
        <v>19</v>
      </c>
      <c r="N112" s="213" t="s">
        <v>45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140</v>
      </c>
      <c r="AT112" s="216" t="s">
        <v>135</v>
      </c>
      <c r="AU112" s="216" t="s">
        <v>83</v>
      </c>
      <c r="AY112" s="18" t="s">
        <v>133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140</v>
      </c>
      <c r="BM112" s="216" t="s">
        <v>165</v>
      </c>
    </row>
    <row r="113" s="2" customFormat="1">
      <c r="A113" s="39"/>
      <c r="B113" s="40"/>
      <c r="C113" s="41"/>
      <c r="D113" s="218" t="s">
        <v>142</v>
      </c>
      <c r="E113" s="41"/>
      <c r="F113" s="219" t="s">
        <v>166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142</v>
      </c>
      <c r="AU113" s="18" t="s">
        <v>83</v>
      </c>
    </row>
    <row r="114" s="2" customFormat="1">
      <c r="A114" s="39"/>
      <c r="B114" s="40"/>
      <c r="C114" s="41"/>
      <c r="D114" s="223" t="s">
        <v>144</v>
      </c>
      <c r="E114" s="41"/>
      <c r="F114" s="224" t="s">
        <v>167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144</v>
      </c>
      <c r="AU114" s="18" t="s">
        <v>83</v>
      </c>
    </row>
    <row r="115" s="13" customFormat="1">
      <c r="A115" s="13"/>
      <c r="B115" s="225"/>
      <c r="C115" s="226"/>
      <c r="D115" s="218" t="s">
        <v>146</v>
      </c>
      <c r="E115" s="227" t="s">
        <v>19</v>
      </c>
      <c r="F115" s="228" t="s">
        <v>168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146</v>
      </c>
      <c r="AU115" s="234" t="s">
        <v>83</v>
      </c>
      <c r="AV115" s="13" t="s">
        <v>81</v>
      </c>
      <c r="AW115" s="13" t="s">
        <v>37</v>
      </c>
      <c r="AX115" s="13" t="s">
        <v>12</v>
      </c>
      <c r="AY115" s="234" t="s">
        <v>133</v>
      </c>
    </row>
    <row r="116" s="14" customFormat="1">
      <c r="A116" s="14"/>
      <c r="B116" s="235"/>
      <c r="C116" s="236"/>
      <c r="D116" s="218" t="s">
        <v>146</v>
      </c>
      <c r="E116" s="237" t="s">
        <v>19</v>
      </c>
      <c r="F116" s="238" t="s">
        <v>169</v>
      </c>
      <c r="G116" s="236"/>
      <c r="H116" s="239">
        <v>14.442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146</v>
      </c>
      <c r="AU116" s="245" t="s">
        <v>83</v>
      </c>
      <c r="AV116" s="14" t="s">
        <v>83</v>
      </c>
      <c r="AW116" s="14" t="s">
        <v>37</v>
      </c>
      <c r="AX116" s="14" t="s">
        <v>81</v>
      </c>
      <c r="AY116" s="245" t="s">
        <v>133</v>
      </c>
    </row>
    <row r="117" s="2" customFormat="1" ht="37.8" customHeight="1">
      <c r="A117" s="39"/>
      <c r="B117" s="40"/>
      <c r="C117" s="205" t="s">
        <v>140</v>
      </c>
      <c r="D117" s="205" t="s">
        <v>135</v>
      </c>
      <c r="E117" s="206" t="s">
        <v>170</v>
      </c>
      <c r="F117" s="207" t="s">
        <v>171</v>
      </c>
      <c r="G117" s="208" t="s">
        <v>151</v>
      </c>
      <c r="H117" s="209">
        <v>144.41999999999999</v>
      </c>
      <c r="I117" s="210"/>
      <c r="J117" s="211">
        <f>ROUND(I117*H117,2)</f>
        <v>0</v>
      </c>
      <c r="K117" s="207" t="s">
        <v>139</v>
      </c>
      <c r="L117" s="45"/>
      <c r="M117" s="212" t="s">
        <v>19</v>
      </c>
      <c r="N117" s="213" t="s">
        <v>45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140</v>
      </c>
      <c r="AT117" s="216" t="s">
        <v>135</v>
      </c>
      <c r="AU117" s="216" t="s">
        <v>83</v>
      </c>
      <c r="AY117" s="18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140</v>
      </c>
      <c r="BM117" s="216" t="s">
        <v>172</v>
      </c>
    </row>
    <row r="118" s="2" customFormat="1">
      <c r="A118" s="39"/>
      <c r="B118" s="40"/>
      <c r="C118" s="41"/>
      <c r="D118" s="218" t="s">
        <v>142</v>
      </c>
      <c r="E118" s="41"/>
      <c r="F118" s="219" t="s">
        <v>173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83</v>
      </c>
    </row>
    <row r="119" s="2" customFormat="1">
      <c r="A119" s="39"/>
      <c r="B119" s="40"/>
      <c r="C119" s="41"/>
      <c r="D119" s="223" t="s">
        <v>144</v>
      </c>
      <c r="E119" s="41"/>
      <c r="F119" s="224" t="s">
        <v>174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144</v>
      </c>
      <c r="AU119" s="18" t="s">
        <v>83</v>
      </c>
    </row>
    <row r="120" s="13" customFormat="1">
      <c r="A120" s="13"/>
      <c r="B120" s="225"/>
      <c r="C120" s="226"/>
      <c r="D120" s="218" t="s">
        <v>146</v>
      </c>
      <c r="E120" s="227" t="s">
        <v>19</v>
      </c>
      <c r="F120" s="228" t="s">
        <v>175</v>
      </c>
      <c r="G120" s="226"/>
      <c r="H120" s="227" t="s">
        <v>19</v>
      </c>
      <c r="I120" s="229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146</v>
      </c>
      <c r="AU120" s="234" t="s">
        <v>83</v>
      </c>
      <c r="AV120" s="13" t="s">
        <v>81</v>
      </c>
      <c r="AW120" s="13" t="s">
        <v>37</v>
      </c>
      <c r="AX120" s="13" t="s">
        <v>12</v>
      </c>
      <c r="AY120" s="234" t="s">
        <v>133</v>
      </c>
    </row>
    <row r="121" s="14" customFormat="1">
      <c r="A121" s="14"/>
      <c r="B121" s="235"/>
      <c r="C121" s="236"/>
      <c r="D121" s="218" t="s">
        <v>146</v>
      </c>
      <c r="E121" s="237" t="s">
        <v>19</v>
      </c>
      <c r="F121" s="238" t="s">
        <v>176</v>
      </c>
      <c r="G121" s="236"/>
      <c r="H121" s="239">
        <v>144.41999999999999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146</v>
      </c>
      <c r="AU121" s="245" t="s">
        <v>83</v>
      </c>
      <c r="AV121" s="14" t="s">
        <v>83</v>
      </c>
      <c r="AW121" s="14" t="s">
        <v>37</v>
      </c>
      <c r="AX121" s="14" t="s">
        <v>81</v>
      </c>
      <c r="AY121" s="245" t="s">
        <v>133</v>
      </c>
    </row>
    <row r="122" s="2" customFormat="1" ht="24.15" customHeight="1">
      <c r="A122" s="39"/>
      <c r="B122" s="40"/>
      <c r="C122" s="205" t="s">
        <v>177</v>
      </c>
      <c r="D122" s="205" t="s">
        <v>135</v>
      </c>
      <c r="E122" s="206" t="s">
        <v>178</v>
      </c>
      <c r="F122" s="207" t="s">
        <v>179</v>
      </c>
      <c r="G122" s="208" t="s">
        <v>151</v>
      </c>
      <c r="H122" s="209">
        <v>25.981999999999999</v>
      </c>
      <c r="I122" s="210"/>
      <c r="J122" s="211">
        <f>ROUND(I122*H122,2)</f>
        <v>0</v>
      </c>
      <c r="K122" s="207" t="s">
        <v>139</v>
      </c>
      <c r="L122" s="45"/>
      <c r="M122" s="212" t="s">
        <v>19</v>
      </c>
      <c r="N122" s="213" t="s">
        <v>45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140</v>
      </c>
      <c r="AT122" s="216" t="s">
        <v>135</v>
      </c>
      <c r="AU122" s="216" t="s">
        <v>83</v>
      </c>
      <c r="AY122" s="18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140</v>
      </c>
      <c r="BM122" s="216" t="s">
        <v>180</v>
      </c>
    </row>
    <row r="123" s="2" customFormat="1">
      <c r="A123" s="39"/>
      <c r="B123" s="40"/>
      <c r="C123" s="41"/>
      <c r="D123" s="218" t="s">
        <v>142</v>
      </c>
      <c r="E123" s="41"/>
      <c r="F123" s="219" t="s">
        <v>181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83</v>
      </c>
    </row>
    <row r="124" s="2" customFormat="1">
      <c r="A124" s="39"/>
      <c r="B124" s="40"/>
      <c r="C124" s="41"/>
      <c r="D124" s="223" t="s">
        <v>144</v>
      </c>
      <c r="E124" s="41"/>
      <c r="F124" s="224" t="s">
        <v>182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144</v>
      </c>
      <c r="AU124" s="18" t="s">
        <v>83</v>
      </c>
    </row>
    <row r="125" s="13" customFormat="1">
      <c r="A125" s="13"/>
      <c r="B125" s="225"/>
      <c r="C125" s="226"/>
      <c r="D125" s="218" t="s">
        <v>146</v>
      </c>
      <c r="E125" s="227" t="s">
        <v>19</v>
      </c>
      <c r="F125" s="228" t="s">
        <v>183</v>
      </c>
      <c r="G125" s="226"/>
      <c r="H125" s="227" t="s">
        <v>19</v>
      </c>
      <c r="I125" s="229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146</v>
      </c>
      <c r="AU125" s="234" t="s">
        <v>83</v>
      </c>
      <c r="AV125" s="13" t="s">
        <v>81</v>
      </c>
      <c r="AW125" s="13" t="s">
        <v>37</v>
      </c>
      <c r="AX125" s="13" t="s">
        <v>12</v>
      </c>
      <c r="AY125" s="234" t="s">
        <v>133</v>
      </c>
    </row>
    <row r="126" s="14" customFormat="1">
      <c r="A126" s="14"/>
      <c r="B126" s="235"/>
      <c r="C126" s="236"/>
      <c r="D126" s="218" t="s">
        <v>146</v>
      </c>
      <c r="E126" s="237" t="s">
        <v>19</v>
      </c>
      <c r="F126" s="238" t="s">
        <v>184</v>
      </c>
      <c r="G126" s="236"/>
      <c r="H126" s="239">
        <v>14.4224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146</v>
      </c>
      <c r="AU126" s="245" t="s">
        <v>83</v>
      </c>
      <c r="AV126" s="14" t="s">
        <v>83</v>
      </c>
      <c r="AW126" s="14" t="s">
        <v>37</v>
      </c>
      <c r="AX126" s="14" t="s">
        <v>12</v>
      </c>
      <c r="AY126" s="245" t="s">
        <v>133</v>
      </c>
    </row>
    <row r="127" s="13" customFormat="1">
      <c r="A127" s="13"/>
      <c r="B127" s="225"/>
      <c r="C127" s="226"/>
      <c r="D127" s="218" t="s">
        <v>146</v>
      </c>
      <c r="E127" s="227" t="s">
        <v>19</v>
      </c>
      <c r="F127" s="228" t="s">
        <v>185</v>
      </c>
      <c r="G127" s="226"/>
      <c r="H127" s="227" t="s">
        <v>19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146</v>
      </c>
      <c r="AU127" s="234" t="s">
        <v>83</v>
      </c>
      <c r="AV127" s="13" t="s">
        <v>81</v>
      </c>
      <c r="AW127" s="13" t="s">
        <v>37</v>
      </c>
      <c r="AX127" s="13" t="s">
        <v>12</v>
      </c>
      <c r="AY127" s="234" t="s">
        <v>133</v>
      </c>
    </row>
    <row r="128" s="14" customFormat="1">
      <c r="A128" s="14"/>
      <c r="B128" s="235"/>
      <c r="C128" s="236"/>
      <c r="D128" s="218" t="s">
        <v>146</v>
      </c>
      <c r="E128" s="237" t="s">
        <v>19</v>
      </c>
      <c r="F128" s="238" t="s">
        <v>186</v>
      </c>
      <c r="G128" s="236"/>
      <c r="H128" s="239">
        <v>11.5596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146</v>
      </c>
      <c r="AU128" s="245" t="s">
        <v>83</v>
      </c>
      <c r="AV128" s="14" t="s">
        <v>83</v>
      </c>
      <c r="AW128" s="14" t="s">
        <v>37</v>
      </c>
      <c r="AX128" s="14" t="s">
        <v>12</v>
      </c>
      <c r="AY128" s="245" t="s">
        <v>133</v>
      </c>
    </row>
    <row r="129" s="15" customFormat="1">
      <c r="A129" s="15"/>
      <c r="B129" s="246"/>
      <c r="C129" s="247"/>
      <c r="D129" s="218" t="s">
        <v>146</v>
      </c>
      <c r="E129" s="248" t="s">
        <v>19</v>
      </c>
      <c r="F129" s="249" t="s">
        <v>161</v>
      </c>
      <c r="G129" s="247"/>
      <c r="H129" s="250">
        <v>25.981999999999999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146</v>
      </c>
      <c r="AU129" s="256" t="s">
        <v>83</v>
      </c>
      <c r="AV129" s="15" t="s">
        <v>140</v>
      </c>
      <c r="AW129" s="15" t="s">
        <v>37</v>
      </c>
      <c r="AX129" s="15" t="s">
        <v>81</v>
      </c>
      <c r="AY129" s="256" t="s">
        <v>133</v>
      </c>
    </row>
    <row r="130" s="2" customFormat="1" ht="24.15" customHeight="1">
      <c r="A130" s="39"/>
      <c r="B130" s="40"/>
      <c r="C130" s="205" t="s">
        <v>187</v>
      </c>
      <c r="D130" s="205" t="s">
        <v>135</v>
      </c>
      <c r="E130" s="206" t="s">
        <v>188</v>
      </c>
      <c r="F130" s="207" t="s">
        <v>189</v>
      </c>
      <c r="G130" s="208" t="s">
        <v>138</v>
      </c>
      <c r="H130" s="209">
        <v>8.0225000000000009</v>
      </c>
      <c r="I130" s="210"/>
      <c r="J130" s="211">
        <f>ROUND(I130*H130,2)</f>
        <v>0</v>
      </c>
      <c r="K130" s="207" t="s">
        <v>139</v>
      </c>
      <c r="L130" s="45"/>
      <c r="M130" s="212" t="s">
        <v>19</v>
      </c>
      <c r="N130" s="213" t="s">
        <v>45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140</v>
      </c>
      <c r="AT130" s="216" t="s">
        <v>135</v>
      </c>
      <c r="AU130" s="216" t="s">
        <v>83</v>
      </c>
      <c r="AY130" s="18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140</v>
      </c>
      <c r="BM130" s="216" t="s">
        <v>190</v>
      </c>
    </row>
    <row r="131" s="2" customFormat="1">
      <c r="A131" s="39"/>
      <c r="B131" s="40"/>
      <c r="C131" s="41"/>
      <c r="D131" s="218" t="s">
        <v>142</v>
      </c>
      <c r="E131" s="41"/>
      <c r="F131" s="219" t="s">
        <v>191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142</v>
      </c>
      <c r="AU131" s="18" t="s">
        <v>83</v>
      </c>
    </row>
    <row r="132" s="2" customFormat="1">
      <c r="A132" s="39"/>
      <c r="B132" s="40"/>
      <c r="C132" s="41"/>
      <c r="D132" s="223" t="s">
        <v>144</v>
      </c>
      <c r="E132" s="41"/>
      <c r="F132" s="224" t="s">
        <v>192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144</v>
      </c>
      <c r="AU132" s="18" t="s">
        <v>83</v>
      </c>
    </row>
    <row r="133" s="13" customFormat="1">
      <c r="A133" s="13"/>
      <c r="B133" s="225"/>
      <c r="C133" s="226"/>
      <c r="D133" s="218" t="s">
        <v>146</v>
      </c>
      <c r="E133" s="227" t="s">
        <v>19</v>
      </c>
      <c r="F133" s="228" t="s">
        <v>193</v>
      </c>
      <c r="G133" s="226"/>
      <c r="H133" s="227" t="s">
        <v>19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146</v>
      </c>
      <c r="AU133" s="234" t="s">
        <v>83</v>
      </c>
      <c r="AV133" s="13" t="s">
        <v>81</v>
      </c>
      <c r="AW133" s="13" t="s">
        <v>37</v>
      </c>
      <c r="AX133" s="13" t="s">
        <v>12</v>
      </c>
      <c r="AY133" s="234" t="s">
        <v>133</v>
      </c>
    </row>
    <row r="134" s="14" customFormat="1">
      <c r="A134" s="14"/>
      <c r="B134" s="235"/>
      <c r="C134" s="236"/>
      <c r="D134" s="218" t="s">
        <v>146</v>
      </c>
      <c r="E134" s="237" t="s">
        <v>19</v>
      </c>
      <c r="F134" s="238" t="s">
        <v>194</v>
      </c>
      <c r="G134" s="236"/>
      <c r="H134" s="239">
        <v>8.0225000000000009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146</v>
      </c>
      <c r="AU134" s="245" t="s">
        <v>83</v>
      </c>
      <c r="AV134" s="14" t="s">
        <v>83</v>
      </c>
      <c r="AW134" s="14" t="s">
        <v>37</v>
      </c>
      <c r="AX134" s="14" t="s">
        <v>12</v>
      </c>
      <c r="AY134" s="245" t="s">
        <v>133</v>
      </c>
    </row>
    <row r="135" s="15" customFormat="1">
      <c r="A135" s="15"/>
      <c r="B135" s="246"/>
      <c r="C135" s="247"/>
      <c r="D135" s="218" t="s">
        <v>146</v>
      </c>
      <c r="E135" s="248" t="s">
        <v>19</v>
      </c>
      <c r="F135" s="249" t="s">
        <v>161</v>
      </c>
      <c r="G135" s="247"/>
      <c r="H135" s="250">
        <v>8.0225000000000009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146</v>
      </c>
      <c r="AU135" s="256" t="s">
        <v>83</v>
      </c>
      <c r="AV135" s="15" t="s">
        <v>140</v>
      </c>
      <c r="AW135" s="15" t="s">
        <v>37</v>
      </c>
      <c r="AX135" s="15" t="s">
        <v>81</v>
      </c>
      <c r="AY135" s="256" t="s">
        <v>133</v>
      </c>
    </row>
    <row r="136" s="2" customFormat="1" ht="24.15" customHeight="1">
      <c r="A136" s="39"/>
      <c r="B136" s="40"/>
      <c r="C136" s="205" t="s">
        <v>195</v>
      </c>
      <c r="D136" s="205" t="s">
        <v>135</v>
      </c>
      <c r="E136" s="206" t="s">
        <v>196</v>
      </c>
      <c r="F136" s="207" t="s">
        <v>197</v>
      </c>
      <c r="G136" s="208" t="s">
        <v>198</v>
      </c>
      <c r="H136" s="209">
        <v>28.884</v>
      </c>
      <c r="I136" s="210"/>
      <c r="J136" s="211">
        <f>ROUND(I136*H136,2)</f>
        <v>0</v>
      </c>
      <c r="K136" s="207" t="s">
        <v>139</v>
      </c>
      <c r="L136" s="45"/>
      <c r="M136" s="212" t="s">
        <v>19</v>
      </c>
      <c r="N136" s="213" t="s">
        <v>45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140</v>
      </c>
      <c r="AT136" s="216" t="s">
        <v>135</v>
      </c>
      <c r="AU136" s="216" t="s">
        <v>83</v>
      </c>
      <c r="AY136" s="18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140</v>
      </c>
      <c r="BM136" s="216" t="s">
        <v>199</v>
      </c>
    </row>
    <row r="137" s="2" customFormat="1">
      <c r="A137" s="39"/>
      <c r="B137" s="40"/>
      <c r="C137" s="41"/>
      <c r="D137" s="218" t="s">
        <v>142</v>
      </c>
      <c r="E137" s="41"/>
      <c r="F137" s="219" t="s">
        <v>200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142</v>
      </c>
      <c r="AU137" s="18" t="s">
        <v>83</v>
      </c>
    </row>
    <row r="138" s="2" customFormat="1">
      <c r="A138" s="39"/>
      <c r="B138" s="40"/>
      <c r="C138" s="41"/>
      <c r="D138" s="223" t="s">
        <v>144</v>
      </c>
      <c r="E138" s="41"/>
      <c r="F138" s="224" t="s">
        <v>201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144</v>
      </c>
      <c r="AU138" s="18" t="s">
        <v>83</v>
      </c>
    </row>
    <row r="139" s="13" customFormat="1">
      <c r="A139" s="13"/>
      <c r="B139" s="225"/>
      <c r="C139" s="226"/>
      <c r="D139" s="218" t="s">
        <v>146</v>
      </c>
      <c r="E139" s="227" t="s">
        <v>19</v>
      </c>
      <c r="F139" s="228" t="s">
        <v>202</v>
      </c>
      <c r="G139" s="226"/>
      <c r="H139" s="227" t="s">
        <v>19</v>
      </c>
      <c r="I139" s="229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146</v>
      </c>
      <c r="AU139" s="234" t="s">
        <v>83</v>
      </c>
      <c r="AV139" s="13" t="s">
        <v>81</v>
      </c>
      <c r="AW139" s="13" t="s">
        <v>37</v>
      </c>
      <c r="AX139" s="13" t="s">
        <v>12</v>
      </c>
      <c r="AY139" s="234" t="s">
        <v>133</v>
      </c>
    </row>
    <row r="140" s="14" customFormat="1">
      <c r="A140" s="14"/>
      <c r="B140" s="235"/>
      <c r="C140" s="236"/>
      <c r="D140" s="218" t="s">
        <v>146</v>
      </c>
      <c r="E140" s="237" t="s">
        <v>19</v>
      </c>
      <c r="F140" s="238" t="s">
        <v>203</v>
      </c>
      <c r="G140" s="236"/>
      <c r="H140" s="239">
        <v>28.884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146</v>
      </c>
      <c r="AU140" s="245" t="s">
        <v>83</v>
      </c>
      <c r="AV140" s="14" t="s">
        <v>83</v>
      </c>
      <c r="AW140" s="14" t="s">
        <v>37</v>
      </c>
      <c r="AX140" s="14" t="s">
        <v>81</v>
      </c>
      <c r="AY140" s="245" t="s">
        <v>133</v>
      </c>
    </row>
    <row r="141" s="2" customFormat="1" ht="16.5" customHeight="1">
      <c r="A141" s="39"/>
      <c r="B141" s="40"/>
      <c r="C141" s="205" t="s">
        <v>204</v>
      </c>
      <c r="D141" s="205" t="s">
        <v>135</v>
      </c>
      <c r="E141" s="206" t="s">
        <v>205</v>
      </c>
      <c r="F141" s="207" t="s">
        <v>206</v>
      </c>
      <c r="G141" s="208" t="s">
        <v>151</v>
      </c>
      <c r="H141" s="209">
        <v>14.442</v>
      </c>
      <c r="I141" s="210"/>
      <c r="J141" s="211">
        <f>ROUND(I141*H141,2)</f>
        <v>0</v>
      </c>
      <c r="K141" s="207" t="s">
        <v>139</v>
      </c>
      <c r="L141" s="45"/>
      <c r="M141" s="212" t="s">
        <v>19</v>
      </c>
      <c r="N141" s="213" t="s">
        <v>45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140</v>
      </c>
      <c r="AT141" s="216" t="s">
        <v>135</v>
      </c>
      <c r="AU141" s="216" t="s">
        <v>83</v>
      </c>
      <c r="AY141" s="18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140</v>
      </c>
      <c r="BM141" s="216" t="s">
        <v>207</v>
      </c>
    </row>
    <row r="142" s="2" customFormat="1">
      <c r="A142" s="39"/>
      <c r="B142" s="40"/>
      <c r="C142" s="41"/>
      <c r="D142" s="218" t="s">
        <v>142</v>
      </c>
      <c r="E142" s="41"/>
      <c r="F142" s="219" t="s">
        <v>208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142</v>
      </c>
      <c r="AU142" s="18" t="s">
        <v>83</v>
      </c>
    </row>
    <row r="143" s="2" customFormat="1">
      <c r="A143" s="39"/>
      <c r="B143" s="40"/>
      <c r="C143" s="41"/>
      <c r="D143" s="223" t="s">
        <v>144</v>
      </c>
      <c r="E143" s="41"/>
      <c r="F143" s="224" t="s">
        <v>209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144</v>
      </c>
      <c r="AU143" s="18" t="s">
        <v>83</v>
      </c>
    </row>
    <row r="144" s="13" customFormat="1">
      <c r="A144" s="13"/>
      <c r="B144" s="225"/>
      <c r="C144" s="226"/>
      <c r="D144" s="218" t="s">
        <v>146</v>
      </c>
      <c r="E144" s="227" t="s">
        <v>19</v>
      </c>
      <c r="F144" s="228" t="s">
        <v>210</v>
      </c>
      <c r="G144" s="226"/>
      <c r="H144" s="227" t="s">
        <v>19</v>
      </c>
      <c r="I144" s="229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146</v>
      </c>
      <c r="AU144" s="234" t="s">
        <v>83</v>
      </c>
      <c r="AV144" s="13" t="s">
        <v>81</v>
      </c>
      <c r="AW144" s="13" t="s">
        <v>37</v>
      </c>
      <c r="AX144" s="13" t="s">
        <v>12</v>
      </c>
      <c r="AY144" s="234" t="s">
        <v>133</v>
      </c>
    </row>
    <row r="145" s="14" customFormat="1">
      <c r="A145" s="14"/>
      <c r="B145" s="235"/>
      <c r="C145" s="236"/>
      <c r="D145" s="218" t="s">
        <v>146</v>
      </c>
      <c r="E145" s="237" t="s">
        <v>19</v>
      </c>
      <c r="F145" s="238" t="s">
        <v>169</v>
      </c>
      <c r="G145" s="236"/>
      <c r="H145" s="239">
        <v>14.442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146</v>
      </c>
      <c r="AU145" s="245" t="s">
        <v>83</v>
      </c>
      <c r="AV145" s="14" t="s">
        <v>83</v>
      </c>
      <c r="AW145" s="14" t="s">
        <v>37</v>
      </c>
      <c r="AX145" s="14" t="s">
        <v>81</v>
      </c>
      <c r="AY145" s="245" t="s">
        <v>133</v>
      </c>
    </row>
    <row r="146" s="2" customFormat="1" ht="24.15" customHeight="1">
      <c r="A146" s="39"/>
      <c r="B146" s="40"/>
      <c r="C146" s="205" t="s">
        <v>211</v>
      </c>
      <c r="D146" s="205" t="s">
        <v>135</v>
      </c>
      <c r="E146" s="206" t="s">
        <v>212</v>
      </c>
      <c r="F146" s="207" t="s">
        <v>213</v>
      </c>
      <c r="G146" s="208" t="s">
        <v>151</v>
      </c>
      <c r="H146" s="209">
        <v>11.5596</v>
      </c>
      <c r="I146" s="210"/>
      <c r="J146" s="211">
        <f>ROUND(I146*H146,2)</f>
        <v>0</v>
      </c>
      <c r="K146" s="207" t="s">
        <v>139</v>
      </c>
      <c r="L146" s="45"/>
      <c r="M146" s="212" t="s">
        <v>19</v>
      </c>
      <c r="N146" s="213" t="s">
        <v>45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140</v>
      </c>
      <c r="AT146" s="216" t="s">
        <v>135</v>
      </c>
      <c r="AU146" s="216" t="s">
        <v>83</v>
      </c>
      <c r="AY146" s="18" t="s">
        <v>133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140</v>
      </c>
      <c r="BM146" s="216" t="s">
        <v>214</v>
      </c>
    </row>
    <row r="147" s="2" customFormat="1">
      <c r="A147" s="39"/>
      <c r="B147" s="40"/>
      <c r="C147" s="41"/>
      <c r="D147" s="218" t="s">
        <v>142</v>
      </c>
      <c r="E147" s="41"/>
      <c r="F147" s="219" t="s">
        <v>215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142</v>
      </c>
      <c r="AU147" s="18" t="s">
        <v>83</v>
      </c>
    </row>
    <row r="148" s="2" customFormat="1">
      <c r="A148" s="39"/>
      <c r="B148" s="40"/>
      <c r="C148" s="41"/>
      <c r="D148" s="223" t="s">
        <v>144</v>
      </c>
      <c r="E148" s="41"/>
      <c r="F148" s="224" t="s">
        <v>216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144</v>
      </c>
      <c r="AU148" s="18" t="s">
        <v>83</v>
      </c>
    </row>
    <row r="149" s="13" customFormat="1">
      <c r="A149" s="13"/>
      <c r="B149" s="225"/>
      <c r="C149" s="226"/>
      <c r="D149" s="218" t="s">
        <v>146</v>
      </c>
      <c r="E149" s="227" t="s">
        <v>19</v>
      </c>
      <c r="F149" s="228" t="s">
        <v>217</v>
      </c>
      <c r="G149" s="226"/>
      <c r="H149" s="227" t="s">
        <v>19</v>
      </c>
      <c r="I149" s="229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146</v>
      </c>
      <c r="AU149" s="234" t="s">
        <v>83</v>
      </c>
      <c r="AV149" s="13" t="s">
        <v>81</v>
      </c>
      <c r="AW149" s="13" t="s">
        <v>37</v>
      </c>
      <c r="AX149" s="13" t="s">
        <v>12</v>
      </c>
      <c r="AY149" s="234" t="s">
        <v>133</v>
      </c>
    </row>
    <row r="150" s="14" customFormat="1">
      <c r="A150" s="14"/>
      <c r="B150" s="235"/>
      <c r="C150" s="236"/>
      <c r="D150" s="218" t="s">
        <v>146</v>
      </c>
      <c r="E150" s="237" t="s">
        <v>19</v>
      </c>
      <c r="F150" s="238" t="s">
        <v>218</v>
      </c>
      <c r="G150" s="236"/>
      <c r="H150" s="239">
        <v>1.6559999999999999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146</v>
      </c>
      <c r="AU150" s="245" t="s">
        <v>83</v>
      </c>
      <c r="AV150" s="14" t="s">
        <v>83</v>
      </c>
      <c r="AW150" s="14" t="s">
        <v>37</v>
      </c>
      <c r="AX150" s="14" t="s">
        <v>12</v>
      </c>
      <c r="AY150" s="245" t="s">
        <v>133</v>
      </c>
    </row>
    <row r="151" s="14" customFormat="1">
      <c r="A151" s="14"/>
      <c r="B151" s="235"/>
      <c r="C151" s="236"/>
      <c r="D151" s="218" t="s">
        <v>146</v>
      </c>
      <c r="E151" s="237" t="s">
        <v>19</v>
      </c>
      <c r="F151" s="238" t="s">
        <v>219</v>
      </c>
      <c r="G151" s="236"/>
      <c r="H151" s="239">
        <v>1.089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146</v>
      </c>
      <c r="AU151" s="245" t="s">
        <v>83</v>
      </c>
      <c r="AV151" s="14" t="s">
        <v>83</v>
      </c>
      <c r="AW151" s="14" t="s">
        <v>37</v>
      </c>
      <c r="AX151" s="14" t="s">
        <v>12</v>
      </c>
      <c r="AY151" s="245" t="s">
        <v>133</v>
      </c>
    </row>
    <row r="152" s="14" customFormat="1">
      <c r="A152" s="14"/>
      <c r="B152" s="235"/>
      <c r="C152" s="236"/>
      <c r="D152" s="218" t="s">
        <v>146</v>
      </c>
      <c r="E152" s="237" t="s">
        <v>19</v>
      </c>
      <c r="F152" s="238" t="s">
        <v>220</v>
      </c>
      <c r="G152" s="236"/>
      <c r="H152" s="239">
        <v>0.46560000000000001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146</v>
      </c>
      <c r="AU152" s="245" t="s">
        <v>83</v>
      </c>
      <c r="AV152" s="14" t="s">
        <v>83</v>
      </c>
      <c r="AW152" s="14" t="s">
        <v>37</v>
      </c>
      <c r="AX152" s="14" t="s">
        <v>12</v>
      </c>
      <c r="AY152" s="245" t="s">
        <v>133</v>
      </c>
    </row>
    <row r="153" s="14" customFormat="1">
      <c r="A153" s="14"/>
      <c r="B153" s="235"/>
      <c r="C153" s="236"/>
      <c r="D153" s="218" t="s">
        <v>146</v>
      </c>
      <c r="E153" s="237" t="s">
        <v>19</v>
      </c>
      <c r="F153" s="238" t="s">
        <v>221</v>
      </c>
      <c r="G153" s="236"/>
      <c r="H153" s="239">
        <v>8.3490000000000002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146</v>
      </c>
      <c r="AU153" s="245" t="s">
        <v>83</v>
      </c>
      <c r="AV153" s="14" t="s">
        <v>83</v>
      </c>
      <c r="AW153" s="14" t="s">
        <v>37</v>
      </c>
      <c r="AX153" s="14" t="s">
        <v>12</v>
      </c>
      <c r="AY153" s="245" t="s">
        <v>133</v>
      </c>
    </row>
    <row r="154" s="15" customFormat="1">
      <c r="A154" s="15"/>
      <c r="B154" s="246"/>
      <c r="C154" s="247"/>
      <c r="D154" s="218" t="s">
        <v>146</v>
      </c>
      <c r="E154" s="248" t="s">
        <v>19</v>
      </c>
      <c r="F154" s="249" t="s">
        <v>161</v>
      </c>
      <c r="G154" s="247"/>
      <c r="H154" s="250">
        <v>11.5596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146</v>
      </c>
      <c r="AU154" s="256" t="s">
        <v>83</v>
      </c>
      <c r="AV154" s="15" t="s">
        <v>140</v>
      </c>
      <c r="AW154" s="15" t="s">
        <v>37</v>
      </c>
      <c r="AX154" s="15" t="s">
        <v>81</v>
      </c>
      <c r="AY154" s="256" t="s">
        <v>133</v>
      </c>
    </row>
    <row r="155" s="12" customFormat="1" ht="22.8" customHeight="1">
      <c r="A155" s="12"/>
      <c r="B155" s="189"/>
      <c r="C155" s="190"/>
      <c r="D155" s="191" t="s">
        <v>73</v>
      </c>
      <c r="E155" s="203" t="s">
        <v>83</v>
      </c>
      <c r="F155" s="203" t="s">
        <v>222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SUM(P156:P218)</f>
        <v>0</v>
      </c>
      <c r="Q155" s="197"/>
      <c r="R155" s="198">
        <f>SUM(R156:R218)</f>
        <v>15.4814911482</v>
      </c>
      <c r="S155" s="197"/>
      <c r="T155" s="199">
        <f>SUM(T156:T218)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0" t="s">
        <v>81</v>
      </c>
      <c r="AT155" s="201" t="s">
        <v>73</v>
      </c>
      <c r="AU155" s="201" t="s">
        <v>81</v>
      </c>
      <c r="AY155" s="200" t="s">
        <v>133</v>
      </c>
      <c r="BK155" s="202">
        <f>SUM(BK156:BK218)</f>
        <v>0</v>
      </c>
    </row>
    <row r="156" s="2" customFormat="1" ht="37.8" customHeight="1">
      <c r="A156" s="39"/>
      <c r="B156" s="40"/>
      <c r="C156" s="205" t="s">
        <v>223</v>
      </c>
      <c r="D156" s="205" t="s">
        <v>135</v>
      </c>
      <c r="E156" s="206" t="s">
        <v>224</v>
      </c>
      <c r="F156" s="207" t="s">
        <v>225</v>
      </c>
      <c r="G156" s="208" t="s">
        <v>151</v>
      </c>
      <c r="H156" s="209">
        <v>1.3915</v>
      </c>
      <c r="I156" s="210"/>
      <c r="J156" s="211">
        <f>ROUND(I156*H156,2)</f>
        <v>0</v>
      </c>
      <c r="K156" s="207" t="s">
        <v>139</v>
      </c>
      <c r="L156" s="45"/>
      <c r="M156" s="212" t="s">
        <v>19</v>
      </c>
      <c r="N156" s="213" t="s">
        <v>45</v>
      </c>
      <c r="O156" s="85"/>
      <c r="P156" s="214">
        <f>O156*H156</f>
        <v>0</v>
      </c>
      <c r="Q156" s="214">
        <v>2.30267</v>
      </c>
      <c r="R156" s="214">
        <f>Q156*H156</f>
        <v>3.2041653050000001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140</v>
      </c>
      <c r="AT156" s="216" t="s">
        <v>135</v>
      </c>
      <c r="AU156" s="216" t="s">
        <v>83</v>
      </c>
      <c r="AY156" s="18" t="s">
        <v>133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81</v>
      </c>
      <c r="BK156" s="217">
        <f>ROUND(I156*H156,2)</f>
        <v>0</v>
      </c>
      <c r="BL156" s="18" t="s">
        <v>140</v>
      </c>
      <c r="BM156" s="216" t="s">
        <v>226</v>
      </c>
    </row>
    <row r="157" s="2" customFormat="1">
      <c r="A157" s="39"/>
      <c r="B157" s="40"/>
      <c r="C157" s="41"/>
      <c r="D157" s="218" t="s">
        <v>142</v>
      </c>
      <c r="E157" s="41"/>
      <c r="F157" s="219" t="s">
        <v>227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142</v>
      </c>
      <c r="AU157" s="18" t="s">
        <v>83</v>
      </c>
    </row>
    <row r="158" s="2" customFormat="1">
      <c r="A158" s="39"/>
      <c r="B158" s="40"/>
      <c r="C158" s="41"/>
      <c r="D158" s="223" t="s">
        <v>144</v>
      </c>
      <c r="E158" s="41"/>
      <c r="F158" s="224" t="s">
        <v>228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144</v>
      </c>
      <c r="AU158" s="18" t="s">
        <v>83</v>
      </c>
    </row>
    <row r="159" s="13" customFormat="1">
      <c r="A159" s="13"/>
      <c r="B159" s="225"/>
      <c r="C159" s="226"/>
      <c r="D159" s="218" t="s">
        <v>146</v>
      </c>
      <c r="E159" s="227" t="s">
        <v>19</v>
      </c>
      <c r="F159" s="228" t="s">
        <v>229</v>
      </c>
      <c r="G159" s="226"/>
      <c r="H159" s="227" t="s">
        <v>19</v>
      </c>
      <c r="I159" s="229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146</v>
      </c>
      <c r="AU159" s="234" t="s">
        <v>83</v>
      </c>
      <c r="AV159" s="13" t="s">
        <v>81</v>
      </c>
      <c r="AW159" s="13" t="s">
        <v>37</v>
      </c>
      <c r="AX159" s="13" t="s">
        <v>12</v>
      </c>
      <c r="AY159" s="234" t="s">
        <v>133</v>
      </c>
    </row>
    <row r="160" s="14" customFormat="1">
      <c r="A160" s="14"/>
      <c r="B160" s="235"/>
      <c r="C160" s="236"/>
      <c r="D160" s="218" t="s">
        <v>146</v>
      </c>
      <c r="E160" s="237" t="s">
        <v>19</v>
      </c>
      <c r="F160" s="238" t="s">
        <v>230</v>
      </c>
      <c r="G160" s="236"/>
      <c r="H160" s="239">
        <v>1.3915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146</v>
      </c>
      <c r="AU160" s="245" t="s">
        <v>83</v>
      </c>
      <c r="AV160" s="14" t="s">
        <v>83</v>
      </c>
      <c r="AW160" s="14" t="s">
        <v>37</v>
      </c>
      <c r="AX160" s="14" t="s">
        <v>81</v>
      </c>
      <c r="AY160" s="245" t="s">
        <v>133</v>
      </c>
    </row>
    <row r="161" s="2" customFormat="1" ht="24.15" customHeight="1">
      <c r="A161" s="39"/>
      <c r="B161" s="40"/>
      <c r="C161" s="205" t="s">
        <v>231</v>
      </c>
      <c r="D161" s="205" t="s">
        <v>135</v>
      </c>
      <c r="E161" s="206" t="s">
        <v>232</v>
      </c>
      <c r="F161" s="207" t="s">
        <v>233</v>
      </c>
      <c r="G161" s="208" t="s">
        <v>151</v>
      </c>
      <c r="H161" s="209">
        <v>3.145</v>
      </c>
      <c r="I161" s="210"/>
      <c r="J161" s="211">
        <f>ROUND(I161*H161,2)</f>
        <v>0</v>
      </c>
      <c r="K161" s="207" t="s">
        <v>139</v>
      </c>
      <c r="L161" s="45"/>
      <c r="M161" s="212" t="s">
        <v>19</v>
      </c>
      <c r="N161" s="213" t="s">
        <v>45</v>
      </c>
      <c r="O161" s="85"/>
      <c r="P161" s="214">
        <f>O161*H161</f>
        <v>0</v>
      </c>
      <c r="Q161" s="214">
        <v>2.5018699999999998</v>
      </c>
      <c r="R161" s="214">
        <f>Q161*H161</f>
        <v>7.8683811499999994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140</v>
      </c>
      <c r="AT161" s="216" t="s">
        <v>135</v>
      </c>
      <c r="AU161" s="216" t="s">
        <v>83</v>
      </c>
      <c r="AY161" s="18" t="s">
        <v>133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140</v>
      </c>
      <c r="BM161" s="216" t="s">
        <v>234</v>
      </c>
    </row>
    <row r="162" s="2" customFormat="1">
      <c r="A162" s="39"/>
      <c r="B162" s="40"/>
      <c r="C162" s="41"/>
      <c r="D162" s="218" t="s">
        <v>142</v>
      </c>
      <c r="E162" s="41"/>
      <c r="F162" s="219" t="s">
        <v>235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83</v>
      </c>
    </row>
    <row r="163" s="2" customFormat="1">
      <c r="A163" s="39"/>
      <c r="B163" s="40"/>
      <c r="C163" s="41"/>
      <c r="D163" s="223" t="s">
        <v>144</v>
      </c>
      <c r="E163" s="41"/>
      <c r="F163" s="224" t="s">
        <v>236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144</v>
      </c>
      <c r="AU163" s="18" t="s">
        <v>83</v>
      </c>
    </row>
    <row r="164" s="2" customFormat="1">
      <c r="A164" s="39"/>
      <c r="B164" s="40"/>
      <c r="C164" s="41"/>
      <c r="D164" s="218" t="s">
        <v>237</v>
      </c>
      <c r="E164" s="41"/>
      <c r="F164" s="257" t="s">
        <v>238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237</v>
      </c>
      <c r="AU164" s="18" t="s">
        <v>83</v>
      </c>
    </row>
    <row r="165" s="13" customFormat="1">
      <c r="A165" s="13"/>
      <c r="B165" s="225"/>
      <c r="C165" s="226"/>
      <c r="D165" s="218" t="s">
        <v>146</v>
      </c>
      <c r="E165" s="227" t="s">
        <v>19</v>
      </c>
      <c r="F165" s="228" t="s">
        <v>239</v>
      </c>
      <c r="G165" s="226"/>
      <c r="H165" s="227" t="s">
        <v>19</v>
      </c>
      <c r="I165" s="229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146</v>
      </c>
      <c r="AU165" s="234" t="s">
        <v>83</v>
      </c>
      <c r="AV165" s="13" t="s">
        <v>81</v>
      </c>
      <c r="AW165" s="13" t="s">
        <v>37</v>
      </c>
      <c r="AX165" s="13" t="s">
        <v>12</v>
      </c>
      <c r="AY165" s="234" t="s">
        <v>133</v>
      </c>
    </row>
    <row r="166" s="14" customFormat="1">
      <c r="A166" s="14"/>
      <c r="B166" s="235"/>
      <c r="C166" s="236"/>
      <c r="D166" s="218" t="s">
        <v>146</v>
      </c>
      <c r="E166" s="237" t="s">
        <v>19</v>
      </c>
      <c r="F166" s="238" t="s">
        <v>240</v>
      </c>
      <c r="G166" s="236"/>
      <c r="H166" s="239">
        <v>3.145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146</v>
      </c>
      <c r="AU166" s="245" t="s">
        <v>83</v>
      </c>
      <c r="AV166" s="14" t="s">
        <v>83</v>
      </c>
      <c r="AW166" s="14" t="s">
        <v>37</v>
      </c>
      <c r="AX166" s="14" t="s">
        <v>81</v>
      </c>
      <c r="AY166" s="245" t="s">
        <v>133</v>
      </c>
    </row>
    <row r="167" s="2" customFormat="1" ht="16.5" customHeight="1">
      <c r="A167" s="39"/>
      <c r="B167" s="40"/>
      <c r="C167" s="205" t="s">
        <v>8</v>
      </c>
      <c r="D167" s="205" t="s">
        <v>135</v>
      </c>
      <c r="E167" s="206" t="s">
        <v>241</v>
      </c>
      <c r="F167" s="207" t="s">
        <v>242</v>
      </c>
      <c r="G167" s="208" t="s">
        <v>138</v>
      </c>
      <c r="H167" s="209">
        <v>4.6600000000000001</v>
      </c>
      <c r="I167" s="210"/>
      <c r="J167" s="211">
        <f>ROUND(I167*H167,2)</f>
        <v>0</v>
      </c>
      <c r="K167" s="207" t="s">
        <v>139</v>
      </c>
      <c r="L167" s="45"/>
      <c r="M167" s="212" t="s">
        <v>19</v>
      </c>
      <c r="N167" s="213" t="s">
        <v>45</v>
      </c>
      <c r="O167" s="85"/>
      <c r="P167" s="214">
        <f>O167*H167</f>
        <v>0</v>
      </c>
      <c r="Q167" s="214">
        <v>0.0029399999999999999</v>
      </c>
      <c r="R167" s="214">
        <f>Q167*H167</f>
        <v>0.0137004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140</v>
      </c>
      <c r="AT167" s="216" t="s">
        <v>135</v>
      </c>
      <c r="AU167" s="216" t="s">
        <v>83</v>
      </c>
      <c r="AY167" s="18" t="s">
        <v>133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140</v>
      </c>
      <c r="BM167" s="216" t="s">
        <v>243</v>
      </c>
    </row>
    <row r="168" s="2" customFormat="1">
      <c r="A168" s="39"/>
      <c r="B168" s="40"/>
      <c r="C168" s="41"/>
      <c r="D168" s="218" t="s">
        <v>142</v>
      </c>
      <c r="E168" s="41"/>
      <c r="F168" s="219" t="s">
        <v>244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142</v>
      </c>
      <c r="AU168" s="18" t="s">
        <v>83</v>
      </c>
    </row>
    <row r="169" s="2" customFormat="1">
      <c r="A169" s="39"/>
      <c r="B169" s="40"/>
      <c r="C169" s="41"/>
      <c r="D169" s="223" t="s">
        <v>144</v>
      </c>
      <c r="E169" s="41"/>
      <c r="F169" s="224" t="s">
        <v>245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144</v>
      </c>
      <c r="AU169" s="18" t="s">
        <v>83</v>
      </c>
    </row>
    <row r="170" s="13" customFormat="1">
      <c r="A170" s="13"/>
      <c r="B170" s="225"/>
      <c r="C170" s="226"/>
      <c r="D170" s="218" t="s">
        <v>146</v>
      </c>
      <c r="E170" s="227" t="s">
        <v>19</v>
      </c>
      <c r="F170" s="228" t="s">
        <v>246</v>
      </c>
      <c r="G170" s="226"/>
      <c r="H170" s="227" t="s">
        <v>19</v>
      </c>
      <c r="I170" s="229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146</v>
      </c>
      <c r="AU170" s="234" t="s">
        <v>83</v>
      </c>
      <c r="AV170" s="13" t="s">
        <v>81</v>
      </c>
      <c r="AW170" s="13" t="s">
        <v>37</v>
      </c>
      <c r="AX170" s="13" t="s">
        <v>12</v>
      </c>
      <c r="AY170" s="234" t="s">
        <v>133</v>
      </c>
    </row>
    <row r="171" s="14" customFormat="1">
      <c r="A171" s="14"/>
      <c r="B171" s="235"/>
      <c r="C171" s="236"/>
      <c r="D171" s="218" t="s">
        <v>146</v>
      </c>
      <c r="E171" s="237" t="s">
        <v>19</v>
      </c>
      <c r="F171" s="238" t="s">
        <v>247</v>
      </c>
      <c r="G171" s="236"/>
      <c r="H171" s="239">
        <v>4.6600000000000001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146</v>
      </c>
      <c r="AU171" s="245" t="s">
        <v>83</v>
      </c>
      <c r="AV171" s="14" t="s">
        <v>83</v>
      </c>
      <c r="AW171" s="14" t="s">
        <v>37</v>
      </c>
      <c r="AX171" s="14" t="s">
        <v>81</v>
      </c>
      <c r="AY171" s="245" t="s">
        <v>133</v>
      </c>
    </row>
    <row r="172" s="2" customFormat="1" ht="16.5" customHeight="1">
      <c r="A172" s="39"/>
      <c r="B172" s="40"/>
      <c r="C172" s="205" t="s">
        <v>248</v>
      </c>
      <c r="D172" s="205" t="s">
        <v>135</v>
      </c>
      <c r="E172" s="206" t="s">
        <v>249</v>
      </c>
      <c r="F172" s="207" t="s">
        <v>250</v>
      </c>
      <c r="G172" s="208" t="s">
        <v>138</v>
      </c>
      <c r="H172" s="209">
        <v>4.6600000000000001</v>
      </c>
      <c r="I172" s="210"/>
      <c r="J172" s="211">
        <f>ROUND(I172*H172,2)</f>
        <v>0</v>
      </c>
      <c r="K172" s="207" t="s">
        <v>139</v>
      </c>
      <c r="L172" s="45"/>
      <c r="M172" s="212" t="s">
        <v>19</v>
      </c>
      <c r="N172" s="213" t="s">
        <v>45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140</v>
      </c>
      <c r="AT172" s="216" t="s">
        <v>135</v>
      </c>
      <c r="AU172" s="216" t="s">
        <v>83</v>
      </c>
      <c r="AY172" s="18" t="s">
        <v>133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140</v>
      </c>
      <c r="BM172" s="216" t="s">
        <v>251</v>
      </c>
    </row>
    <row r="173" s="2" customFormat="1">
      <c r="A173" s="39"/>
      <c r="B173" s="40"/>
      <c r="C173" s="41"/>
      <c r="D173" s="218" t="s">
        <v>142</v>
      </c>
      <c r="E173" s="41"/>
      <c r="F173" s="219" t="s">
        <v>252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83</v>
      </c>
    </row>
    <row r="174" s="2" customFormat="1">
      <c r="A174" s="39"/>
      <c r="B174" s="40"/>
      <c r="C174" s="41"/>
      <c r="D174" s="223" t="s">
        <v>144</v>
      </c>
      <c r="E174" s="41"/>
      <c r="F174" s="224" t="s">
        <v>253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144</v>
      </c>
      <c r="AU174" s="18" t="s">
        <v>83</v>
      </c>
    </row>
    <row r="175" s="13" customFormat="1">
      <c r="A175" s="13"/>
      <c r="B175" s="225"/>
      <c r="C175" s="226"/>
      <c r="D175" s="218" t="s">
        <v>146</v>
      </c>
      <c r="E175" s="227" t="s">
        <v>19</v>
      </c>
      <c r="F175" s="228" t="s">
        <v>246</v>
      </c>
      <c r="G175" s="226"/>
      <c r="H175" s="227" t="s">
        <v>19</v>
      </c>
      <c r="I175" s="229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146</v>
      </c>
      <c r="AU175" s="234" t="s">
        <v>83</v>
      </c>
      <c r="AV175" s="13" t="s">
        <v>81</v>
      </c>
      <c r="AW175" s="13" t="s">
        <v>37</v>
      </c>
      <c r="AX175" s="13" t="s">
        <v>12</v>
      </c>
      <c r="AY175" s="234" t="s">
        <v>133</v>
      </c>
    </row>
    <row r="176" s="14" customFormat="1">
      <c r="A176" s="14"/>
      <c r="B176" s="235"/>
      <c r="C176" s="236"/>
      <c r="D176" s="218" t="s">
        <v>146</v>
      </c>
      <c r="E176" s="237" t="s">
        <v>19</v>
      </c>
      <c r="F176" s="238" t="s">
        <v>247</v>
      </c>
      <c r="G176" s="236"/>
      <c r="H176" s="239">
        <v>4.6600000000000001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146</v>
      </c>
      <c r="AU176" s="245" t="s">
        <v>83</v>
      </c>
      <c r="AV176" s="14" t="s">
        <v>83</v>
      </c>
      <c r="AW176" s="14" t="s">
        <v>37</v>
      </c>
      <c r="AX176" s="14" t="s">
        <v>81</v>
      </c>
      <c r="AY176" s="245" t="s">
        <v>133</v>
      </c>
    </row>
    <row r="177" s="2" customFormat="1" ht="21.75" customHeight="1">
      <c r="A177" s="39"/>
      <c r="B177" s="40"/>
      <c r="C177" s="205" t="s">
        <v>254</v>
      </c>
      <c r="D177" s="205" t="s">
        <v>135</v>
      </c>
      <c r="E177" s="206" t="s">
        <v>255</v>
      </c>
      <c r="F177" s="207" t="s">
        <v>256</v>
      </c>
      <c r="G177" s="208" t="s">
        <v>198</v>
      </c>
      <c r="H177" s="209">
        <v>0.31029000000000001</v>
      </c>
      <c r="I177" s="210"/>
      <c r="J177" s="211">
        <f>ROUND(I177*H177,2)</f>
        <v>0</v>
      </c>
      <c r="K177" s="207" t="s">
        <v>139</v>
      </c>
      <c r="L177" s="45"/>
      <c r="M177" s="212" t="s">
        <v>19</v>
      </c>
      <c r="N177" s="213" t="s">
        <v>45</v>
      </c>
      <c r="O177" s="85"/>
      <c r="P177" s="214">
        <f>O177*H177</f>
        <v>0</v>
      </c>
      <c r="Q177" s="214">
        <v>1.0606199999999999</v>
      </c>
      <c r="R177" s="214">
        <f>Q177*H177</f>
        <v>0.32909977979999999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140</v>
      </c>
      <c r="AT177" s="216" t="s">
        <v>135</v>
      </c>
      <c r="AU177" s="216" t="s">
        <v>83</v>
      </c>
      <c r="AY177" s="18" t="s">
        <v>133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140</v>
      </c>
      <c r="BM177" s="216" t="s">
        <v>257</v>
      </c>
    </row>
    <row r="178" s="2" customFormat="1">
      <c r="A178" s="39"/>
      <c r="B178" s="40"/>
      <c r="C178" s="41"/>
      <c r="D178" s="218" t="s">
        <v>142</v>
      </c>
      <c r="E178" s="41"/>
      <c r="F178" s="219" t="s">
        <v>258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142</v>
      </c>
      <c r="AU178" s="18" t="s">
        <v>83</v>
      </c>
    </row>
    <row r="179" s="2" customFormat="1">
      <c r="A179" s="39"/>
      <c r="B179" s="40"/>
      <c r="C179" s="41"/>
      <c r="D179" s="223" t="s">
        <v>144</v>
      </c>
      <c r="E179" s="41"/>
      <c r="F179" s="224" t="s">
        <v>259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144</v>
      </c>
      <c r="AU179" s="18" t="s">
        <v>83</v>
      </c>
    </row>
    <row r="180" s="13" customFormat="1">
      <c r="A180" s="13"/>
      <c r="B180" s="225"/>
      <c r="C180" s="226"/>
      <c r="D180" s="218" t="s">
        <v>146</v>
      </c>
      <c r="E180" s="227" t="s">
        <v>19</v>
      </c>
      <c r="F180" s="228" t="s">
        <v>260</v>
      </c>
      <c r="G180" s="226"/>
      <c r="H180" s="227" t="s">
        <v>19</v>
      </c>
      <c r="I180" s="229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146</v>
      </c>
      <c r="AU180" s="234" t="s">
        <v>83</v>
      </c>
      <c r="AV180" s="13" t="s">
        <v>81</v>
      </c>
      <c r="AW180" s="13" t="s">
        <v>37</v>
      </c>
      <c r="AX180" s="13" t="s">
        <v>12</v>
      </c>
      <c r="AY180" s="234" t="s">
        <v>133</v>
      </c>
    </row>
    <row r="181" s="14" customFormat="1">
      <c r="A181" s="14"/>
      <c r="B181" s="235"/>
      <c r="C181" s="236"/>
      <c r="D181" s="218" t="s">
        <v>146</v>
      </c>
      <c r="E181" s="237" t="s">
        <v>19</v>
      </c>
      <c r="F181" s="238" t="s">
        <v>261</v>
      </c>
      <c r="G181" s="236"/>
      <c r="H181" s="239">
        <v>0.31029000000000001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146</v>
      </c>
      <c r="AU181" s="245" t="s">
        <v>83</v>
      </c>
      <c r="AV181" s="14" t="s">
        <v>83</v>
      </c>
      <c r="AW181" s="14" t="s">
        <v>37</v>
      </c>
      <c r="AX181" s="14" t="s">
        <v>81</v>
      </c>
      <c r="AY181" s="245" t="s">
        <v>133</v>
      </c>
    </row>
    <row r="182" s="2" customFormat="1" ht="24.15" customHeight="1">
      <c r="A182" s="39"/>
      <c r="B182" s="40"/>
      <c r="C182" s="205" t="s">
        <v>262</v>
      </c>
      <c r="D182" s="205" t="s">
        <v>135</v>
      </c>
      <c r="E182" s="206" t="s">
        <v>263</v>
      </c>
      <c r="F182" s="207" t="s">
        <v>264</v>
      </c>
      <c r="G182" s="208" t="s">
        <v>151</v>
      </c>
      <c r="H182" s="209">
        <v>1.3859999999999999</v>
      </c>
      <c r="I182" s="210"/>
      <c r="J182" s="211">
        <f>ROUND(I182*H182,2)</f>
        <v>0</v>
      </c>
      <c r="K182" s="207" t="s">
        <v>139</v>
      </c>
      <c r="L182" s="45"/>
      <c r="M182" s="212" t="s">
        <v>19</v>
      </c>
      <c r="N182" s="213" t="s">
        <v>45</v>
      </c>
      <c r="O182" s="85"/>
      <c r="P182" s="214">
        <f>O182*H182</f>
        <v>0</v>
      </c>
      <c r="Q182" s="214">
        <v>2.5018699999999998</v>
      </c>
      <c r="R182" s="214">
        <f>Q182*H182</f>
        <v>3.4675918199999995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140</v>
      </c>
      <c r="AT182" s="216" t="s">
        <v>135</v>
      </c>
      <c r="AU182" s="216" t="s">
        <v>83</v>
      </c>
      <c r="AY182" s="18" t="s">
        <v>133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140</v>
      </c>
      <c r="BM182" s="216" t="s">
        <v>265</v>
      </c>
    </row>
    <row r="183" s="2" customFormat="1">
      <c r="A183" s="39"/>
      <c r="B183" s="40"/>
      <c r="C183" s="41"/>
      <c r="D183" s="218" t="s">
        <v>142</v>
      </c>
      <c r="E183" s="41"/>
      <c r="F183" s="219" t="s">
        <v>266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83</v>
      </c>
    </row>
    <row r="184" s="2" customFormat="1">
      <c r="A184" s="39"/>
      <c r="B184" s="40"/>
      <c r="C184" s="41"/>
      <c r="D184" s="223" t="s">
        <v>144</v>
      </c>
      <c r="E184" s="41"/>
      <c r="F184" s="224" t="s">
        <v>267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144</v>
      </c>
      <c r="AU184" s="18" t="s">
        <v>83</v>
      </c>
    </row>
    <row r="185" s="2" customFormat="1">
      <c r="A185" s="39"/>
      <c r="B185" s="40"/>
      <c r="C185" s="41"/>
      <c r="D185" s="218" t="s">
        <v>237</v>
      </c>
      <c r="E185" s="41"/>
      <c r="F185" s="257" t="s">
        <v>238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237</v>
      </c>
      <c r="AU185" s="18" t="s">
        <v>83</v>
      </c>
    </row>
    <row r="186" s="13" customFormat="1">
      <c r="A186" s="13"/>
      <c r="B186" s="225"/>
      <c r="C186" s="226"/>
      <c r="D186" s="218" t="s">
        <v>146</v>
      </c>
      <c r="E186" s="227" t="s">
        <v>19</v>
      </c>
      <c r="F186" s="228" t="s">
        <v>268</v>
      </c>
      <c r="G186" s="226"/>
      <c r="H186" s="227" t="s">
        <v>19</v>
      </c>
      <c r="I186" s="229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146</v>
      </c>
      <c r="AU186" s="234" t="s">
        <v>83</v>
      </c>
      <c r="AV186" s="13" t="s">
        <v>81</v>
      </c>
      <c r="AW186" s="13" t="s">
        <v>37</v>
      </c>
      <c r="AX186" s="13" t="s">
        <v>12</v>
      </c>
      <c r="AY186" s="234" t="s">
        <v>133</v>
      </c>
    </row>
    <row r="187" s="14" customFormat="1">
      <c r="A187" s="14"/>
      <c r="B187" s="235"/>
      <c r="C187" s="236"/>
      <c r="D187" s="218" t="s">
        <v>146</v>
      </c>
      <c r="E187" s="237" t="s">
        <v>19</v>
      </c>
      <c r="F187" s="238" t="s">
        <v>269</v>
      </c>
      <c r="G187" s="236"/>
      <c r="H187" s="239">
        <v>1.3859999999999999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146</v>
      </c>
      <c r="AU187" s="245" t="s">
        <v>83</v>
      </c>
      <c r="AV187" s="14" t="s">
        <v>83</v>
      </c>
      <c r="AW187" s="14" t="s">
        <v>37</v>
      </c>
      <c r="AX187" s="14" t="s">
        <v>81</v>
      </c>
      <c r="AY187" s="245" t="s">
        <v>133</v>
      </c>
    </row>
    <row r="188" s="2" customFormat="1" ht="16.5" customHeight="1">
      <c r="A188" s="39"/>
      <c r="B188" s="40"/>
      <c r="C188" s="205" t="s">
        <v>270</v>
      </c>
      <c r="D188" s="205" t="s">
        <v>135</v>
      </c>
      <c r="E188" s="206" t="s">
        <v>271</v>
      </c>
      <c r="F188" s="207" t="s">
        <v>272</v>
      </c>
      <c r="G188" s="208" t="s">
        <v>138</v>
      </c>
      <c r="H188" s="209">
        <v>6.0599999999999996</v>
      </c>
      <c r="I188" s="210"/>
      <c r="J188" s="211">
        <f>ROUND(I188*H188,2)</f>
        <v>0</v>
      </c>
      <c r="K188" s="207" t="s">
        <v>139</v>
      </c>
      <c r="L188" s="45"/>
      <c r="M188" s="212" t="s">
        <v>19</v>
      </c>
      <c r="N188" s="213" t="s">
        <v>45</v>
      </c>
      <c r="O188" s="85"/>
      <c r="P188" s="214">
        <f>O188*H188</f>
        <v>0</v>
      </c>
      <c r="Q188" s="214">
        <v>0.0026900000000000001</v>
      </c>
      <c r="R188" s="214">
        <f>Q188*H188</f>
        <v>0.016301400000000001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140</v>
      </c>
      <c r="AT188" s="216" t="s">
        <v>135</v>
      </c>
      <c r="AU188" s="216" t="s">
        <v>83</v>
      </c>
      <c r="AY188" s="18" t="s">
        <v>133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140</v>
      </c>
      <c r="BM188" s="216" t="s">
        <v>273</v>
      </c>
    </row>
    <row r="189" s="2" customFormat="1">
      <c r="A189" s="39"/>
      <c r="B189" s="40"/>
      <c r="C189" s="41"/>
      <c r="D189" s="218" t="s">
        <v>142</v>
      </c>
      <c r="E189" s="41"/>
      <c r="F189" s="219" t="s">
        <v>274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142</v>
      </c>
      <c r="AU189" s="18" t="s">
        <v>83</v>
      </c>
    </row>
    <row r="190" s="2" customFormat="1">
      <c r="A190" s="39"/>
      <c r="B190" s="40"/>
      <c r="C190" s="41"/>
      <c r="D190" s="223" t="s">
        <v>144</v>
      </c>
      <c r="E190" s="41"/>
      <c r="F190" s="224" t="s">
        <v>275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144</v>
      </c>
      <c r="AU190" s="18" t="s">
        <v>83</v>
      </c>
    </row>
    <row r="191" s="13" customFormat="1">
      <c r="A191" s="13"/>
      <c r="B191" s="225"/>
      <c r="C191" s="226"/>
      <c r="D191" s="218" t="s">
        <v>146</v>
      </c>
      <c r="E191" s="227" t="s">
        <v>19</v>
      </c>
      <c r="F191" s="228" t="s">
        <v>276</v>
      </c>
      <c r="G191" s="226"/>
      <c r="H191" s="227" t="s">
        <v>19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146</v>
      </c>
      <c r="AU191" s="234" t="s">
        <v>83</v>
      </c>
      <c r="AV191" s="13" t="s">
        <v>81</v>
      </c>
      <c r="AW191" s="13" t="s">
        <v>37</v>
      </c>
      <c r="AX191" s="13" t="s">
        <v>12</v>
      </c>
      <c r="AY191" s="234" t="s">
        <v>133</v>
      </c>
    </row>
    <row r="192" s="14" customFormat="1">
      <c r="A192" s="14"/>
      <c r="B192" s="235"/>
      <c r="C192" s="236"/>
      <c r="D192" s="218" t="s">
        <v>146</v>
      </c>
      <c r="E192" s="237" t="s">
        <v>19</v>
      </c>
      <c r="F192" s="238" t="s">
        <v>277</v>
      </c>
      <c r="G192" s="236"/>
      <c r="H192" s="239">
        <v>6.0599999999999996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146</v>
      </c>
      <c r="AU192" s="245" t="s">
        <v>83</v>
      </c>
      <c r="AV192" s="14" t="s">
        <v>83</v>
      </c>
      <c r="AW192" s="14" t="s">
        <v>37</v>
      </c>
      <c r="AX192" s="14" t="s">
        <v>81</v>
      </c>
      <c r="AY192" s="245" t="s">
        <v>133</v>
      </c>
    </row>
    <row r="193" s="2" customFormat="1" ht="16.5" customHeight="1">
      <c r="A193" s="39"/>
      <c r="B193" s="40"/>
      <c r="C193" s="205" t="s">
        <v>278</v>
      </c>
      <c r="D193" s="205" t="s">
        <v>135</v>
      </c>
      <c r="E193" s="206" t="s">
        <v>279</v>
      </c>
      <c r="F193" s="207" t="s">
        <v>280</v>
      </c>
      <c r="G193" s="208" t="s">
        <v>138</v>
      </c>
      <c r="H193" s="209">
        <v>6.0599999999999996</v>
      </c>
      <c r="I193" s="210"/>
      <c r="J193" s="211">
        <f>ROUND(I193*H193,2)</f>
        <v>0</v>
      </c>
      <c r="K193" s="207" t="s">
        <v>139</v>
      </c>
      <c r="L193" s="45"/>
      <c r="M193" s="212" t="s">
        <v>19</v>
      </c>
      <c r="N193" s="213" t="s">
        <v>45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140</v>
      </c>
      <c r="AT193" s="216" t="s">
        <v>135</v>
      </c>
      <c r="AU193" s="216" t="s">
        <v>83</v>
      </c>
      <c r="AY193" s="18" t="s">
        <v>133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140</v>
      </c>
      <c r="BM193" s="216" t="s">
        <v>281</v>
      </c>
    </row>
    <row r="194" s="2" customFormat="1">
      <c r="A194" s="39"/>
      <c r="B194" s="40"/>
      <c r="C194" s="41"/>
      <c r="D194" s="218" t="s">
        <v>142</v>
      </c>
      <c r="E194" s="41"/>
      <c r="F194" s="219" t="s">
        <v>282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83</v>
      </c>
    </row>
    <row r="195" s="2" customFormat="1">
      <c r="A195" s="39"/>
      <c r="B195" s="40"/>
      <c r="C195" s="41"/>
      <c r="D195" s="223" t="s">
        <v>144</v>
      </c>
      <c r="E195" s="41"/>
      <c r="F195" s="224" t="s">
        <v>283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144</v>
      </c>
      <c r="AU195" s="18" t="s">
        <v>83</v>
      </c>
    </row>
    <row r="196" s="13" customFormat="1">
      <c r="A196" s="13"/>
      <c r="B196" s="225"/>
      <c r="C196" s="226"/>
      <c r="D196" s="218" t="s">
        <v>146</v>
      </c>
      <c r="E196" s="227" t="s">
        <v>19</v>
      </c>
      <c r="F196" s="228" t="s">
        <v>276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146</v>
      </c>
      <c r="AU196" s="234" t="s">
        <v>83</v>
      </c>
      <c r="AV196" s="13" t="s">
        <v>81</v>
      </c>
      <c r="AW196" s="13" t="s">
        <v>37</v>
      </c>
      <c r="AX196" s="13" t="s">
        <v>12</v>
      </c>
      <c r="AY196" s="234" t="s">
        <v>133</v>
      </c>
    </row>
    <row r="197" s="14" customFormat="1">
      <c r="A197" s="14"/>
      <c r="B197" s="235"/>
      <c r="C197" s="236"/>
      <c r="D197" s="218" t="s">
        <v>146</v>
      </c>
      <c r="E197" s="237" t="s">
        <v>19</v>
      </c>
      <c r="F197" s="238" t="s">
        <v>277</v>
      </c>
      <c r="G197" s="236"/>
      <c r="H197" s="239">
        <v>6.0599999999999996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146</v>
      </c>
      <c r="AU197" s="245" t="s">
        <v>83</v>
      </c>
      <c r="AV197" s="14" t="s">
        <v>83</v>
      </c>
      <c r="AW197" s="14" t="s">
        <v>37</v>
      </c>
      <c r="AX197" s="14" t="s">
        <v>81</v>
      </c>
      <c r="AY197" s="245" t="s">
        <v>133</v>
      </c>
    </row>
    <row r="198" s="2" customFormat="1" ht="21.75" customHeight="1">
      <c r="A198" s="39"/>
      <c r="B198" s="40"/>
      <c r="C198" s="205" t="s">
        <v>284</v>
      </c>
      <c r="D198" s="205" t="s">
        <v>135</v>
      </c>
      <c r="E198" s="206" t="s">
        <v>285</v>
      </c>
      <c r="F198" s="207" t="s">
        <v>286</v>
      </c>
      <c r="G198" s="208" t="s">
        <v>198</v>
      </c>
      <c r="H198" s="209">
        <v>0.16757</v>
      </c>
      <c r="I198" s="210"/>
      <c r="J198" s="211">
        <f>ROUND(I198*H198,2)</f>
        <v>0</v>
      </c>
      <c r="K198" s="207" t="s">
        <v>139</v>
      </c>
      <c r="L198" s="45"/>
      <c r="M198" s="212" t="s">
        <v>19</v>
      </c>
      <c r="N198" s="213" t="s">
        <v>45</v>
      </c>
      <c r="O198" s="85"/>
      <c r="P198" s="214">
        <f>O198*H198</f>
        <v>0</v>
      </c>
      <c r="Q198" s="214">
        <v>1.0606199999999999</v>
      </c>
      <c r="R198" s="214">
        <f>Q198*H198</f>
        <v>0.17772809339999998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140</v>
      </c>
      <c r="AT198" s="216" t="s">
        <v>135</v>
      </c>
      <c r="AU198" s="216" t="s">
        <v>83</v>
      </c>
      <c r="AY198" s="18" t="s">
        <v>133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140</v>
      </c>
      <c r="BM198" s="216" t="s">
        <v>287</v>
      </c>
    </row>
    <row r="199" s="2" customFormat="1">
      <c r="A199" s="39"/>
      <c r="B199" s="40"/>
      <c r="C199" s="41"/>
      <c r="D199" s="218" t="s">
        <v>142</v>
      </c>
      <c r="E199" s="41"/>
      <c r="F199" s="219" t="s">
        <v>288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83</v>
      </c>
    </row>
    <row r="200" s="2" customFormat="1">
      <c r="A200" s="39"/>
      <c r="B200" s="40"/>
      <c r="C200" s="41"/>
      <c r="D200" s="223" t="s">
        <v>144</v>
      </c>
      <c r="E200" s="41"/>
      <c r="F200" s="224" t="s">
        <v>289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83</v>
      </c>
    </row>
    <row r="201" s="13" customFormat="1">
      <c r="A201" s="13"/>
      <c r="B201" s="225"/>
      <c r="C201" s="226"/>
      <c r="D201" s="218" t="s">
        <v>146</v>
      </c>
      <c r="E201" s="227" t="s">
        <v>19</v>
      </c>
      <c r="F201" s="228" t="s">
        <v>290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146</v>
      </c>
      <c r="AU201" s="234" t="s">
        <v>83</v>
      </c>
      <c r="AV201" s="13" t="s">
        <v>81</v>
      </c>
      <c r="AW201" s="13" t="s">
        <v>37</v>
      </c>
      <c r="AX201" s="13" t="s">
        <v>12</v>
      </c>
      <c r="AY201" s="234" t="s">
        <v>133</v>
      </c>
    </row>
    <row r="202" s="14" customFormat="1">
      <c r="A202" s="14"/>
      <c r="B202" s="235"/>
      <c r="C202" s="236"/>
      <c r="D202" s="218" t="s">
        <v>146</v>
      </c>
      <c r="E202" s="237" t="s">
        <v>19</v>
      </c>
      <c r="F202" s="238" t="s">
        <v>291</v>
      </c>
      <c r="G202" s="236"/>
      <c r="H202" s="239">
        <v>0.16757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146</v>
      </c>
      <c r="AU202" s="245" t="s">
        <v>83</v>
      </c>
      <c r="AV202" s="14" t="s">
        <v>83</v>
      </c>
      <c r="AW202" s="14" t="s">
        <v>37</v>
      </c>
      <c r="AX202" s="14" t="s">
        <v>81</v>
      </c>
      <c r="AY202" s="245" t="s">
        <v>133</v>
      </c>
    </row>
    <row r="203" s="2" customFormat="1" ht="16.5" customHeight="1">
      <c r="A203" s="39"/>
      <c r="B203" s="40"/>
      <c r="C203" s="205" t="s">
        <v>292</v>
      </c>
      <c r="D203" s="205" t="s">
        <v>135</v>
      </c>
      <c r="E203" s="206" t="s">
        <v>293</v>
      </c>
      <c r="F203" s="207" t="s">
        <v>294</v>
      </c>
      <c r="G203" s="208" t="s">
        <v>151</v>
      </c>
      <c r="H203" s="209">
        <v>0.16</v>
      </c>
      <c r="I203" s="210"/>
      <c r="J203" s="211">
        <f>ROUND(I203*H203,2)</f>
        <v>0</v>
      </c>
      <c r="K203" s="207" t="s">
        <v>139</v>
      </c>
      <c r="L203" s="45"/>
      <c r="M203" s="212" t="s">
        <v>19</v>
      </c>
      <c r="N203" s="213" t="s">
        <v>45</v>
      </c>
      <c r="O203" s="85"/>
      <c r="P203" s="214">
        <f>O203*H203</f>
        <v>0</v>
      </c>
      <c r="Q203" s="214">
        <v>2.5018699999999998</v>
      </c>
      <c r="R203" s="214">
        <f>Q203*H203</f>
        <v>0.40029919999999997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140</v>
      </c>
      <c r="AT203" s="216" t="s">
        <v>135</v>
      </c>
      <c r="AU203" s="216" t="s">
        <v>83</v>
      </c>
      <c r="AY203" s="18" t="s">
        <v>133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140</v>
      </c>
      <c r="BM203" s="216" t="s">
        <v>295</v>
      </c>
    </row>
    <row r="204" s="2" customFormat="1">
      <c r="A204" s="39"/>
      <c r="B204" s="40"/>
      <c r="C204" s="41"/>
      <c r="D204" s="218" t="s">
        <v>142</v>
      </c>
      <c r="E204" s="41"/>
      <c r="F204" s="219" t="s">
        <v>296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142</v>
      </c>
      <c r="AU204" s="18" t="s">
        <v>83</v>
      </c>
    </row>
    <row r="205" s="2" customFormat="1">
      <c r="A205" s="39"/>
      <c r="B205" s="40"/>
      <c r="C205" s="41"/>
      <c r="D205" s="223" t="s">
        <v>144</v>
      </c>
      <c r="E205" s="41"/>
      <c r="F205" s="224" t="s">
        <v>297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144</v>
      </c>
      <c r="AU205" s="18" t="s">
        <v>83</v>
      </c>
    </row>
    <row r="206" s="2" customFormat="1">
      <c r="A206" s="39"/>
      <c r="B206" s="40"/>
      <c r="C206" s="41"/>
      <c r="D206" s="218" t="s">
        <v>237</v>
      </c>
      <c r="E206" s="41"/>
      <c r="F206" s="257" t="s">
        <v>298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237</v>
      </c>
      <c r="AU206" s="18" t="s">
        <v>83</v>
      </c>
    </row>
    <row r="207" s="13" customFormat="1">
      <c r="A207" s="13"/>
      <c r="B207" s="225"/>
      <c r="C207" s="226"/>
      <c r="D207" s="218" t="s">
        <v>146</v>
      </c>
      <c r="E207" s="227" t="s">
        <v>19</v>
      </c>
      <c r="F207" s="228" t="s">
        <v>299</v>
      </c>
      <c r="G207" s="226"/>
      <c r="H207" s="227" t="s">
        <v>19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146</v>
      </c>
      <c r="AU207" s="234" t="s">
        <v>83</v>
      </c>
      <c r="AV207" s="13" t="s">
        <v>81</v>
      </c>
      <c r="AW207" s="13" t="s">
        <v>37</v>
      </c>
      <c r="AX207" s="13" t="s">
        <v>12</v>
      </c>
      <c r="AY207" s="234" t="s">
        <v>133</v>
      </c>
    </row>
    <row r="208" s="14" customFormat="1">
      <c r="A208" s="14"/>
      <c r="B208" s="235"/>
      <c r="C208" s="236"/>
      <c r="D208" s="218" t="s">
        <v>146</v>
      </c>
      <c r="E208" s="237" t="s">
        <v>19</v>
      </c>
      <c r="F208" s="238" t="s">
        <v>300</v>
      </c>
      <c r="G208" s="236"/>
      <c r="H208" s="239">
        <v>0.16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146</v>
      </c>
      <c r="AU208" s="245" t="s">
        <v>83</v>
      </c>
      <c r="AV208" s="14" t="s">
        <v>83</v>
      </c>
      <c r="AW208" s="14" t="s">
        <v>37</v>
      </c>
      <c r="AX208" s="14" t="s">
        <v>81</v>
      </c>
      <c r="AY208" s="245" t="s">
        <v>133</v>
      </c>
    </row>
    <row r="209" s="2" customFormat="1" ht="16.5" customHeight="1">
      <c r="A209" s="39"/>
      <c r="B209" s="40"/>
      <c r="C209" s="205" t="s">
        <v>301</v>
      </c>
      <c r="D209" s="205" t="s">
        <v>135</v>
      </c>
      <c r="E209" s="206" t="s">
        <v>302</v>
      </c>
      <c r="F209" s="207" t="s">
        <v>303</v>
      </c>
      <c r="G209" s="208" t="s">
        <v>138</v>
      </c>
      <c r="H209" s="209">
        <v>1.6000000000000001</v>
      </c>
      <c r="I209" s="210"/>
      <c r="J209" s="211">
        <f>ROUND(I209*H209,2)</f>
        <v>0</v>
      </c>
      <c r="K209" s="207" t="s">
        <v>139</v>
      </c>
      <c r="L209" s="45"/>
      <c r="M209" s="212" t="s">
        <v>19</v>
      </c>
      <c r="N209" s="213" t="s">
        <v>45</v>
      </c>
      <c r="O209" s="85"/>
      <c r="P209" s="214">
        <f>O209*H209</f>
        <v>0</v>
      </c>
      <c r="Q209" s="214">
        <v>0.00264</v>
      </c>
      <c r="R209" s="214">
        <f>Q209*H209</f>
        <v>0.0042240000000000003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140</v>
      </c>
      <c r="AT209" s="216" t="s">
        <v>135</v>
      </c>
      <c r="AU209" s="216" t="s">
        <v>83</v>
      </c>
      <c r="AY209" s="18" t="s">
        <v>133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140</v>
      </c>
      <c r="BM209" s="216" t="s">
        <v>304</v>
      </c>
    </row>
    <row r="210" s="2" customFormat="1">
      <c r="A210" s="39"/>
      <c r="B210" s="40"/>
      <c r="C210" s="41"/>
      <c r="D210" s="218" t="s">
        <v>142</v>
      </c>
      <c r="E210" s="41"/>
      <c r="F210" s="219" t="s">
        <v>305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142</v>
      </c>
      <c r="AU210" s="18" t="s">
        <v>83</v>
      </c>
    </row>
    <row r="211" s="2" customFormat="1">
      <c r="A211" s="39"/>
      <c r="B211" s="40"/>
      <c r="C211" s="41"/>
      <c r="D211" s="223" t="s">
        <v>144</v>
      </c>
      <c r="E211" s="41"/>
      <c r="F211" s="224" t="s">
        <v>306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144</v>
      </c>
      <c r="AU211" s="18" t="s">
        <v>83</v>
      </c>
    </row>
    <row r="212" s="13" customFormat="1">
      <c r="A212" s="13"/>
      <c r="B212" s="225"/>
      <c r="C212" s="226"/>
      <c r="D212" s="218" t="s">
        <v>146</v>
      </c>
      <c r="E212" s="227" t="s">
        <v>19</v>
      </c>
      <c r="F212" s="228" t="s">
        <v>307</v>
      </c>
      <c r="G212" s="226"/>
      <c r="H212" s="227" t="s">
        <v>19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146</v>
      </c>
      <c r="AU212" s="234" t="s">
        <v>83</v>
      </c>
      <c r="AV212" s="13" t="s">
        <v>81</v>
      </c>
      <c r="AW212" s="13" t="s">
        <v>37</v>
      </c>
      <c r="AX212" s="13" t="s">
        <v>12</v>
      </c>
      <c r="AY212" s="234" t="s">
        <v>133</v>
      </c>
    </row>
    <row r="213" s="14" customFormat="1">
      <c r="A213" s="14"/>
      <c r="B213" s="235"/>
      <c r="C213" s="236"/>
      <c r="D213" s="218" t="s">
        <v>146</v>
      </c>
      <c r="E213" s="237" t="s">
        <v>19</v>
      </c>
      <c r="F213" s="238" t="s">
        <v>308</v>
      </c>
      <c r="G213" s="236"/>
      <c r="H213" s="239">
        <v>1.6000000000000001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146</v>
      </c>
      <c r="AU213" s="245" t="s">
        <v>83</v>
      </c>
      <c r="AV213" s="14" t="s">
        <v>83</v>
      </c>
      <c r="AW213" s="14" t="s">
        <v>37</v>
      </c>
      <c r="AX213" s="14" t="s">
        <v>81</v>
      </c>
      <c r="AY213" s="245" t="s">
        <v>133</v>
      </c>
    </row>
    <row r="214" s="2" customFormat="1" ht="16.5" customHeight="1">
      <c r="A214" s="39"/>
      <c r="B214" s="40"/>
      <c r="C214" s="205" t="s">
        <v>7</v>
      </c>
      <c r="D214" s="205" t="s">
        <v>135</v>
      </c>
      <c r="E214" s="206" t="s">
        <v>309</v>
      </c>
      <c r="F214" s="207" t="s">
        <v>310</v>
      </c>
      <c r="G214" s="208" t="s">
        <v>138</v>
      </c>
      <c r="H214" s="209">
        <v>1.6000000000000001</v>
      </c>
      <c r="I214" s="210"/>
      <c r="J214" s="211">
        <f>ROUND(I214*H214,2)</f>
        <v>0</v>
      </c>
      <c r="K214" s="207" t="s">
        <v>139</v>
      </c>
      <c r="L214" s="45"/>
      <c r="M214" s="212" t="s">
        <v>19</v>
      </c>
      <c r="N214" s="213" t="s">
        <v>45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140</v>
      </c>
      <c r="AT214" s="216" t="s">
        <v>135</v>
      </c>
      <c r="AU214" s="216" t="s">
        <v>83</v>
      </c>
      <c r="AY214" s="18" t="s">
        <v>133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140</v>
      </c>
      <c r="BM214" s="216" t="s">
        <v>311</v>
      </c>
    </row>
    <row r="215" s="2" customFormat="1">
      <c r="A215" s="39"/>
      <c r="B215" s="40"/>
      <c r="C215" s="41"/>
      <c r="D215" s="218" t="s">
        <v>142</v>
      </c>
      <c r="E215" s="41"/>
      <c r="F215" s="219" t="s">
        <v>312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142</v>
      </c>
      <c r="AU215" s="18" t="s">
        <v>83</v>
      </c>
    </row>
    <row r="216" s="2" customFormat="1">
      <c r="A216" s="39"/>
      <c r="B216" s="40"/>
      <c r="C216" s="41"/>
      <c r="D216" s="223" t="s">
        <v>144</v>
      </c>
      <c r="E216" s="41"/>
      <c r="F216" s="224" t="s">
        <v>313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144</v>
      </c>
      <c r="AU216" s="18" t="s">
        <v>83</v>
      </c>
    </row>
    <row r="217" s="13" customFormat="1">
      <c r="A217" s="13"/>
      <c r="B217" s="225"/>
      <c r="C217" s="226"/>
      <c r="D217" s="218" t="s">
        <v>146</v>
      </c>
      <c r="E217" s="227" t="s">
        <v>19</v>
      </c>
      <c r="F217" s="228" t="s">
        <v>307</v>
      </c>
      <c r="G217" s="226"/>
      <c r="H217" s="227" t="s">
        <v>19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146</v>
      </c>
      <c r="AU217" s="234" t="s">
        <v>83</v>
      </c>
      <c r="AV217" s="13" t="s">
        <v>81</v>
      </c>
      <c r="AW217" s="13" t="s">
        <v>37</v>
      </c>
      <c r="AX217" s="13" t="s">
        <v>12</v>
      </c>
      <c r="AY217" s="234" t="s">
        <v>133</v>
      </c>
    </row>
    <row r="218" s="14" customFormat="1">
      <c r="A218" s="14"/>
      <c r="B218" s="235"/>
      <c r="C218" s="236"/>
      <c r="D218" s="218" t="s">
        <v>146</v>
      </c>
      <c r="E218" s="237" t="s">
        <v>19</v>
      </c>
      <c r="F218" s="238" t="s">
        <v>308</v>
      </c>
      <c r="G218" s="236"/>
      <c r="H218" s="239">
        <v>1.6000000000000001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146</v>
      </c>
      <c r="AU218" s="245" t="s">
        <v>83</v>
      </c>
      <c r="AV218" s="14" t="s">
        <v>83</v>
      </c>
      <c r="AW218" s="14" t="s">
        <v>37</v>
      </c>
      <c r="AX218" s="14" t="s">
        <v>81</v>
      </c>
      <c r="AY218" s="245" t="s">
        <v>133</v>
      </c>
    </row>
    <row r="219" s="12" customFormat="1" ht="22.8" customHeight="1">
      <c r="A219" s="12"/>
      <c r="B219" s="189"/>
      <c r="C219" s="190"/>
      <c r="D219" s="191" t="s">
        <v>73</v>
      </c>
      <c r="E219" s="203" t="s">
        <v>162</v>
      </c>
      <c r="F219" s="203" t="s">
        <v>314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SUM(P220:P224)</f>
        <v>0</v>
      </c>
      <c r="Q219" s="197"/>
      <c r="R219" s="198">
        <f>SUM(R220:R224)</f>
        <v>0.2171244</v>
      </c>
      <c r="S219" s="197"/>
      <c r="T219" s="199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81</v>
      </c>
      <c r="AT219" s="201" t="s">
        <v>73</v>
      </c>
      <c r="AU219" s="201" t="s">
        <v>81</v>
      </c>
      <c r="AY219" s="200" t="s">
        <v>133</v>
      </c>
      <c r="BK219" s="202">
        <f>SUM(BK220:BK224)</f>
        <v>0</v>
      </c>
    </row>
    <row r="220" s="2" customFormat="1" ht="24.15" customHeight="1">
      <c r="A220" s="39"/>
      <c r="B220" s="40"/>
      <c r="C220" s="205" t="s">
        <v>315</v>
      </c>
      <c r="D220" s="205" t="s">
        <v>135</v>
      </c>
      <c r="E220" s="206" t="s">
        <v>316</v>
      </c>
      <c r="F220" s="207" t="s">
        <v>317</v>
      </c>
      <c r="G220" s="208" t="s">
        <v>138</v>
      </c>
      <c r="H220" s="209">
        <v>0.85599999999999998</v>
      </c>
      <c r="I220" s="210"/>
      <c r="J220" s="211">
        <f>ROUND(I220*H220,2)</f>
        <v>0</v>
      </c>
      <c r="K220" s="207" t="s">
        <v>139</v>
      </c>
      <c r="L220" s="45"/>
      <c r="M220" s="212" t="s">
        <v>19</v>
      </c>
      <c r="N220" s="213" t="s">
        <v>45</v>
      </c>
      <c r="O220" s="85"/>
      <c r="P220" s="214">
        <f>O220*H220</f>
        <v>0</v>
      </c>
      <c r="Q220" s="214">
        <v>0.25364999999999999</v>
      </c>
      <c r="R220" s="214">
        <f>Q220*H220</f>
        <v>0.2171244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140</v>
      </c>
      <c r="AT220" s="216" t="s">
        <v>135</v>
      </c>
      <c r="AU220" s="216" t="s">
        <v>83</v>
      </c>
      <c r="AY220" s="18" t="s">
        <v>133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140</v>
      </c>
      <c r="BM220" s="216" t="s">
        <v>318</v>
      </c>
    </row>
    <row r="221" s="2" customFormat="1">
      <c r="A221" s="39"/>
      <c r="B221" s="40"/>
      <c r="C221" s="41"/>
      <c r="D221" s="218" t="s">
        <v>142</v>
      </c>
      <c r="E221" s="41"/>
      <c r="F221" s="219" t="s">
        <v>319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83</v>
      </c>
    </row>
    <row r="222" s="2" customFormat="1">
      <c r="A222" s="39"/>
      <c r="B222" s="40"/>
      <c r="C222" s="41"/>
      <c r="D222" s="223" t="s">
        <v>144</v>
      </c>
      <c r="E222" s="41"/>
      <c r="F222" s="224" t="s">
        <v>320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144</v>
      </c>
      <c r="AU222" s="18" t="s">
        <v>83</v>
      </c>
    </row>
    <row r="223" s="13" customFormat="1">
      <c r="A223" s="13"/>
      <c r="B223" s="225"/>
      <c r="C223" s="226"/>
      <c r="D223" s="218" t="s">
        <v>146</v>
      </c>
      <c r="E223" s="227" t="s">
        <v>19</v>
      </c>
      <c r="F223" s="228" t="s">
        <v>321</v>
      </c>
      <c r="G223" s="226"/>
      <c r="H223" s="227" t="s">
        <v>19</v>
      </c>
      <c r="I223" s="229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146</v>
      </c>
      <c r="AU223" s="234" t="s">
        <v>83</v>
      </c>
      <c r="AV223" s="13" t="s">
        <v>81</v>
      </c>
      <c r="AW223" s="13" t="s">
        <v>37</v>
      </c>
      <c r="AX223" s="13" t="s">
        <v>12</v>
      </c>
      <c r="AY223" s="234" t="s">
        <v>133</v>
      </c>
    </row>
    <row r="224" s="14" customFormat="1">
      <c r="A224" s="14"/>
      <c r="B224" s="235"/>
      <c r="C224" s="236"/>
      <c r="D224" s="218" t="s">
        <v>146</v>
      </c>
      <c r="E224" s="237" t="s">
        <v>19</v>
      </c>
      <c r="F224" s="238" t="s">
        <v>322</v>
      </c>
      <c r="G224" s="236"/>
      <c r="H224" s="239">
        <v>0.85599999999999998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146</v>
      </c>
      <c r="AU224" s="245" t="s">
        <v>83</v>
      </c>
      <c r="AV224" s="14" t="s">
        <v>83</v>
      </c>
      <c r="AW224" s="14" t="s">
        <v>37</v>
      </c>
      <c r="AX224" s="14" t="s">
        <v>81</v>
      </c>
      <c r="AY224" s="245" t="s">
        <v>133</v>
      </c>
    </row>
    <row r="225" s="12" customFormat="1" ht="22.8" customHeight="1">
      <c r="A225" s="12"/>
      <c r="B225" s="189"/>
      <c r="C225" s="190"/>
      <c r="D225" s="191" t="s">
        <v>73</v>
      </c>
      <c r="E225" s="203" t="s">
        <v>140</v>
      </c>
      <c r="F225" s="203" t="s">
        <v>323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SUM(P226:P230)</f>
        <v>0</v>
      </c>
      <c r="Q225" s="197"/>
      <c r="R225" s="198">
        <f>SUM(R226:R230)</f>
        <v>4.3070720000000007</v>
      </c>
      <c r="S225" s="197"/>
      <c r="T225" s="199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81</v>
      </c>
      <c r="AT225" s="201" t="s">
        <v>73</v>
      </c>
      <c r="AU225" s="201" t="s">
        <v>81</v>
      </c>
      <c r="AY225" s="200" t="s">
        <v>133</v>
      </c>
      <c r="BK225" s="202">
        <f>SUM(BK226:BK230)</f>
        <v>0</v>
      </c>
    </row>
    <row r="226" s="2" customFormat="1" ht="33" customHeight="1">
      <c r="A226" s="39"/>
      <c r="B226" s="40"/>
      <c r="C226" s="205" t="s">
        <v>324</v>
      </c>
      <c r="D226" s="205" t="s">
        <v>135</v>
      </c>
      <c r="E226" s="206" t="s">
        <v>325</v>
      </c>
      <c r="F226" s="207" t="s">
        <v>326</v>
      </c>
      <c r="G226" s="208" t="s">
        <v>138</v>
      </c>
      <c r="H226" s="209">
        <v>26.600000000000001</v>
      </c>
      <c r="I226" s="210"/>
      <c r="J226" s="211">
        <f>ROUND(I226*H226,2)</f>
        <v>0</v>
      </c>
      <c r="K226" s="207" t="s">
        <v>139</v>
      </c>
      <c r="L226" s="45"/>
      <c r="M226" s="212" t="s">
        <v>19</v>
      </c>
      <c r="N226" s="213" t="s">
        <v>45</v>
      </c>
      <c r="O226" s="85"/>
      <c r="P226" s="214">
        <f>O226*H226</f>
        <v>0</v>
      </c>
      <c r="Q226" s="214">
        <v>0.16192000000000001</v>
      </c>
      <c r="R226" s="214">
        <f>Q226*H226</f>
        <v>4.3070720000000007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140</v>
      </c>
      <c r="AT226" s="216" t="s">
        <v>135</v>
      </c>
      <c r="AU226" s="216" t="s">
        <v>83</v>
      </c>
      <c r="AY226" s="18" t="s">
        <v>133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140</v>
      </c>
      <c r="BM226" s="216" t="s">
        <v>327</v>
      </c>
    </row>
    <row r="227" s="2" customFormat="1">
      <c r="A227" s="39"/>
      <c r="B227" s="40"/>
      <c r="C227" s="41"/>
      <c r="D227" s="218" t="s">
        <v>142</v>
      </c>
      <c r="E227" s="41"/>
      <c r="F227" s="219" t="s">
        <v>328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142</v>
      </c>
      <c r="AU227" s="18" t="s">
        <v>83</v>
      </c>
    </row>
    <row r="228" s="2" customFormat="1">
      <c r="A228" s="39"/>
      <c r="B228" s="40"/>
      <c r="C228" s="41"/>
      <c r="D228" s="223" t="s">
        <v>144</v>
      </c>
      <c r="E228" s="41"/>
      <c r="F228" s="224" t="s">
        <v>329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144</v>
      </c>
      <c r="AU228" s="18" t="s">
        <v>83</v>
      </c>
    </row>
    <row r="229" s="13" customFormat="1">
      <c r="A229" s="13"/>
      <c r="B229" s="225"/>
      <c r="C229" s="226"/>
      <c r="D229" s="218" t="s">
        <v>146</v>
      </c>
      <c r="E229" s="227" t="s">
        <v>19</v>
      </c>
      <c r="F229" s="228" t="s">
        <v>330</v>
      </c>
      <c r="G229" s="226"/>
      <c r="H229" s="227" t="s">
        <v>19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146</v>
      </c>
      <c r="AU229" s="234" t="s">
        <v>83</v>
      </c>
      <c r="AV229" s="13" t="s">
        <v>81</v>
      </c>
      <c r="AW229" s="13" t="s">
        <v>37</v>
      </c>
      <c r="AX229" s="13" t="s">
        <v>12</v>
      </c>
      <c r="AY229" s="234" t="s">
        <v>133</v>
      </c>
    </row>
    <row r="230" s="14" customFormat="1">
      <c r="A230" s="14"/>
      <c r="B230" s="235"/>
      <c r="C230" s="236"/>
      <c r="D230" s="218" t="s">
        <v>146</v>
      </c>
      <c r="E230" s="237" t="s">
        <v>19</v>
      </c>
      <c r="F230" s="238" t="s">
        <v>331</v>
      </c>
      <c r="G230" s="236"/>
      <c r="H230" s="239">
        <v>26.600000000000001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146</v>
      </c>
      <c r="AU230" s="245" t="s">
        <v>83</v>
      </c>
      <c r="AV230" s="14" t="s">
        <v>83</v>
      </c>
      <c r="AW230" s="14" t="s">
        <v>37</v>
      </c>
      <c r="AX230" s="14" t="s">
        <v>81</v>
      </c>
      <c r="AY230" s="245" t="s">
        <v>133</v>
      </c>
    </row>
    <row r="231" s="12" customFormat="1" ht="22.8" customHeight="1">
      <c r="A231" s="12"/>
      <c r="B231" s="189"/>
      <c r="C231" s="190"/>
      <c r="D231" s="191" t="s">
        <v>73</v>
      </c>
      <c r="E231" s="203" t="s">
        <v>177</v>
      </c>
      <c r="F231" s="203" t="s">
        <v>332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SUM(P232:P244)</f>
        <v>0</v>
      </c>
      <c r="Q231" s="197"/>
      <c r="R231" s="198">
        <f>SUM(R232:R244)</f>
        <v>13.943187999999999</v>
      </c>
      <c r="S231" s="197"/>
      <c r="T231" s="199">
        <f>SUM(T232:T244)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81</v>
      </c>
      <c r="AT231" s="201" t="s">
        <v>73</v>
      </c>
      <c r="AU231" s="201" t="s">
        <v>81</v>
      </c>
      <c r="AY231" s="200" t="s">
        <v>133</v>
      </c>
      <c r="BK231" s="202">
        <f>SUM(BK232:BK244)</f>
        <v>0</v>
      </c>
    </row>
    <row r="232" s="2" customFormat="1" ht="24.15" customHeight="1">
      <c r="A232" s="39"/>
      <c r="B232" s="40"/>
      <c r="C232" s="205" t="s">
        <v>333</v>
      </c>
      <c r="D232" s="205" t="s">
        <v>135</v>
      </c>
      <c r="E232" s="206" t="s">
        <v>334</v>
      </c>
      <c r="F232" s="207" t="s">
        <v>335</v>
      </c>
      <c r="G232" s="208" t="s">
        <v>138</v>
      </c>
      <c r="H232" s="209">
        <v>26.600000000000001</v>
      </c>
      <c r="I232" s="210"/>
      <c r="J232" s="211">
        <f>ROUND(I232*H232,2)</f>
        <v>0</v>
      </c>
      <c r="K232" s="207" t="s">
        <v>139</v>
      </c>
      <c r="L232" s="45"/>
      <c r="M232" s="212" t="s">
        <v>19</v>
      </c>
      <c r="N232" s="213" t="s">
        <v>45</v>
      </c>
      <c r="O232" s="85"/>
      <c r="P232" s="214">
        <f>O232*H232</f>
        <v>0</v>
      </c>
      <c r="Q232" s="214">
        <v>0.29899999999999999</v>
      </c>
      <c r="R232" s="214">
        <f>Q232*H232</f>
        <v>7.9534000000000002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140</v>
      </c>
      <c r="AT232" s="216" t="s">
        <v>135</v>
      </c>
      <c r="AU232" s="216" t="s">
        <v>83</v>
      </c>
      <c r="AY232" s="18" t="s">
        <v>133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140</v>
      </c>
      <c r="BM232" s="216" t="s">
        <v>336</v>
      </c>
    </row>
    <row r="233" s="2" customFormat="1">
      <c r="A233" s="39"/>
      <c r="B233" s="40"/>
      <c r="C233" s="41"/>
      <c r="D233" s="218" t="s">
        <v>142</v>
      </c>
      <c r="E233" s="41"/>
      <c r="F233" s="219" t="s">
        <v>337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142</v>
      </c>
      <c r="AU233" s="18" t="s">
        <v>83</v>
      </c>
    </row>
    <row r="234" s="2" customFormat="1">
      <c r="A234" s="39"/>
      <c r="B234" s="40"/>
      <c r="C234" s="41"/>
      <c r="D234" s="223" t="s">
        <v>144</v>
      </c>
      <c r="E234" s="41"/>
      <c r="F234" s="224" t="s">
        <v>338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144</v>
      </c>
      <c r="AU234" s="18" t="s">
        <v>83</v>
      </c>
    </row>
    <row r="235" s="13" customFormat="1">
      <c r="A235" s="13"/>
      <c r="B235" s="225"/>
      <c r="C235" s="226"/>
      <c r="D235" s="218" t="s">
        <v>146</v>
      </c>
      <c r="E235" s="227" t="s">
        <v>19</v>
      </c>
      <c r="F235" s="228" t="s">
        <v>339</v>
      </c>
      <c r="G235" s="226"/>
      <c r="H235" s="227" t="s">
        <v>19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146</v>
      </c>
      <c r="AU235" s="234" t="s">
        <v>83</v>
      </c>
      <c r="AV235" s="13" t="s">
        <v>81</v>
      </c>
      <c r="AW235" s="13" t="s">
        <v>37</v>
      </c>
      <c r="AX235" s="13" t="s">
        <v>12</v>
      </c>
      <c r="AY235" s="234" t="s">
        <v>133</v>
      </c>
    </row>
    <row r="236" s="14" customFormat="1">
      <c r="A236" s="14"/>
      <c r="B236" s="235"/>
      <c r="C236" s="236"/>
      <c r="D236" s="218" t="s">
        <v>146</v>
      </c>
      <c r="E236" s="237" t="s">
        <v>19</v>
      </c>
      <c r="F236" s="238" t="s">
        <v>331</v>
      </c>
      <c r="G236" s="236"/>
      <c r="H236" s="239">
        <v>26.600000000000001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146</v>
      </c>
      <c r="AU236" s="245" t="s">
        <v>83</v>
      </c>
      <c r="AV236" s="14" t="s">
        <v>83</v>
      </c>
      <c r="AW236" s="14" t="s">
        <v>37</v>
      </c>
      <c r="AX236" s="14" t="s">
        <v>81</v>
      </c>
      <c r="AY236" s="245" t="s">
        <v>133</v>
      </c>
    </row>
    <row r="237" s="2" customFormat="1" ht="24.15" customHeight="1">
      <c r="A237" s="39"/>
      <c r="B237" s="40"/>
      <c r="C237" s="205" t="s">
        <v>340</v>
      </c>
      <c r="D237" s="205" t="s">
        <v>135</v>
      </c>
      <c r="E237" s="206" t="s">
        <v>341</v>
      </c>
      <c r="F237" s="207" t="s">
        <v>342</v>
      </c>
      <c r="G237" s="208" t="s">
        <v>138</v>
      </c>
      <c r="H237" s="209">
        <v>26.600000000000001</v>
      </c>
      <c r="I237" s="210"/>
      <c r="J237" s="211">
        <f>ROUND(I237*H237,2)</f>
        <v>0</v>
      </c>
      <c r="K237" s="207" t="s">
        <v>139</v>
      </c>
      <c r="L237" s="45"/>
      <c r="M237" s="212" t="s">
        <v>19</v>
      </c>
      <c r="N237" s="213" t="s">
        <v>45</v>
      </c>
      <c r="O237" s="85"/>
      <c r="P237" s="214">
        <f>O237*H237</f>
        <v>0</v>
      </c>
      <c r="Q237" s="214">
        <v>0.089219999999999994</v>
      </c>
      <c r="R237" s="214">
        <f>Q237*H237</f>
        <v>2.3732519999999999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140</v>
      </c>
      <c r="AT237" s="216" t="s">
        <v>135</v>
      </c>
      <c r="AU237" s="216" t="s">
        <v>83</v>
      </c>
      <c r="AY237" s="18" t="s">
        <v>133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140</v>
      </c>
      <c r="BM237" s="216" t="s">
        <v>343</v>
      </c>
    </row>
    <row r="238" s="2" customFormat="1">
      <c r="A238" s="39"/>
      <c r="B238" s="40"/>
      <c r="C238" s="41"/>
      <c r="D238" s="218" t="s">
        <v>142</v>
      </c>
      <c r="E238" s="41"/>
      <c r="F238" s="219" t="s">
        <v>344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142</v>
      </c>
      <c r="AU238" s="18" t="s">
        <v>83</v>
      </c>
    </row>
    <row r="239" s="2" customFormat="1">
      <c r="A239" s="39"/>
      <c r="B239" s="40"/>
      <c r="C239" s="41"/>
      <c r="D239" s="223" t="s">
        <v>144</v>
      </c>
      <c r="E239" s="41"/>
      <c r="F239" s="224" t="s">
        <v>345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144</v>
      </c>
      <c r="AU239" s="18" t="s">
        <v>83</v>
      </c>
    </row>
    <row r="240" s="13" customFormat="1">
      <c r="A240" s="13"/>
      <c r="B240" s="225"/>
      <c r="C240" s="226"/>
      <c r="D240" s="218" t="s">
        <v>146</v>
      </c>
      <c r="E240" s="227" t="s">
        <v>19</v>
      </c>
      <c r="F240" s="228" t="s">
        <v>346</v>
      </c>
      <c r="G240" s="226"/>
      <c r="H240" s="227" t="s">
        <v>19</v>
      </c>
      <c r="I240" s="229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146</v>
      </c>
      <c r="AU240" s="234" t="s">
        <v>83</v>
      </c>
      <c r="AV240" s="13" t="s">
        <v>81</v>
      </c>
      <c r="AW240" s="13" t="s">
        <v>37</v>
      </c>
      <c r="AX240" s="13" t="s">
        <v>12</v>
      </c>
      <c r="AY240" s="234" t="s">
        <v>133</v>
      </c>
    </row>
    <row r="241" s="14" customFormat="1">
      <c r="A241" s="14"/>
      <c r="B241" s="235"/>
      <c r="C241" s="236"/>
      <c r="D241" s="218" t="s">
        <v>146</v>
      </c>
      <c r="E241" s="237" t="s">
        <v>19</v>
      </c>
      <c r="F241" s="238" t="s">
        <v>331</v>
      </c>
      <c r="G241" s="236"/>
      <c r="H241" s="239">
        <v>26.600000000000001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146</v>
      </c>
      <c r="AU241" s="245" t="s">
        <v>83</v>
      </c>
      <c r="AV241" s="14" t="s">
        <v>83</v>
      </c>
      <c r="AW241" s="14" t="s">
        <v>37</v>
      </c>
      <c r="AX241" s="14" t="s">
        <v>81</v>
      </c>
      <c r="AY241" s="245" t="s">
        <v>133</v>
      </c>
    </row>
    <row r="242" s="2" customFormat="1" ht="24.15" customHeight="1">
      <c r="A242" s="39"/>
      <c r="B242" s="40"/>
      <c r="C242" s="258" t="s">
        <v>347</v>
      </c>
      <c r="D242" s="258" t="s">
        <v>348</v>
      </c>
      <c r="E242" s="259" t="s">
        <v>349</v>
      </c>
      <c r="F242" s="260" t="s">
        <v>350</v>
      </c>
      <c r="G242" s="261" t="s">
        <v>138</v>
      </c>
      <c r="H242" s="262">
        <v>27.398</v>
      </c>
      <c r="I242" s="263"/>
      <c r="J242" s="264">
        <f>ROUND(I242*H242,2)</f>
        <v>0</v>
      </c>
      <c r="K242" s="260" t="s">
        <v>139</v>
      </c>
      <c r="L242" s="265"/>
      <c r="M242" s="266" t="s">
        <v>19</v>
      </c>
      <c r="N242" s="267" t="s">
        <v>45</v>
      </c>
      <c r="O242" s="85"/>
      <c r="P242" s="214">
        <f>O242*H242</f>
        <v>0</v>
      </c>
      <c r="Q242" s="214">
        <v>0.13200000000000001</v>
      </c>
      <c r="R242" s="214">
        <f>Q242*H242</f>
        <v>3.616536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204</v>
      </c>
      <c r="AT242" s="216" t="s">
        <v>348</v>
      </c>
      <c r="AU242" s="216" t="s">
        <v>83</v>
      </c>
      <c r="AY242" s="18" t="s">
        <v>133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140</v>
      </c>
      <c r="BM242" s="216" t="s">
        <v>351</v>
      </c>
    </row>
    <row r="243" s="2" customFormat="1">
      <c r="A243" s="39"/>
      <c r="B243" s="40"/>
      <c r="C243" s="41"/>
      <c r="D243" s="218" t="s">
        <v>142</v>
      </c>
      <c r="E243" s="41"/>
      <c r="F243" s="219" t="s">
        <v>350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142</v>
      </c>
      <c r="AU243" s="18" t="s">
        <v>83</v>
      </c>
    </row>
    <row r="244" s="14" customFormat="1">
      <c r="A244" s="14"/>
      <c r="B244" s="235"/>
      <c r="C244" s="236"/>
      <c r="D244" s="218" t="s">
        <v>146</v>
      </c>
      <c r="E244" s="236"/>
      <c r="F244" s="238" t="s">
        <v>352</v>
      </c>
      <c r="G244" s="236"/>
      <c r="H244" s="239">
        <v>27.398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146</v>
      </c>
      <c r="AU244" s="245" t="s">
        <v>83</v>
      </c>
      <c r="AV244" s="14" t="s">
        <v>83</v>
      </c>
      <c r="AW244" s="14" t="s">
        <v>4</v>
      </c>
      <c r="AX244" s="14" t="s">
        <v>81</v>
      </c>
      <c r="AY244" s="245" t="s">
        <v>133</v>
      </c>
    </row>
    <row r="245" s="12" customFormat="1" ht="22.8" customHeight="1">
      <c r="A245" s="12"/>
      <c r="B245" s="189"/>
      <c r="C245" s="190"/>
      <c r="D245" s="191" t="s">
        <v>73</v>
      </c>
      <c r="E245" s="203" t="s">
        <v>187</v>
      </c>
      <c r="F245" s="203" t="s">
        <v>353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SUM(P246:P260)</f>
        <v>0</v>
      </c>
      <c r="Q245" s="197"/>
      <c r="R245" s="198">
        <f>SUM(R246:R260)</f>
        <v>0.038228959999999999</v>
      </c>
      <c r="S245" s="197"/>
      <c r="T245" s="199">
        <f>SUM(T246:T260)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81</v>
      </c>
      <c r="AT245" s="201" t="s">
        <v>73</v>
      </c>
      <c r="AU245" s="201" t="s">
        <v>81</v>
      </c>
      <c r="AY245" s="200" t="s">
        <v>133</v>
      </c>
      <c r="BK245" s="202">
        <f>SUM(BK246:BK260)</f>
        <v>0</v>
      </c>
    </row>
    <row r="246" s="2" customFormat="1" ht="24.15" customHeight="1">
      <c r="A246" s="39"/>
      <c r="B246" s="40"/>
      <c r="C246" s="205" t="s">
        <v>354</v>
      </c>
      <c r="D246" s="205" t="s">
        <v>135</v>
      </c>
      <c r="E246" s="206" t="s">
        <v>355</v>
      </c>
      <c r="F246" s="207" t="s">
        <v>356</v>
      </c>
      <c r="G246" s="208" t="s">
        <v>138</v>
      </c>
      <c r="H246" s="209">
        <v>0.85599999999999998</v>
      </c>
      <c r="I246" s="210"/>
      <c r="J246" s="211">
        <f>ROUND(I246*H246,2)</f>
        <v>0</v>
      </c>
      <c r="K246" s="207" t="s">
        <v>139</v>
      </c>
      <c r="L246" s="45"/>
      <c r="M246" s="212" t="s">
        <v>19</v>
      </c>
      <c r="N246" s="213" t="s">
        <v>45</v>
      </c>
      <c r="O246" s="85"/>
      <c r="P246" s="214">
        <f>O246*H246</f>
        <v>0</v>
      </c>
      <c r="Q246" s="214">
        <v>0.041200000000000001</v>
      </c>
      <c r="R246" s="214">
        <f>Q246*H246</f>
        <v>0.035267199999999999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140</v>
      </c>
      <c r="AT246" s="216" t="s">
        <v>135</v>
      </c>
      <c r="AU246" s="216" t="s">
        <v>83</v>
      </c>
      <c r="AY246" s="18" t="s">
        <v>133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140</v>
      </c>
      <c r="BM246" s="216" t="s">
        <v>357</v>
      </c>
    </row>
    <row r="247" s="2" customFormat="1">
      <c r="A247" s="39"/>
      <c r="B247" s="40"/>
      <c r="C247" s="41"/>
      <c r="D247" s="218" t="s">
        <v>142</v>
      </c>
      <c r="E247" s="41"/>
      <c r="F247" s="219" t="s">
        <v>358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142</v>
      </c>
      <c r="AU247" s="18" t="s">
        <v>83</v>
      </c>
    </row>
    <row r="248" s="2" customFormat="1">
      <c r="A248" s="39"/>
      <c r="B248" s="40"/>
      <c r="C248" s="41"/>
      <c r="D248" s="223" t="s">
        <v>144</v>
      </c>
      <c r="E248" s="41"/>
      <c r="F248" s="224" t="s">
        <v>359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144</v>
      </c>
      <c r="AU248" s="18" t="s">
        <v>83</v>
      </c>
    </row>
    <row r="249" s="13" customFormat="1">
      <c r="A249" s="13"/>
      <c r="B249" s="225"/>
      <c r="C249" s="226"/>
      <c r="D249" s="218" t="s">
        <v>146</v>
      </c>
      <c r="E249" s="227" t="s">
        <v>19</v>
      </c>
      <c r="F249" s="228" t="s">
        <v>360</v>
      </c>
      <c r="G249" s="226"/>
      <c r="H249" s="227" t="s">
        <v>19</v>
      </c>
      <c r="I249" s="229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146</v>
      </c>
      <c r="AU249" s="234" t="s">
        <v>83</v>
      </c>
      <c r="AV249" s="13" t="s">
        <v>81</v>
      </c>
      <c r="AW249" s="13" t="s">
        <v>37</v>
      </c>
      <c r="AX249" s="13" t="s">
        <v>12</v>
      </c>
      <c r="AY249" s="234" t="s">
        <v>133</v>
      </c>
    </row>
    <row r="250" s="14" customFormat="1">
      <c r="A250" s="14"/>
      <c r="B250" s="235"/>
      <c r="C250" s="236"/>
      <c r="D250" s="218" t="s">
        <v>146</v>
      </c>
      <c r="E250" s="237" t="s">
        <v>19</v>
      </c>
      <c r="F250" s="238" t="s">
        <v>322</v>
      </c>
      <c r="G250" s="236"/>
      <c r="H250" s="239">
        <v>0.85599999999999998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146</v>
      </c>
      <c r="AU250" s="245" t="s">
        <v>83</v>
      </c>
      <c r="AV250" s="14" t="s">
        <v>83</v>
      </c>
      <c r="AW250" s="14" t="s">
        <v>37</v>
      </c>
      <c r="AX250" s="14" t="s">
        <v>81</v>
      </c>
      <c r="AY250" s="245" t="s">
        <v>133</v>
      </c>
    </row>
    <row r="251" s="2" customFormat="1" ht="16.5" customHeight="1">
      <c r="A251" s="39"/>
      <c r="B251" s="40"/>
      <c r="C251" s="205" t="s">
        <v>361</v>
      </c>
      <c r="D251" s="205" t="s">
        <v>135</v>
      </c>
      <c r="E251" s="206" t="s">
        <v>362</v>
      </c>
      <c r="F251" s="207" t="s">
        <v>363</v>
      </c>
      <c r="G251" s="208" t="s">
        <v>138</v>
      </c>
      <c r="H251" s="209">
        <v>0.85599999999999998</v>
      </c>
      <c r="I251" s="210"/>
      <c r="J251" s="211">
        <f>ROUND(I251*H251,2)</f>
        <v>0</v>
      </c>
      <c r="K251" s="207" t="s">
        <v>139</v>
      </c>
      <c r="L251" s="45"/>
      <c r="M251" s="212" t="s">
        <v>19</v>
      </c>
      <c r="N251" s="213" t="s">
        <v>45</v>
      </c>
      <c r="O251" s="85"/>
      <c r="P251" s="214">
        <f>O251*H251</f>
        <v>0</v>
      </c>
      <c r="Q251" s="214">
        <v>0.00025999999999999998</v>
      </c>
      <c r="R251" s="214">
        <f>Q251*H251</f>
        <v>0.00022255999999999998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140</v>
      </c>
      <c r="AT251" s="216" t="s">
        <v>135</v>
      </c>
      <c r="AU251" s="216" t="s">
        <v>83</v>
      </c>
      <c r="AY251" s="18" t="s">
        <v>133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140</v>
      </c>
      <c r="BM251" s="216" t="s">
        <v>364</v>
      </c>
    </row>
    <row r="252" s="2" customFormat="1">
      <c r="A252" s="39"/>
      <c r="B252" s="40"/>
      <c r="C252" s="41"/>
      <c r="D252" s="218" t="s">
        <v>142</v>
      </c>
      <c r="E252" s="41"/>
      <c r="F252" s="219" t="s">
        <v>365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142</v>
      </c>
      <c r="AU252" s="18" t="s">
        <v>83</v>
      </c>
    </row>
    <row r="253" s="2" customFormat="1">
      <c r="A253" s="39"/>
      <c r="B253" s="40"/>
      <c r="C253" s="41"/>
      <c r="D253" s="223" t="s">
        <v>144</v>
      </c>
      <c r="E253" s="41"/>
      <c r="F253" s="224" t="s">
        <v>366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144</v>
      </c>
      <c r="AU253" s="18" t="s">
        <v>83</v>
      </c>
    </row>
    <row r="254" s="13" customFormat="1">
      <c r="A254" s="13"/>
      <c r="B254" s="225"/>
      <c r="C254" s="226"/>
      <c r="D254" s="218" t="s">
        <v>146</v>
      </c>
      <c r="E254" s="227" t="s">
        <v>19</v>
      </c>
      <c r="F254" s="228" t="s">
        <v>367</v>
      </c>
      <c r="G254" s="226"/>
      <c r="H254" s="227" t="s">
        <v>19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146</v>
      </c>
      <c r="AU254" s="234" t="s">
        <v>83</v>
      </c>
      <c r="AV254" s="13" t="s">
        <v>81</v>
      </c>
      <c r="AW254" s="13" t="s">
        <v>37</v>
      </c>
      <c r="AX254" s="13" t="s">
        <v>12</v>
      </c>
      <c r="AY254" s="234" t="s">
        <v>133</v>
      </c>
    </row>
    <row r="255" s="14" customFormat="1">
      <c r="A255" s="14"/>
      <c r="B255" s="235"/>
      <c r="C255" s="236"/>
      <c r="D255" s="218" t="s">
        <v>146</v>
      </c>
      <c r="E255" s="237" t="s">
        <v>19</v>
      </c>
      <c r="F255" s="238" t="s">
        <v>368</v>
      </c>
      <c r="G255" s="236"/>
      <c r="H255" s="239">
        <v>0.85599999999999998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146</v>
      </c>
      <c r="AU255" s="245" t="s">
        <v>83</v>
      </c>
      <c r="AV255" s="14" t="s">
        <v>83</v>
      </c>
      <c r="AW255" s="14" t="s">
        <v>37</v>
      </c>
      <c r="AX255" s="14" t="s">
        <v>81</v>
      </c>
      <c r="AY255" s="245" t="s">
        <v>133</v>
      </c>
    </row>
    <row r="256" s="2" customFormat="1" ht="24.15" customHeight="1">
      <c r="A256" s="39"/>
      <c r="B256" s="40"/>
      <c r="C256" s="205" t="s">
        <v>369</v>
      </c>
      <c r="D256" s="205" t="s">
        <v>135</v>
      </c>
      <c r="E256" s="206" t="s">
        <v>370</v>
      </c>
      <c r="F256" s="207" t="s">
        <v>371</v>
      </c>
      <c r="G256" s="208" t="s">
        <v>138</v>
      </c>
      <c r="H256" s="209">
        <v>0.85599999999999998</v>
      </c>
      <c r="I256" s="210"/>
      <c r="J256" s="211">
        <f>ROUND(I256*H256,2)</f>
        <v>0</v>
      </c>
      <c r="K256" s="207" t="s">
        <v>139</v>
      </c>
      <c r="L256" s="45"/>
      <c r="M256" s="212" t="s">
        <v>19</v>
      </c>
      <c r="N256" s="213" t="s">
        <v>45</v>
      </c>
      <c r="O256" s="85"/>
      <c r="P256" s="214">
        <f>O256*H256</f>
        <v>0</v>
      </c>
      <c r="Q256" s="214">
        <v>0.0032000000000000002</v>
      </c>
      <c r="R256" s="214">
        <f>Q256*H256</f>
        <v>0.0027392000000000002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140</v>
      </c>
      <c r="AT256" s="216" t="s">
        <v>135</v>
      </c>
      <c r="AU256" s="216" t="s">
        <v>83</v>
      </c>
      <c r="AY256" s="18" t="s">
        <v>133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140</v>
      </c>
      <c r="BM256" s="216" t="s">
        <v>372</v>
      </c>
    </row>
    <row r="257" s="2" customFormat="1">
      <c r="A257" s="39"/>
      <c r="B257" s="40"/>
      <c r="C257" s="41"/>
      <c r="D257" s="218" t="s">
        <v>142</v>
      </c>
      <c r="E257" s="41"/>
      <c r="F257" s="219" t="s">
        <v>373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142</v>
      </c>
      <c r="AU257" s="18" t="s">
        <v>83</v>
      </c>
    </row>
    <row r="258" s="2" customFormat="1">
      <c r="A258" s="39"/>
      <c r="B258" s="40"/>
      <c r="C258" s="41"/>
      <c r="D258" s="223" t="s">
        <v>144</v>
      </c>
      <c r="E258" s="41"/>
      <c r="F258" s="224" t="s">
        <v>374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144</v>
      </c>
      <c r="AU258" s="18" t="s">
        <v>83</v>
      </c>
    </row>
    <row r="259" s="13" customFormat="1">
      <c r="A259" s="13"/>
      <c r="B259" s="225"/>
      <c r="C259" s="226"/>
      <c r="D259" s="218" t="s">
        <v>146</v>
      </c>
      <c r="E259" s="227" t="s">
        <v>19</v>
      </c>
      <c r="F259" s="228" t="s">
        <v>375</v>
      </c>
      <c r="G259" s="226"/>
      <c r="H259" s="227" t="s">
        <v>19</v>
      </c>
      <c r="I259" s="229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146</v>
      </c>
      <c r="AU259" s="234" t="s">
        <v>83</v>
      </c>
      <c r="AV259" s="13" t="s">
        <v>81</v>
      </c>
      <c r="AW259" s="13" t="s">
        <v>37</v>
      </c>
      <c r="AX259" s="13" t="s">
        <v>12</v>
      </c>
      <c r="AY259" s="234" t="s">
        <v>133</v>
      </c>
    </row>
    <row r="260" s="14" customFormat="1">
      <c r="A260" s="14"/>
      <c r="B260" s="235"/>
      <c r="C260" s="236"/>
      <c r="D260" s="218" t="s">
        <v>146</v>
      </c>
      <c r="E260" s="237" t="s">
        <v>19</v>
      </c>
      <c r="F260" s="238" t="s">
        <v>368</v>
      </c>
      <c r="G260" s="236"/>
      <c r="H260" s="239">
        <v>0.85599999999999998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146</v>
      </c>
      <c r="AU260" s="245" t="s">
        <v>83</v>
      </c>
      <c r="AV260" s="14" t="s">
        <v>83</v>
      </c>
      <c r="AW260" s="14" t="s">
        <v>37</v>
      </c>
      <c r="AX260" s="14" t="s">
        <v>81</v>
      </c>
      <c r="AY260" s="245" t="s">
        <v>133</v>
      </c>
    </row>
    <row r="261" s="12" customFormat="1" ht="22.8" customHeight="1">
      <c r="A261" s="12"/>
      <c r="B261" s="189"/>
      <c r="C261" s="190"/>
      <c r="D261" s="191" t="s">
        <v>73</v>
      </c>
      <c r="E261" s="203" t="s">
        <v>211</v>
      </c>
      <c r="F261" s="203" t="s">
        <v>376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SUM(P262:P274)</f>
        <v>0</v>
      </c>
      <c r="Q261" s="197"/>
      <c r="R261" s="198">
        <f>SUM(R262:R274)</f>
        <v>2.9371230000000002</v>
      </c>
      <c r="S261" s="197"/>
      <c r="T261" s="199">
        <f>SUM(T262:T274)</f>
        <v>0.28889999999999999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81</v>
      </c>
      <c r="AT261" s="201" t="s">
        <v>73</v>
      </c>
      <c r="AU261" s="201" t="s">
        <v>81</v>
      </c>
      <c r="AY261" s="200" t="s">
        <v>133</v>
      </c>
      <c r="BK261" s="202">
        <f>SUM(BK262:BK274)</f>
        <v>0</v>
      </c>
    </row>
    <row r="262" s="2" customFormat="1" ht="33" customHeight="1">
      <c r="A262" s="39"/>
      <c r="B262" s="40"/>
      <c r="C262" s="205" t="s">
        <v>148</v>
      </c>
      <c r="D262" s="205" t="s">
        <v>135</v>
      </c>
      <c r="E262" s="206" t="s">
        <v>377</v>
      </c>
      <c r="F262" s="207" t="s">
        <v>378</v>
      </c>
      <c r="G262" s="208" t="s">
        <v>379</v>
      </c>
      <c r="H262" s="209">
        <v>20.699999999999999</v>
      </c>
      <c r="I262" s="210"/>
      <c r="J262" s="211">
        <f>ROUND(I262*H262,2)</f>
        <v>0</v>
      </c>
      <c r="K262" s="207" t="s">
        <v>139</v>
      </c>
      <c r="L262" s="45"/>
      <c r="M262" s="212" t="s">
        <v>19</v>
      </c>
      <c r="N262" s="213" t="s">
        <v>45</v>
      </c>
      <c r="O262" s="85"/>
      <c r="P262" s="214">
        <f>O262*H262</f>
        <v>0</v>
      </c>
      <c r="Q262" s="214">
        <v>0.095990000000000006</v>
      </c>
      <c r="R262" s="214">
        <f>Q262*H262</f>
        <v>1.986993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140</v>
      </c>
      <c r="AT262" s="216" t="s">
        <v>135</v>
      </c>
      <c r="AU262" s="216" t="s">
        <v>83</v>
      </c>
      <c r="AY262" s="18" t="s">
        <v>133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140</v>
      </c>
      <c r="BM262" s="216" t="s">
        <v>380</v>
      </c>
    </row>
    <row r="263" s="2" customFormat="1">
      <c r="A263" s="39"/>
      <c r="B263" s="40"/>
      <c r="C263" s="41"/>
      <c r="D263" s="218" t="s">
        <v>142</v>
      </c>
      <c r="E263" s="41"/>
      <c r="F263" s="219" t="s">
        <v>381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142</v>
      </c>
      <c r="AU263" s="18" t="s">
        <v>83</v>
      </c>
    </row>
    <row r="264" s="2" customFormat="1">
      <c r="A264" s="39"/>
      <c r="B264" s="40"/>
      <c r="C264" s="41"/>
      <c r="D264" s="223" t="s">
        <v>144</v>
      </c>
      <c r="E264" s="41"/>
      <c r="F264" s="224" t="s">
        <v>382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144</v>
      </c>
      <c r="AU264" s="18" t="s">
        <v>83</v>
      </c>
    </row>
    <row r="265" s="13" customFormat="1">
      <c r="A265" s="13"/>
      <c r="B265" s="225"/>
      <c r="C265" s="226"/>
      <c r="D265" s="218" t="s">
        <v>146</v>
      </c>
      <c r="E265" s="227" t="s">
        <v>19</v>
      </c>
      <c r="F265" s="228" t="s">
        <v>383</v>
      </c>
      <c r="G265" s="226"/>
      <c r="H265" s="227" t="s">
        <v>19</v>
      </c>
      <c r="I265" s="229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146</v>
      </c>
      <c r="AU265" s="234" t="s">
        <v>83</v>
      </c>
      <c r="AV265" s="13" t="s">
        <v>81</v>
      </c>
      <c r="AW265" s="13" t="s">
        <v>37</v>
      </c>
      <c r="AX265" s="13" t="s">
        <v>12</v>
      </c>
      <c r="AY265" s="234" t="s">
        <v>133</v>
      </c>
    </row>
    <row r="266" s="14" customFormat="1">
      <c r="A266" s="14"/>
      <c r="B266" s="235"/>
      <c r="C266" s="236"/>
      <c r="D266" s="218" t="s">
        <v>146</v>
      </c>
      <c r="E266" s="237" t="s">
        <v>19</v>
      </c>
      <c r="F266" s="238" t="s">
        <v>384</v>
      </c>
      <c r="G266" s="236"/>
      <c r="H266" s="239">
        <v>20.699999999999999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146</v>
      </c>
      <c r="AU266" s="245" t="s">
        <v>83</v>
      </c>
      <c r="AV266" s="14" t="s">
        <v>83</v>
      </c>
      <c r="AW266" s="14" t="s">
        <v>37</v>
      </c>
      <c r="AX266" s="14" t="s">
        <v>81</v>
      </c>
      <c r="AY266" s="245" t="s">
        <v>133</v>
      </c>
    </row>
    <row r="267" s="2" customFormat="1" ht="16.5" customHeight="1">
      <c r="A267" s="39"/>
      <c r="B267" s="40"/>
      <c r="C267" s="258" t="s">
        <v>385</v>
      </c>
      <c r="D267" s="258" t="s">
        <v>348</v>
      </c>
      <c r="E267" s="259" t="s">
        <v>386</v>
      </c>
      <c r="F267" s="260" t="s">
        <v>387</v>
      </c>
      <c r="G267" s="261" t="s">
        <v>379</v>
      </c>
      <c r="H267" s="262">
        <v>21.114000000000001</v>
      </c>
      <c r="I267" s="263"/>
      <c r="J267" s="264">
        <f>ROUND(I267*H267,2)</f>
        <v>0</v>
      </c>
      <c r="K267" s="260" t="s">
        <v>139</v>
      </c>
      <c r="L267" s="265"/>
      <c r="M267" s="266" t="s">
        <v>19</v>
      </c>
      <c r="N267" s="267" t="s">
        <v>45</v>
      </c>
      <c r="O267" s="85"/>
      <c r="P267" s="214">
        <f>O267*H267</f>
        <v>0</v>
      </c>
      <c r="Q267" s="214">
        <v>0.044999999999999998</v>
      </c>
      <c r="R267" s="214">
        <f>Q267*H267</f>
        <v>0.95013000000000003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204</v>
      </c>
      <c r="AT267" s="216" t="s">
        <v>348</v>
      </c>
      <c r="AU267" s="216" t="s">
        <v>83</v>
      </c>
      <c r="AY267" s="18" t="s">
        <v>133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81</v>
      </c>
      <c r="BK267" s="217">
        <f>ROUND(I267*H267,2)</f>
        <v>0</v>
      </c>
      <c r="BL267" s="18" t="s">
        <v>140</v>
      </c>
      <c r="BM267" s="216" t="s">
        <v>388</v>
      </c>
    </row>
    <row r="268" s="2" customFormat="1">
      <c r="A268" s="39"/>
      <c r="B268" s="40"/>
      <c r="C268" s="41"/>
      <c r="D268" s="218" t="s">
        <v>142</v>
      </c>
      <c r="E268" s="41"/>
      <c r="F268" s="219" t="s">
        <v>387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142</v>
      </c>
      <c r="AU268" s="18" t="s">
        <v>83</v>
      </c>
    </row>
    <row r="269" s="14" customFormat="1">
      <c r="A269" s="14"/>
      <c r="B269" s="235"/>
      <c r="C269" s="236"/>
      <c r="D269" s="218" t="s">
        <v>146</v>
      </c>
      <c r="E269" s="236"/>
      <c r="F269" s="238" t="s">
        <v>389</v>
      </c>
      <c r="G269" s="236"/>
      <c r="H269" s="239">
        <v>21.114000000000001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146</v>
      </c>
      <c r="AU269" s="245" t="s">
        <v>83</v>
      </c>
      <c r="AV269" s="14" t="s">
        <v>83</v>
      </c>
      <c r="AW269" s="14" t="s">
        <v>4</v>
      </c>
      <c r="AX269" s="14" t="s">
        <v>81</v>
      </c>
      <c r="AY269" s="245" t="s">
        <v>133</v>
      </c>
    </row>
    <row r="270" s="2" customFormat="1" ht="24.15" customHeight="1">
      <c r="A270" s="39"/>
      <c r="B270" s="40"/>
      <c r="C270" s="205" t="s">
        <v>390</v>
      </c>
      <c r="D270" s="205" t="s">
        <v>135</v>
      </c>
      <c r="E270" s="206" t="s">
        <v>391</v>
      </c>
      <c r="F270" s="207" t="s">
        <v>392</v>
      </c>
      <c r="G270" s="208" t="s">
        <v>379</v>
      </c>
      <c r="H270" s="209">
        <v>5.3499999999999996</v>
      </c>
      <c r="I270" s="210"/>
      <c r="J270" s="211">
        <f>ROUND(I270*H270,2)</f>
        <v>0</v>
      </c>
      <c r="K270" s="207" t="s">
        <v>139</v>
      </c>
      <c r="L270" s="45"/>
      <c r="M270" s="212" t="s">
        <v>19</v>
      </c>
      <c r="N270" s="213" t="s">
        <v>45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0.053999999999999999</v>
      </c>
      <c r="T270" s="215">
        <f>S270*H270</f>
        <v>0.28889999999999999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140</v>
      </c>
      <c r="AT270" s="216" t="s">
        <v>135</v>
      </c>
      <c r="AU270" s="216" t="s">
        <v>83</v>
      </c>
      <c r="AY270" s="18" t="s">
        <v>133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140</v>
      </c>
      <c r="BM270" s="216" t="s">
        <v>393</v>
      </c>
    </row>
    <row r="271" s="2" customFormat="1">
      <c r="A271" s="39"/>
      <c r="B271" s="40"/>
      <c r="C271" s="41"/>
      <c r="D271" s="218" t="s">
        <v>142</v>
      </c>
      <c r="E271" s="41"/>
      <c r="F271" s="219" t="s">
        <v>394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142</v>
      </c>
      <c r="AU271" s="18" t="s">
        <v>83</v>
      </c>
    </row>
    <row r="272" s="2" customFormat="1">
      <c r="A272" s="39"/>
      <c r="B272" s="40"/>
      <c r="C272" s="41"/>
      <c r="D272" s="223" t="s">
        <v>144</v>
      </c>
      <c r="E272" s="41"/>
      <c r="F272" s="224" t="s">
        <v>395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144</v>
      </c>
      <c r="AU272" s="18" t="s">
        <v>83</v>
      </c>
    </row>
    <row r="273" s="13" customFormat="1">
      <c r="A273" s="13"/>
      <c r="B273" s="225"/>
      <c r="C273" s="226"/>
      <c r="D273" s="218" t="s">
        <v>146</v>
      </c>
      <c r="E273" s="227" t="s">
        <v>19</v>
      </c>
      <c r="F273" s="228" t="s">
        <v>396</v>
      </c>
      <c r="G273" s="226"/>
      <c r="H273" s="227" t="s">
        <v>19</v>
      </c>
      <c r="I273" s="229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146</v>
      </c>
      <c r="AU273" s="234" t="s">
        <v>83</v>
      </c>
      <c r="AV273" s="13" t="s">
        <v>81</v>
      </c>
      <c r="AW273" s="13" t="s">
        <v>37</v>
      </c>
      <c r="AX273" s="13" t="s">
        <v>12</v>
      </c>
      <c r="AY273" s="234" t="s">
        <v>133</v>
      </c>
    </row>
    <row r="274" s="14" customFormat="1">
      <c r="A274" s="14"/>
      <c r="B274" s="235"/>
      <c r="C274" s="236"/>
      <c r="D274" s="218" t="s">
        <v>146</v>
      </c>
      <c r="E274" s="237" t="s">
        <v>19</v>
      </c>
      <c r="F274" s="238" t="s">
        <v>397</v>
      </c>
      <c r="G274" s="236"/>
      <c r="H274" s="239">
        <v>5.3499999999999996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146</v>
      </c>
      <c r="AU274" s="245" t="s">
        <v>83</v>
      </c>
      <c r="AV274" s="14" t="s">
        <v>83</v>
      </c>
      <c r="AW274" s="14" t="s">
        <v>37</v>
      </c>
      <c r="AX274" s="14" t="s">
        <v>81</v>
      </c>
      <c r="AY274" s="245" t="s">
        <v>133</v>
      </c>
    </row>
    <row r="275" s="12" customFormat="1" ht="22.8" customHeight="1">
      <c r="A275" s="12"/>
      <c r="B275" s="189"/>
      <c r="C275" s="190"/>
      <c r="D275" s="191" t="s">
        <v>73</v>
      </c>
      <c r="E275" s="203" t="s">
        <v>398</v>
      </c>
      <c r="F275" s="203" t="s">
        <v>399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SUM(P276:P288)</f>
        <v>0</v>
      </c>
      <c r="Q275" s="197"/>
      <c r="R275" s="198">
        <f>SUM(R276:R288)</f>
        <v>0</v>
      </c>
      <c r="S275" s="197"/>
      <c r="T275" s="199">
        <f>SUM(T276:T288)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81</v>
      </c>
      <c r="AT275" s="201" t="s">
        <v>73</v>
      </c>
      <c r="AU275" s="201" t="s">
        <v>81</v>
      </c>
      <c r="AY275" s="200" t="s">
        <v>133</v>
      </c>
      <c r="BK275" s="202">
        <f>SUM(BK276:BK288)</f>
        <v>0</v>
      </c>
    </row>
    <row r="276" s="2" customFormat="1" ht="33" customHeight="1">
      <c r="A276" s="39"/>
      <c r="B276" s="40"/>
      <c r="C276" s="205" t="s">
        <v>400</v>
      </c>
      <c r="D276" s="205" t="s">
        <v>135</v>
      </c>
      <c r="E276" s="206" t="s">
        <v>401</v>
      </c>
      <c r="F276" s="207" t="s">
        <v>402</v>
      </c>
      <c r="G276" s="208" t="s">
        <v>198</v>
      </c>
      <c r="H276" s="209">
        <v>0.28889999999999999</v>
      </c>
      <c r="I276" s="210"/>
      <c r="J276" s="211">
        <f>ROUND(I276*H276,2)</f>
        <v>0</v>
      </c>
      <c r="K276" s="207" t="s">
        <v>139</v>
      </c>
      <c r="L276" s="45"/>
      <c r="M276" s="212" t="s">
        <v>19</v>
      </c>
      <c r="N276" s="213" t="s">
        <v>45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140</v>
      </c>
      <c r="AT276" s="216" t="s">
        <v>135</v>
      </c>
      <c r="AU276" s="216" t="s">
        <v>83</v>
      </c>
      <c r="AY276" s="18" t="s">
        <v>133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140</v>
      </c>
      <c r="BM276" s="216" t="s">
        <v>403</v>
      </c>
    </row>
    <row r="277" s="2" customFormat="1">
      <c r="A277" s="39"/>
      <c r="B277" s="40"/>
      <c r="C277" s="41"/>
      <c r="D277" s="218" t="s">
        <v>142</v>
      </c>
      <c r="E277" s="41"/>
      <c r="F277" s="219" t="s">
        <v>404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142</v>
      </c>
      <c r="AU277" s="18" t="s">
        <v>83</v>
      </c>
    </row>
    <row r="278" s="2" customFormat="1">
      <c r="A278" s="39"/>
      <c r="B278" s="40"/>
      <c r="C278" s="41"/>
      <c r="D278" s="223" t="s">
        <v>144</v>
      </c>
      <c r="E278" s="41"/>
      <c r="F278" s="224" t="s">
        <v>405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144</v>
      </c>
      <c r="AU278" s="18" t="s">
        <v>83</v>
      </c>
    </row>
    <row r="279" s="2" customFormat="1" ht="24.15" customHeight="1">
      <c r="A279" s="39"/>
      <c r="B279" s="40"/>
      <c r="C279" s="205" t="s">
        <v>406</v>
      </c>
      <c r="D279" s="205" t="s">
        <v>135</v>
      </c>
      <c r="E279" s="206" t="s">
        <v>407</v>
      </c>
      <c r="F279" s="207" t="s">
        <v>408</v>
      </c>
      <c r="G279" s="208" t="s">
        <v>198</v>
      </c>
      <c r="H279" s="209">
        <v>0.28889999999999999</v>
      </c>
      <c r="I279" s="210"/>
      <c r="J279" s="211">
        <f>ROUND(I279*H279,2)</f>
        <v>0</v>
      </c>
      <c r="K279" s="207" t="s">
        <v>139</v>
      </c>
      <c r="L279" s="45"/>
      <c r="M279" s="212" t="s">
        <v>19</v>
      </c>
      <c r="N279" s="213" t="s">
        <v>45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140</v>
      </c>
      <c r="AT279" s="216" t="s">
        <v>135</v>
      </c>
      <c r="AU279" s="216" t="s">
        <v>83</v>
      </c>
      <c r="AY279" s="18" t="s">
        <v>133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81</v>
      </c>
      <c r="BK279" s="217">
        <f>ROUND(I279*H279,2)</f>
        <v>0</v>
      </c>
      <c r="BL279" s="18" t="s">
        <v>140</v>
      </c>
      <c r="BM279" s="216" t="s">
        <v>409</v>
      </c>
    </row>
    <row r="280" s="2" customFormat="1">
      <c r="A280" s="39"/>
      <c r="B280" s="40"/>
      <c r="C280" s="41"/>
      <c r="D280" s="218" t="s">
        <v>142</v>
      </c>
      <c r="E280" s="41"/>
      <c r="F280" s="219" t="s">
        <v>410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142</v>
      </c>
      <c r="AU280" s="18" t="s">
        <v>83</v>
      </c>
    </row>
    <row r="281" s="2" customFormat="1">
      <c r="A281" s="39"/>
      <c r="B281" s="40"/>
      <c r="C281" s="41"/>
      <c r="D281" s="223" t="s">
        <v>144</v>
      </c>
      <c r="E281" s="41"/>
      <c r="F281" s="224" t="s">
        <v>411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144</v>
      </c>
      <c r="AU281" s="18" t="s">
        <v>83</v>
      </c>
    </row>
    <row r="282" s="2" customFormat="1" ht="24.15" customHeight="1">
      <c r="A282" s="39"/>
      <c r="B282" s="40"/>
      <c r="C282" s="205" t="s">
        <v>412</v>
      </c>
      <c r="D282" s="205" t="s">
        <v>135</v>
      </c>
      <c r="E282" s="206" t="s">
        <v>413</v>
      </c>
      <c r="F282" s="207" t="s">
        <v>414</v>
      </c>
      <c r="G282" s="208" t="s">
        <v>198</v>
      </c>
      <c r="H282" s="209">
        <v>4.0446</v>
      </c>
      <c r="I282" s="210"/>
      <c r="J282" s="211">
        <f>ROUND(I282*H282,2)</f>
        <v>0</v>
      </c>
      <c r="K282" s="207" t="s">
        <v>139</v>
      </c>
      <c r="L282" s="45"/>
      <c r="M282" s="212" t="s">
        <v>19</v>
      </c>
      <c r="N282" s="213" t="s">
        <v>45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140</v>
      </c>
      <c r="AT282" s="216" t="s">
        <v>135</v>
      </c>
      <c r="AU282" s="216" t="s">
        <v>83</v>
      </c>
      <c r="AY282" s="18" t="s">
        <v>133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140</v>
      </c>
      <c r="BM282" s="216" t="s">
        <v>415</v>
      </c>
    </row>
    <row r="283" s="2" customFormat="1">
      <c r="A283" s="39"/>
      <c r="B283" s="40"/>
      <c r="C283" s="41"/>
      <c r="D283" s="218" t="s">
        <v>142</v>
      </c>
      <c r="E283" s="41"/>
      <c r="F283" s="219" t="s">
        <v>416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142</v>
      </c>
      <c r="AU283" s="18" t="s">
        <v>83</v>
      </c>
    </row>
    <row r="284" s="2" customFormat="1">
      <c r="A284" s="39"/>
      <c r="B284" s="40"/>
      <c r="C284" s="41"/>
      <c r="D284" s="223" t="s">
        <v>144</v>
      </c>
      <c r="E284" s="41"/>
      <c r="F284" s="224" t="s">
        <v>417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144</v>
      </c>
      <c r="AU284" s="18" t="s">
        <v>83</v>
      </c>
    </row>
    <row r="285" s="14" customFormat="1">
      <c r="A285" s="14"/>
      <c r="B285" s="235"/>
      <c r="C285" s="236"/>
      <c r="D285" s="218" t="s">
        <v>146</v>
      </c>
      <c r="E285" s="237" t="s">
        <v>19</v>
      </c>
      <c r="F285" s="238" t="s">
        <v>418</v>
      </c>
      <c r="G285" s="236"/>
      <c r="H285" s="239">
        <v>4.0446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146</v>
      </c>
      <c r="AU285" s="245" t="s">
        <v>83</v>
      </c>
      <c r="AV285" s="14" t="s">
        <v>83</v>
      </c>
      <c r="AW285" s="14" t="s">
        <v>37</v>
      </c>
      <c r="AX285" s="14" t="s">
        <v>81</v>
      </c>
      <c r="AY285" s="245" t="s">
        <v>133</v>
      </c>
    </row>
    <row r="286" s="2" customFormat="1" ht="33" customHeight="1">
      <c r="A286" s="39"/>
      <c r="B286" s="40"/>
      <c r="C286" s="205" t="s">
        <v>419</v>
      </c>
      <c r="D286" s="205" t="s">
        <v>135</v>
      </c>
      <c r="E286" s="206" t="s">
        <v>420</v>
      </c>
      <c r="F286" s="207" t="s">
        <v>421</v>
      </c>
      <c r="G286" s="208" t="s">
        <v>198</v>
      </c>
      <c r="H286" s="209">
        <v>0.28889999999999999</v>
      </c>
      <c r="I286" s="210"/>
      <c r="J286" s="211">
        <f>ROUND(I286*H286,2)</f>
        <v>0</v>
      </c>
      <c r="K286" s="207" t="s">
        <v>139</v>
      </c>
      <c r="L286" s="45"/>
      <c r="M286" s="212" t="s">
        <v>19</v>
      </c>
      <c r="N286" s="213" t="s">
        <v>45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140</v>
      </c>
      <c r="AT286" s="216" t="s">
        <v>135</v>
      </c>
      <c r="AU286" s="216" t="s">
        <v>83</v>
      </c>
      <c r="AY286" s="18" t="s">
        <v>133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140</v>
      </c>
      <c r="BM286" s="216" t="s">
        <v>422</v>
      </c>
    </row>
    <row r="287" s="2" customFormat="1">
      <c r="A287" s="39"/>
      <c r="B287" s="40"/>
      <c r="C287" s="41"/>
      <c r="D287" s="218" t="s">
        <v>142</v>
      </c>
      <c r="E287" s="41"/>
      <c r="F287" s="219" t="s">
        <v>423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142</v>
      </c>
      <c r="AU287" s="18" t="s">
        <v>83</v>
      </c>
    </row>
    <row r="288" s="2" customFormat="1">
      <c r="A288" s="39"/>
      <c r="B288" s="40"/>
      <c r="C288" s="41"/>
      <c r="D288" s="223" t="s">
        <v>144</v>
      </c>
      <c r="E288" s="41"/>
      <c r="F288" s="224" t="s">
        <v>424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144</v>
      </c>
      <c r="AU288" s="18" t="s">
        <v>83</v>
      </c>
    </row>
    <row r="289" s="12" customFormat="1" ht="22.8" customHeight="1">
      <c r="A289" s="12"/>
      <c r="B289" s="189"/>
      <c r="C289" s="190"/>
      <c r="D289" s="191" t="s">
        <v>73</v>
      </c>
      <c r="E289" s="203" t="s">
        <v>425</v>
      </c>
      <c r="F289" s="203" t="s">
        <v>426</v>
      </c>
      <c r="G289" s="190"/>
      <c r="H289" s="190"/>
      <c r="I289" s="193"/>
      <c r="J289" s="204">
        <f>BK289</f>
        <v>0</v>
      </c>
      <c r="K289" s="190"/>
      <c r="L289" s="195"/>
      <c r="M289" s="196"/>
      <c r="N289" s="197"/>
      <c r="O289" s="197"/>
      <c r="P289" s="198">
        <f>SUM(P290:P292)</f>
        <v>0</v>
      </c>
      <c r="Q289" s="197"/>
      <c r="R289" s="198">
        <f>SUM(R290:R292)</f>
        <v>0</v>
      </c>
      <c r="S289" s="197"/>
      <c r="T289" s="199">
        <f>SUM(T290:T292)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0" t="s">
        <v>81</v>
      </c>
      <c r="AT289" s="201" t="s">
        <v>73</v>
      </c>
      <c r="AU289" s="201" t="s">
        <v>81</v>
      </c>
      <c r="AY289" s="200" t="s">
        <v>133</v>
      </c>
      <c r="BK289" s="202">
        <f>SUM(BK290:BK292)</f>
        <v>0</v>
      </c>
    </row>
    <row r="290" s="2" customFormat="1" ht="24.15" customHeight="1">
      <c r="A290" s="39"/>
      <c r="B290" s="40"/>
      <c r="C290" s="205" t="s">
        <v>427</v>
      </c>
      <c r="D290" s="205" t="s">
        <v>135</v>
      </c>
      <c r="E290" s="206" t="s">
        <v>428</v>
      </c>
      <c r="F290" s="207" t="s">
        <v>429</v>
      </c>
      <c r="G290" s="208" t="s">
        <v>198</v>
      </c>
      <c r="H290" s="209">
        <v>36.924227510000001</v>
      </c>
      <c r="I290" s="210"/>
      <c r="J290" s="211">
        <f>ROUND(I290*H290,2)</f>
        <v>0</v>
      </c>
      <c r="K290" s="207" t="s">
        <v>139</v>
      </c>
      <c r="L290" s="45"/>
      <c r="M290" s="212" t="s">
        <v>19</v>
      </c>
      <c r="N290" s="213" t="s">
        <v>45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140</v>
      </c>
      <c r="AT290" s="216" t="s">
        <v>135</v>
      </c>
      <c r="AU290" s="216" t="s">
        <v>83</v>
      </c>
      <c r="AY290" s="18" t="s">
        <v>133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140</v>
      </c>
      <c r="BM290" s="216" t="s">
        <v>430</v>
      </c>
    </row>
    <row r="291" s="2" customFormat="1">
      <c r="A291" s="39"/>
      <c r="B291" s="40"/>
      <c r="C291" s="41"/>
      <c r="D291" s="218" t="s">
        <v>142</v>
      </c>
      <c r="E291" s="41"/>
      <c r="F291" s="219" t="s">
        <v>431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142</v>
      </c>
      <c r="AU291" s="18" t="s">
        <v>83</v>
      </c>
    </row>
    <row r="292" s="2" customFormat="1">
      <c r="A292" s="39"/>
      <c r="B292" s="40"/>
      <c r="C292" s="41"/>
      <c r="D292" s="223" t="s">
        <v>144</v>
      </c>
      <c r="E292" s="41"/>
      <c r="F292" s="224" t="s">
        <v>432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144</v>
      </c>
      <c r="AU292" s="18" t="s">
        <v>83</v>
      </c>
    </row>
    <row r="293" s="12" customFormat="1" ht="25.92" customHeight="1">
      <c r="A293" s="12"/>
      <c r="B293" s="189"/>
      <c r="C293" s="190"/>
      <c r="D293" s="191" t="s">
        <v>73</v>
      </c>
      <c r="E293" s="192" t="s">
        <v>433</v>
      </c>
      <c r="F293" s="192" t="s">
        <v>434</v>
      </c>
      <c r="G293" s="190"/>
      <c r="H293" s="190"/>
      <c r="I293" s="193"/>
      <c r="J293" s="194">
        <f>BK293</f>
        <v>0</v>
      </c>
      <c r="K293" s="190"/>
      <c r="L293" s="195"/>
      <c r="M293" s="196"/>
      <c r="N293" s="197"/>
      <c r="O293" s="197"/>
      <c r="P293" s="198">
        <f>P294+P303+P308</f>
        <v>0</v>
      </c>
      <c r="Q293" s="197"/>
      <c r="R293" s="198">
        <f>R294+R303+R308</f>
        <v>0.0045761600000000001</v>
      </c>
      <c r="S293" s="197"/>
      <c r="T293" s="199">
        <f>T294+T303+T308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0" t="s">
        <v>83</v>
      </c>
      <c r="AT293" s="201" t="s">
        <v>73</v>
      </c>
      <c r="AU293" s="201" t="s">
        <v>12</v>
      </c>
      <c r="AY293" s="200" t="s">
        <v>133</v>
      </c>
      <c r="BK293" s="202">
        <f>BK294+BK303+BK308</f>
        <v>0</v>
      </c>
    </row>
    <row r="294" s="12" customFormat="1" ht="22.8" customHeight="1">
      <c r="A294" s="12"/>
      <c r="B294" s="189"/>
      <c r="C294" s="190"/>
      <c r="D294" s="191" t="s">
        <v>73</v>
      </c>
      <c r="E294" s="203" t="s">
        <v>435</v>
      </c>
      <c r="F294" s="203" t="s">
        <v>436</v>
      </c>
      <c r="G294" s="190"/>
      <c r="H294" s="190"/>
      <c r="I294" s="193"/>
      <c r="J294" s="204">
        <f>BK294</f>
        <v>0</v>
      </c>
      <c r="K294" s="190"/>
      <c r="L294" s="195"/>
      <c r="M294" s="196"/>
      <c r="N294" s="197"/>
      <c r="O294" s="197"/>
      <c r="P294" s="198">
        <f>SUM(P295:P302)</f>
        <v>0</v>
      </c>
      <c r="Q294" s="197"/>
      <c r="R294" s="198">
        <f>SUM(R295:R302)</f>
        <v>0.0038400000000000001</v>
      </c>
      <c r="S294" s="197"/>
      <c r="T294" s="199">
        <f>SUM(T295:T302)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83</v>
      </c>
      <c r="AT294" s="201" t="s">
        <v>73</v>
      </c>
      <c r="AU294" s="201" t="s">
        <v>81</v>
      </c>
      <c r="AY294" s="200" t="s">
        <v>133</v>
      </c>
      <c r="BK294" s="202">
        <f>SUM(BK295:BK302)</f>
        <v>0</v>
      </c>
    </row>
    <row r="295" s="2" customFormat="1" ht="37.8" customHeight="1">
      <c r="A295" s="39"/>
      <c r="B295" s="40"/>
      <c r="C295" s="205" t="s">
        <v>437</v>
      </c>
      <c r="D295" s="205" t="s">
        <v>135</v>
      </c>
      <c r="E295" s="206" t="s">
        <v>438</v>
      </c>
      <c r="F295" s="207" t="s">
        <v>439</v>
      </c>
      <c r="G295" s="208" t="s">
        <v>138</v>
      </c>
      <c r="H295" s="209">
        <v>0.95999999999999996</v>
      </c>
      <c r="I295" s="210"/>
      <c r="J295" s="211">
        <f>ROUND(I295*H295,2)</f>
        <v>0</v>
      </c>
      <c r="K295" s="207" t="s">
        <v>139</v>
      </c>
      <c r="L295" s="45"/>
      <c r="M295" s="212" t="s">
        <v>19</v>
      </c>
      <c r="N295" s="213" t="s">
        <v>45</v>
      </c>
      <c r="O295" s="85"/>
      <c r="P295" s="214">
        <f>O295*H295</f>
        <v>0</v>
      </c>
      <c r="Q295" s="214">
        <v>0.0040000000000000001</v>
      </c>
      <c r="R295" s="214">
        <f>Q295*H295</f>
        <v>0.0038400000000000001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270</v>
      </c>
      <c r="AT295" s="216" t="s">
        <v>135</v>
      </c>
      <c r="AU295" s="216" t="s">
        <v>83</v>
      </c>
      <c r="AY295" s="18" t="s">
        <v>133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81</v>
      </c>
      <c r="BK295" s="217">
        <f>ROUND(I295*H295,2)</f>
        <v>0</v>
      </c>
      <c r="BL295" s="18" t="s">
        <v>270</v>
      </c>
      <c r="BM295" s="216" t="s">
        <v>440</v>
      </c>
    </row>
    <row r="296" s="2" customFormat="1">
      <c r="A296" s="39"/>
      <c r="B296" s="40"/>
      <c r="C296" s="41"/>
      <c r="D296" s="218" t="s">
        <v>142</v>
      </c>
      <c r="E296" s="41"/>
      <c r="F296" s="219" t="s">
        <v>441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142</v>
      </c>
      <c r="AU296" s="18" t="s">
        <v>83</v>
      </c>
    </row>
    <row r="297" s="2" customFormat="1">
      <c r="A297" s="39"/>
      <c r="B297" s="40"/>
      <c r="C297" s="41"/>
      <c r="D297" s="223" t="s">
        <v>144</v>
      </c>
      <c r="E297" s="41"/>
      <c r="F297" s="224" t="s">
        <v>442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144</v>
      </c>
      <c r="AU297" s="18" t="s">
        <v>83</v>
      </c>
    </row>
    <row r="298" s="13" customFormat="1">
      <c r="A298" s="13"/>
      <c r="B298" s="225"/>
      <c r="C298" s="226"/>
      <c r="D298" s="218" t="s">
        <v>146</v>
      </c>
      <c r="E298" s="227" t="s">
        <v>19</v>
      </c>
      <c r="F298" s="228" t="s">
        <v>443</v>
      </c>
      <c r="G298" s="226"/>
      <c r="H298" s="227" t="s">
        <v>19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146</v>
      </c>
      <c r="AU298" s="234" t="s">
        <v>83</v>
      </c>
      <c r="AV298" s="13" t="s">
        <v>81</v>
      </c>
      <c r="AW298" s="13" t="s">
        <v>37</v>
      </c>
      <c r="AX298" s="13" t="s">
        <v>12</v>
      </c>
      <c r="AY298" s="234" t="s">
        <v>133</v>
      </c>
    </row>
    <row r="299" s="14" customFormat="1">
      <c r="A299" s="14"/>
      <c r="B299" s="235"/>
      <c r="C299" s="236"/>
      <c r="D299" s="218" t="s">
        <v>146</v>
      </c>
      <c r="E299" s="237" t="s">
        <v>19</v>
      </c>
      <c r="F299" s="238" t="s">
        <v>444</v>
      </c>
      <c r="G299" s="236"/>
      <c r="H299" s="239">
        <v>0.95999999999999996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146</v>
      </c>
      <c r="AU299" s="245" t="s">
        <v>83</v>
      </c>
      <c r="AV299" s="14" t="s">
        <v>83</v>
      </c>
      <c r="AW299" s="14" t="s">
        <v>37</v>
      </c>
      <c r="AX299" s="14" t="s">
        <v>81</v>
      </c>
      <c r="AY299" s="245" t="s">
        <v>133</v>
      </c>
    </row>
    <row r="300" s="2" customFormat="1" ht="37.8" customHeight="1">
      <c r="A300" s="39"/>
      <c r="B300" s="40"/>
      <c r="C300" s="205" t="s">
        <v>445</v>
      </c>
      <c r="D300" s="205" t="s">
        <v>135</v>
      </c>
      <c r="E300" s="206" t="s">
        <v>446</v>
      </c>
      <c r="F300" s="207" t="s">
        <v>447</v>
      </c>
      <c r="G300" s="208" t="s">
        <v>198</v>
      </c>
      <c r="H300" s="209">
        <v>0.0038400000000000001</v>
      </c>
      <c r="I300" s="210"/>
      <c r="J300" s="211">
        <f>ROUND(I300*H300,2)</f>
        <v>0</v>
      </c>
      <c r="K300" s="207" t="s">
        <v>139</v>
      </c>
      <c r="L300" s="45"/>
      <c r="M300" s="212" t="s">
        <v>19</v>
      </c>
      <c r="N300" s="213" t="s">
        <v>45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270</v>
      </c>
      <c r="AT300" s="216" t="s">
        <v>135</v>
      </c>
      <c r="AU300" s="216" t="s">
        <v>83</v>
      </c>
      <c r="AY300" s="18" t="s">
        <v>133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270</v>
      </c>
      <c r="BM300" s="216" t="s">
        <v>448</v>
      </c>
    </row>
    <row r="301" s="2" customFormat="1">
      <c r="A301" s="39"/>
      <c r="B301" s="40"/>
      <c r="C301" s="41"/>
      <c r="D301" s="218" t="s">
        <v>142</v>
      </c>
      <c r="E301" s="41"/>
      <c r="F301" s="219" t="s">
        <v>449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142</v>
      </c>
      <c r="AU301" s="18" t="s">
        <v>83</v>
      </c>
    </row>
    <row r="302" s="2" customFormat="1">
      <c r="A302" s="39"/>
      <c r="B302" s="40"/>
      <c r="C302" s="41"/>
      <c r="D302" s="223" t="s">
        <v>144</v>
      </c>
      <c r="E302" s="41"/>
      <c r="F302" s="224" t="s">
        <v>450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144</v>
      </c>
      <c r="AU302" s="18" t="s">
        <v>83</v>
      </c>
    </row>
    <row r="303" s="12" customFormat="1" ht="22.8" customHeight="1">
      <c r="A303" s="12"/>
      <c r="B303" s="189"/>
      <c r="C303" s="190"/>
      <c r="D303" s="191" t="s">
        <v>73</v>
      </c>
      <c r="E303" s="203" t="s">
        <v>451</v>
      </c>
      <c r="F303" s="203" t="s">
        <v>452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SUM(P304:P307)</f>
        <v>0</v>
      </c>
      <c r="Q303" s="197"/>
      <c r="R303" s="198">
        <f>SUM(R304:R307)</f>
        <v>0</v>
      </c>
      <c r="S303" s="197"/>
      <c r="T303" s="199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83</v>
      </c>
      <c r="AT303" s="201" t="s">
        <v>73</v>
      </c>
      <c r="AU303" s="201" t="s">
        <v>81</v>
      </c>
      <c r="AY303" s="200" t="s">
        <v>133</v>
      </c>
      <c r="BK303" s="202">
        <f>SUM(BK304:BK307)</f>
        <v>0</v>
      </c>
    </row>
    <row r="304" s="2" customFormat="1" ht="66.75" customHeight="1">
      <c r="A304" s="39"/>
      <c r="B304" s="40"/>
      <c r="C304" s="205" t="s">
        <v>453</v>
      </c>
      <c r="D304" s="205" t="s">
        <v>135</v>
      </c>
      <c r="E304" s="206" t="s">
        <v>454</v>
      </c>
      <c r="F304" s="207" t="s">
        <v>455</v>
      </c>
      <c r="G304" s="208" t="s">
        <v>456</v>
      </c>
      <c r="H304" s="209">
        <v>5774.4300000000003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45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270</v>
      </c>
      <c r="AT304" s="216" t="s">
        <v>135</v>
      </c>
      <c r="AU304" s="216" t="s">
        <v>83</v>
      </c>
      <c r="AY304" s="18" t="s">
        <v>133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81</v>
      </c>
      <c r="BK304" s="217">
        <f>ROUND(I304*H304,2)</f>
        <v>0</v>
      </c>
      <c r="BL304" s="18" t="s">
        <v>270</v>
      </c>
      <c r="BM304" s="216" t="s">
        <v>457</v>
      </c>
    </row>
    <row r="305" s="2" customFormat="1">
      <c r="A305" s="39"/>
      <c r="B305" s="40"/>
      <c r="C305" s="41"/>
      <c r="D305" s="218" t="s">
        <v>142</v>
      </c>
      <c r="E305" s="41"/>
      <c r="F305" s="219" t="s">
        <v>458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142</v>
      </c>
      <c r="AU305" s="18" t="s">
        <v>83</v>
      </c>
    </row>
    <row r="306" s="2" customFormat="1" ht="55.5" customHeight="1">
      <c r="A306" s="39"/>
      <c r="B306" s="40"/>
      <c r="C306" s="205" t="s">
        <v>459</v>
      </c>
      <c r="D306" s="205" t="s">
        <v>135</v>
      </c>
      <c r="E306" s="206" t="s">
        <v>460</v>
      </c>
      <c r="F306" s="207" t="s">
        <v>461</v>
      </c>
      <c r="G306" s="208" t="s">
        <v>456</v>
      </c>
      <c r="H306" s="209">
        <v>1096.0050000000001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45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270</v>
      </c>
      <c r="AT306" s="216" t="s">
        <v>135</v>
      </c>
      <c r="AU306" s="216" t="s">
        <v>83</v>
      </c>
      <c r="AY306" s="18" t="s">
        <v>133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270</v>
      </c>
      <c r="BM306" s="216" t="s">
        <v>462</v>
      </c>
    </row>
    <row r="307" s="2" customFormat="1">
      <c r="A307" s="39"/>
      <c r="B307" s="40"/>
      <c r="C307" s="41"/>
      <c r="D307" s="218" t="s">
        <v>142</v>
      </c>
      <c r="E307" s="41"/>
      <c r="F307" s="219" t="s">
        <v>463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142</v>
      </c>
      <c r="AU307" s="18" t="s">
        <v>83</v>
      </c>
    </row>
    <row r="308" s="12" customFormat="1" ht="22.8" customHeight="1">
      <c r="A308" s="12"/>
      <c r="B308" s="189"/>
      <c r="C308" s="190"/>
      <c r="D308" s="191" t="s">
        <v>73</v>
      </c>
      <c r="E308" s="203" t="s">
        <v>464</v>
      </c>
      <c r="F308" s="203" t="s">
        <v>465</v>
      </c>
      <c r="G308" s="190"/>
      <c r="H308" s="190"/>
      <c r="I308" s="193"/>
      <c r="J308" s="204">
        <f>BK308</f>
        <v>0</v>
      </c>
      <c r="K308" s="190"/>
      <c r="L308" s="195"/>
      <c r="M308" s="196"/>
      <c r="N308" s="197"/>
      <c r="O308" s="197"/>
      <c r="P308" s="198">
        <f>SUM(P309:P318)</f>
        <v>0</v>
      </c>
      <c r="Q308" s="197"/>
      <c r="R308" s="198">
        <f>SUM(R309:R318)</f>
        <v>0.00073616000000000003</v>
      </c>
      <c r="S308" s="197"/>
      <c r="T308" s="199">
        <f>SUM(T309:T318)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0" t="s">
        <v>83</v>
      </c>
      <c r="AT308" s="201" t="s">
        <v>73</v>
      </c>
      <c r="AU308" s="201" t="s">
        <v>81</v>
      </c>
      <c r="AY308" s="200" t="s">
        <v>133</v>
      </c>
      <c r="BK308" s="202">
        <f>SUM(BK309:BK318)</f>
        <v>0</v>
      </c>
    </row>
    <row r="309" s="2" customFormat="1" ht="24.15" customHeight="1">
      <c r="A309" s="39"/>
      <c r="B309" s="40"/>
      <c r="C309" s="205" t="s">
        <v>466</v>
      </c>
      <c r="D309" s="205" t="s">
        <v>135</v>
      </c>
      <c r="E309" s="206" t="s">
        <v>467</v>
      </c>
      <c r="F309" s="207" t="s">
        <v>468</v>
      </c>
      <c r="G309" s="208" t="s">
        <v>138</v>
      </c>
      <c r="H309" s="209">
        <v>0.85599999999999998</v>
      </c>
      <c r="I309" s="210"/>
      <c r="J309" s="211">
        <f>ROUND(I309*H309,2)</f>
        <v>0</v>
      </c>
      <c r="K309" s="207" t="s">
        <v>139</v>
      </c>
      <c r="L309" s="45"/>
      <c r="M309" s="212" t="s">
        <v>19</v>
      </c>
      <c r="N309" s="213" t="s">
        <v>45</v>
      </c>
      <c r="O309" s="85"/>
      <c r="P309" s="214">
        <f>O309*H309</f>
        <v>0</v>
      </c>
      <c r="Q309" s="214">
        <v>0.00013999999999999999</v>
      </c>
      <c r="R309" s="214">
        <f>Q309*H309</f>
        <v>0.00011983999999999999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270</v>
      </c>
      <c r="AT309" s="216" t="s">
        <v>135</v>
      </c>
      <c r="AU309" s="216" t="s">
        <v>83</v>
      </c>
      <c r="AY309" s="18" t="s">
        <v>133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270</v>
      </c>
      <c r="BM309" s="216" t="s">
        <v>469</v>
      </c>
    </row>
    <row r="310" s="2" customFormat="1">
      <c r="A310" s="39"/>
      <c r="B310" s="40"/>
      <c r="C310" s="41"/>
      <c r="D310" s="218" t="s">
        <v>142</v>
      </c>
      <c r="E310" s="41"/>
      <c r="F310" s="219" t="s">
        <v>470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142</v>
      </c>
      <c r="AU310" s="18" t="s">
        <v>83</v>
      </c>
    </row>
    <row r="311" s="2" customFormat="1">
      <c r="A311" s="39"/>
      <c r="B311" s="40"/>
      <c r="C311" s="41"/>
      <c r="D311" s="223" t="s">
        <v>144</v>
      </c>
      <c r="E311" s="41"/>
      <c r="F311" s="224" t="s">
        <v>471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144</v>
      </c>
      <c r="AU311" s="18" t="s">
        <v>83</v>
      </c>
    </row>
    <row r="312" s="13" customFormat="1">
      <c r="A312" s="13"/>
      <c r="B312" s="225"/>
      <c r="C312" s="226"/>
      <c r="D312" s="218" t="s">
        <v>146</v>
      </c>
      <c r="E312" s="227" t="s">
        <v>19</v>
      </c>
      <c r="F312" s="228" t="s">
        <v>472</v>
      </c>
      <c r="G312" s="226"/>
      <c r="H312" s="227" t="s">
        <v>19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146</v>
      </c>
      <c r="AU312" s="234" t="s">
        <v>83</v>
      </c>
      <c r="AV312" s="13" t="s">
        <v>81</v>
      </c>
      <c r="AW312" s="13" t="s">
        <v>37</v>
      </c>
      <c r="AX312" s="13" t="s">
        <v>12</v>
      </c>
      <c r="AY312" s="234" t="s">
        <v>133</v>
      </c>
    </row>
    <row r="313" s="14" customFormat="1">
      <c r="A313" s="14"/>
      <c r="B313" s="235"/>
      <c r="C313" s="236"/>
      <c r="D313" s="218" t="s">
        <v>146</v>
      </c>
      <c r="E313" s="237" t="s">
        <v>19</v>
      </c>
      <c r="F313" s="238" t="s">
        <v>368</v>
      </c>
      <c r="G313" s="236"/>
      <c r="H313" s="239">
        <v>0.85599999999999998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146</v>
      </c>
      <c r="AU313" s="245" t="s">
        <v>83</v>
      </c>
      <c r="AV313" s="14" t="s">
        <v>83</v>
      </c>
      <c r="AW313" s="14" t="s">
        <v>37</v>
      </c>
      <c r="AX313" s="14" t="s">
        <v>81</v>
      </c>
      <c r="AY313" s="245" t="s">
        <v>133</v>
      </c>
    </row>
    <row r="314" s="2" customFormat="1" ht="24.15" customHeight="1">
      <c r="A314" s="39"/>
      <c r="B314" s="40"/>
      <c r="C314" s="205" t="s">
        <v>473</v>
      </c>
      <c r="D314" s="205" t="s">
        <v>135</v>
      </c>
      <c r="E314" s="206" t="s">
        <v>474</v>
      </c>
      <c r="F314" s="207" t="s">
        <v>475</v>
      </c>
      <c r="G314" s="208" t="s">
        <v>138</v>
      </c>
      <c r="H314" s="209">
        <v>0.85599999999999998</v>
      </c>
      <c r="I314" s="210"/>
      <c r="J314" s="211">
        <f>ROUND(I314*H314,2)</f>
        <v>0</v>
      </c>
      <c r="K314" s="207" t="s">
        <v>139</v>
      </c>
      <c r="L314" s="45"/>
      <c r="M314" s="212" t="s">
        <v>19</v>
      </c>
      <c r="N314" s="213" t="s">
        <v>45</v>
      </c>
      <c r="O314" s="85"/>
      <c r="P314" s="214">
        <f>O314*H314</f>
        <v>0</v>
      </c>
      <c r="Q314" s="214">
        <v>0.00072000000000000005</v>
      </c>
      <c r="R314" s="214">
        <f>Q314*H314</f>
        <v>0.00061632000000000006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270</v>
      </c>
      <c r="AT314" s="216" t="s">
        <v>135</v>
      </c>
      <c r="AU314" s="216" t="s">
        <v>83</v>
      </c>
      <c r="AY314" s="18" t="s">
        <v>133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81</v>
      </c>
      <c r="BK314" s="217">
        <f>ROUND(I314*H314,2)</f>
        <v>0</v>
      </c>
      <c r="BL314" s="18" t="s">
        <v>270</v>
      </c>
      <c r="BM314" s="216" t="s">
        <v>476</v>
      </c>
    </row>
    <row r="315" s="2" customFormat="1">
      <c r="A315" s="39"/>
      <c r="B315" s="40"/>
      <c r="C315" s="41"/>
      <c r="D315" s="218" t="s">
        <v>142</v>
      </c>
      <c r="E315" s="41"/>
      <c r="F315" s="219" t="s">
        <v>477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142</v>
      </c>
      <c r="AU315" s="18" t="s">
        <v>83</v>
      </c>
    </row>
    <row r="316" s="2" customFormat="1">
      <c r="A316" s="39"/>
      <c r="B316" s="40"/>
      <c r="C316" s="41"/>
      <c r="D316" s="223" t="s">
        <v>144</v>
      </c>
      <c r="E316" s="41"/>
      <c r="F316" s="224" t="s">
        <v>478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144</v>
      </c>
      <c r="AU316" s="18" t="s">
        <v>83</v>
      </c>
    </row>
    <row r="317" s="13" customFormat="1">
      <c r="A317" s="13"/>
      <c r="B317" s="225"/>
      <c r="C317" s="226"/>
      <c r="D317" s="218" t="s">
        <v>146</v>
      </c>
      <c r="E317" s="227" t="s">
        <v>19</v>
      </c>
      <c r="F317" s="228" t="s">
        <v>472</v>
      </c>
      <c r="G317" s="226"/>
      <c r="H317" s="227" t="s">
        <v>19</v>
      </c>
      <c r="I317" s="229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146</v>
      </c>
      <c r="AU317" s="234" t="s">
        <v>83</v>
      </c>
      <c r="AV317" s="13" t="s">
        <v>81</v>
      </c>
      <c r="AW317" s="13" t="s">
        <v>37</v>
      </c>
      <c r="AX317" s="13" t="s">
        <v>12</v>
      </c>
      <c r="AY317" s="234" t="s">
        <v>133</v>
      </c>
    </row>
    <row r="318" s="14" customFormat="1">
      <c r="A318" s="14"/>
      <c r="B318" s="235"/>
      <c r="C318" s="236"/>
      <c r="D318" s="218" t="s">
        <v>146</v>
      </c>
      <c r="E318" s="237" t="s">
        <v>19</v>
      </c>
      <c r="F318" s="238" t="s">
        <v>368</v>
      </c>
      <c r="G318" s="236"/>
      <c r="H318" s="239">
        <v>0.85599999999999998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146</v>
      </c>
      <c r="AU318" s="245" t="s">
        <v>83</v>
      </c>
      <c r="AV318" s="14" t="s">
        <v>83</v>
      </c>
      <c r="AW318" s="14" t="s">
        <v>37</v>
      </c>
      <c r="AX318" s="14" t="s">
        <v>81</v>
      </c>
      <c r="AY318" s="245" t="s">
        <v>133</v>
      </c>
    </row>
    <row r="319" s="12" customFormat="1" ht="25.92" customHeight="1">
      <c r="A319" s="12"/>
      <c r="B319" s="189"/>
      <c r="C319" s="190"/>
      <c r="D319" s="191" t="s">
        <v>73</v>
      </c>
      <c r="E319" s="192" t="s">
        <v>479</v>
      </c>
      <c r="F319" s="192" t="s">
        <v>480</v>
      </c>
      <c r="G319" s="190"/>
      <c r="H319" s="190"/>
      <c r="I319" s="193"/>
      <c r="J319" s="194">
        <f>BK319</f>
        <v>0</v>
      </c>
      <c r="K319" s="190"/>
      <c r="L319" s="195"/>
      <c r="M319" s="196"/>
      <c r="N319" s="197"/>
      <c r="O319" s="197"/>
      <c r="P319" s="198">
        <f>SUM(P320:P329)</f>
        <v>0</v>
      </c>
      <c r="Q319" s="197"/>
      <c r="R319" s="198">
        <f>SUM(R320:R329)</f>
        <v>0</v>
      </c>
      <c r="S319" s="197"/>
      <c r="T319" s="199">
        <f>SUM(T320:T329)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0" t="s">
        <v>140</v>
      </c>
      <c r="AT319" s="201" t="s">
        <v>73</v>
      </c>
      <c r="AU319" s="201" t="s">
        <v>12</v>
      </c>
      <c r="AY319" s="200" t="s">
        <v>133</v>
      </c>
      <c r="BK319" s="202">
        <f>SUM(BK320:BK329)</f>
        <v>0</v>
      </c>
    </row>
    <row r="320" s="2" customFormat="1" ht="21.75" customHeight="1">
      <c r="A320" s="39"/>
      <c r="B320" s="40"/>
      <c r="C320" s="205" t="s">
        <v>481</v>
      </c>
      <c r="D320" s="205" t="s">
        <v>135</v>
      </c>
      <c r="E320" s="206" t="s">
        <v>482</v>
      </c>
      <c r="F320" s="207" t="s">
        <v>483</v>
      </c>
      <c r="G320" s="208" t="s">
        <v>484</v>
      </c>
      <c r="H320" s="209">
        <v>20</v>
      </c>
      <c r="I320" s="210"/>
      <c r="J320" s="211">
        <f>ROUND(I320*H320,2)</f>
        <v>0</v>
      </c>
      <c r="K320" s="207" t="s">
        <v>139</v>
      </c>
      <c r="L320" s="45"/>
      <c r="M320" s="212" t="s">
        <v>19</v>
      </c>
      <c r="N320" s="213" t="s">
        <v>45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485</v>
      </c>
      <c r="AT320" s="216" t="s">
        <v>135</v>
      </c>
      <c r="AU320" s="216" t="s">
        <v>81</v>
      </c>
      <c r="AY320" s="18" t="s">
        <v>133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485</v>
      </c>
      <c r="BM320" s="216" t="s">
        <v>486</v>
      </c>
    </row>
    <row r="321" s="2" customFormat="1">
      <c r="A321" s="39"/>
      <c r="B321" s="40"/>
      <c r="C321" s="41"/>
      <c r="D321" s="218" t="s">
        <v>142</v>
      </c>
      <c r="E321" s="41"/>
      <c r="F321" s="219" t="s">
        <v>487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142</v>
      </c>
      <c r="AU321" s="18" t="s">
        <v>81</v>
      </c>
    </row>
    <row r="322" s="2" customFormat="1">
      <c r="A322" s="39"/>
      <c r="B322" s="40"/>
      <c r="C322" s="41"/>
      <c r="D322" s="223" t="s">
        <v>144</v>
      </c>
      <c r="E322" s="41"/>
      <c r="F322" s="224" t="s">
        <v>488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144</v>
      </c>
      <c r="AU322" s="18" t="s">
        <v>81</v>
      </c>
    </row>
    <row r="323" s="13" customFormat="1">
      <c r="A323" s="13"/>
      <c r="B323" s="225"/>
      <c r="C323" s="226"/>
      <c r="D323" s="218" t="s">
        <v>146</v>
      </c>
      <c r="E323" s="227" t="s">
        <v>19</v>
      </c>
      <c r="F323" s="228" t="s">
        <v>489</v>
      </c>
      <c r="G323" s="226"/>
      <c r="H323" s="227" t="s">
        <v>19</v>
      </c>
      <c r="I323" s="229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146</v>
      </c>
      <c r="AU323" s="234" t="s">
        <v>81</v>
      </c>
      <c r="AV323" s="13" t="s">
        <v>81</v>
      </c>
      <c r="AW323" s="13" t="s">
        <v>37</v>
      </c>
      <c r="AX323" s="13" t="s">
        <v>12</v>
      </c>
      <c r="AY323" s="234" t="s">
        <v>133</v>
      </c>
    </row>
    <row r="324" s="14" customFormat="1">
      <c r="A324" s="14"/>
      <c r="B324" s="235"/>
      <c r="C324" s="236"/>
      <c r="D324" s="218" t="s">
        <v>146</v>
      </c>
      <c r="E324" s="237" t="s">
        <v>19</v>
      </c>
      <c r="F324" s="238" t="s">
        <v>301</v>
      </c>
      <c r="G324" s="236"/>
      <c r="H324" s="239">
        <v>20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146</v>
      </c>
      <c r="AU324" s="245" t="s">
        <v>81</v>
      </c>
      <c r="AV324" s="14" t="s">
        <v>83</v>
      </c>
      <c r="AW324" s="14" t="s">
        <v>37</v>
      </c>
      <c r="AX324" s="14" t="s">
        <v>81</v>
      </c>
      <c r="AY324" s="245" t="s">
        <v>133</v>
      </c>
    </row>
    <row r="325" s="2" customFormat="1" ht="16.5" customHeight="1">
      <c r="A325" s="39"/>
      <c r="B325" s="40"/>
      <c r="C325" s="205" t="s">
        <v>490</v>
      </c>
      <c r="D325" s="205" t="s">
        <v>135</v>
      </c>
      <c r="E325" s="206" t="s">
        <v>491</v>
      </c>
      <c r="F325" s="207" t="s">
        <v>492</v>
      </c>
      <c r="G325" s="208" t="s">
        <v>484</v>
      </c>
      <c r="H325" s="209">
        <v>17</v>
      </c>
      <c r="I325" s="210"/>
      <c r="J325" s="211">
        <f>ROUND(I325*H325,2)</f>
        <v>0</v>
      </c>
      <c r="K325" s="207" t="s">
        <v>139</v>
      </c>
      <c r="L325" s="45"/>
      <c r="M325" s="212" t="s">
        <v>19</v>
      </c>
      <c r="N325" s="213" t="s">
        <v>45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485</v>
      </c>
      <c r="AT325" s="216" t="s">
        <v>135</v>
      </c>
      <c r="AU325" s="216" t="s">
        <v>81</v>
      </c>
      <c r="AY325" s="18" t="s">
        <v>133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485</v>
      </c>
      <c r="BM325" s="216" t="s">
        <v>493</v>
      </c>
    </row>
    <row r="326" s="2" customFormat="1">
      <c r="A326" s="39"/>
      <c r="B326" s="40"/>
      <c r="C326" s="41"/>
      <c r="D326" s="218" t="s">
        <v>142</v>
      </c>
      <c r="E326" s="41"/>
      <c r="F326" s="219" t="s">
        <v>494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142</v>
      </c>
      <c r="AU326" s="18" t="s">
        <v>81</v>
      </c>
    </row>
    <row r="327" s="2" customFormat="1">
      <c r="A327" s="39"/>
      <c r="B327" s="40"/>
      <c r="C327" s="41"/>
      <c r="D327" s="223" t="s">
        <v>144</v>
      </c>
      <c r="E327" s="41"/>
      <c r="F327" s="224" t="s">
        <v>495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144</v>
      </c>
      <c r="AU327" s="18" t="s">
        <v>81</v>
      </c>
    </row>
    <row r="328" s="13" customFormat="1">
      <c r="A328" s="13"/>
      <c r="B328" s="225"/>
      <c r="C328" s="226"/>
      <c r="D328" s="218" t="s">
        <v>146</v>
      </c>
      <c r="E328" s="227" t="s">
        <v>19</v>
      </c>
      <c r="F328" s="228" t="s">
        <v>496</v>
      </c>
      <c r="G328" s="226"/>
      <c r="H328" s="227" t="s">
        <v>19</v>
      </c>
      <c r="I328" s="229"/>
      <c r="J328" s="226"/>
      <c r="K328" s="226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146</v>
      </c>
      <c r="AU328" s="234" t="s">
        <v>81</v>
      </c>
      <c r="AV328" s="13" t="s">
        <v>81</v>
      </c>
      <c r="AW328" s="13" t="s">
        <v>37</v>
      </c>
      <c r="AX328" s="13" t="s">
        <v>12</v>
      </c>
      <c r="AY328" s="234" t="s">
        <v>133</v>
      </c>
    </row>
    <row r="329" s="14" customFormat="1">
      <c r="A329" s="14"/>
      <c r="B329" s="235"/>
      <c r="C329" s="236"/>
      <c r="D329" s="218" t="s">
        <v>146</v>
      </c>
      <c r="E329" s="237" t="s">
        <v>19</v>
      </c>
      <c r="F329" s="238" t="s">
        <v>497</v>
      </c>
      <c r="G329" s="236"/>
      <c r="H329" s="239">
        <v>17</v>
      </c>
      <c r="I329" s="240"/>
      <c r="J329" s="236"/>
      <c r="K329" s="236"/>
      <c r="L329" s="241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146</v>
      </c>
      <c r="AU329" s="245" t="s">
        <v>81</v>
      </c>
      <c r="AV329" s="14" t="s">
        <v>83</v>
      </c>
      <c r="AW329" s="14" t="s">
        <v>37</v>
      </c>
      <c r="AX329" s="14" t="s">
        <v>81</v>
      </c>
      <c r="AY329" s="245" t="s">
        <v>133</v>
      </c>
    </row>
    <row r="330" s="2" customFormat="1" ht="6.96" customHeight="1">
      <c r="A330" s="39"/>
      <c r="B330" s="60"/>
      <c r="C330" s="61"/>
      <c r="D330" s="61"/>
      <c r="E330" s="61"/>
      <c r="F330" s="61"/>
      <c r="G330" s="61"/>
      <c r="H330" s="61"/>
      <c r="I330" s="61"/>
      <c r="J330" s="61"/>
      <c r="K330" s="61"/>
      <c r="L330" s="45"/>
      <c r="M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</sheetData>
  <sheetProtection sheet="1" autoFilter="0" formatColumns="0" formatRows="0" objects="1" scenarios="1" spinCount="100000" saltValue="XPhbSYYoxYX6vhKE2B7RinsS5/Vq80dH9TjNwDZ8Ych4MQ/dewFplkpqjvAKRgh9/4DBEvn3ao70c6moeXmmPg==" hashValue="Oc2czg0NZUamuGr9oli8avC8MQWPmmNXmnQY/Iykf4as+da9pCn+Wv1luiYag/3fE/gHH5mgp2MhGgoGTW73Qw==" algorithmName="SHA-512" password="CC35"/>
  <autoFilter ref="C93:K32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2/121151103"/>
    <hyperlink ref="F104" r:id="rId2" display="https://podminky.urs.cz/item/CS_URS_2024_02/131251100"/>
    <hyperlink ref="F114" r:id="rId3" display="https://podminky.urs.cz/item/CS_URS_2024_02/162751117"/>
    <hyperlink ref="F119" r:id="rId4" display="https://podminky.urs.cz/item/CS_URS_2024_02/162751119"/>
    <hyperlink ref="F124" r:id="rId5" display="https://podminky.urs.cz/item/CS_URS_2024_02/167151101"/>
    <hyperlink ref="F132" r:id="rId6" display="https://podminky.urs.cz/item/CS_URS_2024_02/171152501"/>
    <hyperlink ref="F138" r:id="rId7" display="https://podminky.urs.cz/item/CS_URS_2024_02/171201221"/>
    <hyperlink ref="F143" r:id="rId8" display="https://podminky.urs.cz/item/CS_URS_2024_02/171251201"/>
    <hyperlink ref="F148" r:id="rId9" display="https://podminky.urs.cz/item/CS_URS_2024_02/174151101"/>
    <hyperlink ref="F158" r:id="rId10" display="https://podminky.urs.cz/item/CS_URS_2024_02/213221101"/>
    <hyperlink ref="F163" r:id="rId11" display="https://podminky.urs.cz/item/CS_URS_2024_02/273321611"/>
    <hyperlink ref="F169" r:id="rId12" display="https://podminky.urs.cz/item/CS_URS_2024_02/273351121"/>
    <hyperlink ref="F174" r:id="rId13" display="https://podminky.urs.cz/item/CS_URS_2024_02/273351122"/>
    <hyperlink ref="F179" r:id="rId14" display="https://podminky.urs.cz/item/CS_URS_2024_02/273361821"/>
    <hyperlink ref="F184" r:id="rId15" display="https://podminky.urs.cz/item/CS_URS_2024_02/274321611"/>
    <hyperlink ref="F190" r:id="rId16" display="https://podminky.urs.cz/item/CS_URS_2024_02/274351121"/>
    <hyperlink ref="F195" r:id="rId17" display="https://podminky.urs.cz/item/CS_URS_2024_02/274351122"/>
    <hyperlink ref="F200" r:id="rId18" display="https://podminky.urs.cz/item/CS_URS_2024_02/274361821"/>
    <hyperlink ref="F205" r:id="rId19" display="https://podminky.urs.cz/item/CS_URS_2024_02/275313711"/>
    <hyperlink ref="F211" r:id="rId20" display="https://podminky.urs.cz/item/CS_URS_2024_02/275351121"/>
    <hyperlink ref="F216" r:id="rId21" display="https://podminky.urs.cz/item/CS_URS_2024_02/275351122"/>
    <hyperlink ref="F222" r:id="rId22" display="https://podminky.urs.cz/item/CS_URS_2024_02/346244371"/>
    <hyperlink ref="F228" r:id="rId23" display="https://podminky.urs.cz/item/CS_URS_2024_02/451577777"/>
    <hyperlink ref="F234" r:id="rId24" display="https://podminky.urs.cz/item/CS_URS_2024_02/564750001"/>
    <hyperlink ref="F239" r:id="rId25" display="https://podminky.urs.cz/item/CS_URS_2024_02/596211110"/>
    <hyperlink ref="F248" r:id="rId26" display="https://podminky.urs.cz/item/CS_URS_2024_02/612325112"/>
    <hyperlink ref="F253" r:id="rId27" display="https://podminky.urs.cz/item/CS_URS_2024_02/622131121"/>
    <hyperlink ref="F258" r:id="rId28" display="https://podminky.urs.cz/item/CS_URS_2024_02/622381022"/>
    <hyperlink ref="F264" r:id="rId29" display="https://podminky.urs.cz/item/CS_URS_2024_02/916231212"/>
    <hyperlink ref="F272" r:id="rId30" display="https://podminky.urs.cz/item/CS_URS_2024_02/974031165"/>
    <hyperlink ref="F278" r:id="rId31" display="https://podminky.urs.cz/item/CS_URS_2024_02/997013152"/>
    <hyperlink ref="F281" r:id="rId32" display="https://podminky.urs.cz/item/CS_URS_2024_02/997013501"/>
    <hyperlink ref="F284" r:id="rId33" display="https://podminky.urs.cz/item/CS_URS_2024_02/997013509"/>
    <hyperlink ref="F288" r:id="rId34" display="https://podminky.urs.cz/item/CS_URS_2024_02/997013631"/>
    <hyperlink ref="F292" r:id="rId35" display="https://podminky.urs.cz/item/CS_URS_2024_02/998011009"/>
    <hyperlink ref="F297" r:id="rId36" display="https://podminky.urs.cz/item/CS_URS_2024_02/711113125"/>
    <hyperlink ref="F302" r:id="rId37" display="https://podminky.urs.cz/item/CS_URS_2024_02/998711112"/>
    <hyperlink ref="F311" r:id="rId38" display="https://podminky.urs.cz/item/CS_URS_2024_02/783823135"/>
    <hyperlink ref="F316" r:id="rId39" display="https://podminky.urs.cz/item/CS_URS_2024_02/783827425"/>
    <hyperlink ref="F322" r:id="rId40" display="https://podminky.urs.cz/item/CS_URS_2024_02/HZS1291"/>
    <hyperlink ref="F327" r:id="rId41" display="https://podminky.urs.cz/item/CS_URS_2024_02/HZS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objektu mateřské školy v ul. Sadová, Tachov – dětská skupina v 2.NP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498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ROUND(J105,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ROUND((SUM(BE105:BE1025)),  2)</f>
        <v>0</v>
      </c>
      <c r="G33" s="39"/>
      <c r="H33" s="39"/>
      <c r="I33" s="149">
        <v>0.20999999999999999</v>
      </c>
      <c r="J33" s="148">
        <f>ROUND(((SUM(BE105:BE1025))*I33),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ROUND((SUM(BF105:BF1025)),  2)</f>
        <v>0</v>
      </c>
      <c r="G34" s="39"/>
      <c r="H34" s="39"/>
      <c r="I34" s="149">
        <v>0.12</v>
      </c>
      <c r="J34" s="148">
        <f>ROUND(((SUM(BF105:BF1025))*I34),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ROUND((SUM(BG105:BG1025)),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ROUND((SUM(BH105:BH1025)),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ROUND((SUM(BI105:BI1025)),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61" t="str">
        <f>E7</f>
        <v>Stavební úpravy objektu mateřské školy v ul. Sadová, Tachov – dětská skupina v 2.NP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30" customHeight="1">
      <c r="A50" s="39"/>
      <c r="B50" s="40"/>
      <c r="C50" s="41"/>
      <c r="D50" s="41"/>
      <c r="E50" s="70" t="str">
        <f>E9</f>
        <v>D.2. - Architektonické a stavební řešení - vnitřní stavební úpravy a rampa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Sadová ulice </v>
      </c>
      <c r="G52" s="41"/>
      <c r="H52" s="41"/>
      <c r="I52" s="33" t="s">
        <v>23</v>
      </c>
      <c r="J52" s="73" t="str">
        <f>IF(J12="","",J12)</f>
        <v>19. 8. 2024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Mateřská škola Tachov, Sadová 1356, 34701 Tachov</v>
      </c>
      <c r="G54" s="41"/>
      <c r="H54" s="41"/>
      <c r="I54" s="33" t="s">
        <v>32</v>
      </c>
      <c r="J54" s="37" t="str">
        <f>E21</f>
        <v xml:space="preserve">Ing. Miroslav Packan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J105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102</v>
      </c>
    </row>
    <row r="60" hidden="1" s="9" customFormat="1" ht="24.96" customHeight="1">
      <c r="A60" s="9"/>
      <c r="B60" s="166"/>
      <c r="C60" s="167"/>
      <c r="D60" s="168" t="s">
        <v>103</v>
      </c>
      <c r="E60" s="169"/>
      <c r="F60" s="169"/>
      <c r="G60" s="169"/>
      <c r="H60" s="169"/>
      <c r="I60" s="169"/>
      <c r="J60" s="170">
        <f>J106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104</v>
      </c>
      <c r="E61" s="175"/>
      <c r="F61" s="175"/>
      <c r="G61" s="175"/>
      <c r="H61" s="175"/>
      <c r="I61" s="175"/>
      <c r="J61" s="176">
        <f>J107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106</v>
      </c>
      <c r="E62" s="175"/>
      <c r="F62" s="175"/>
      <c r="G62" s="175"/>
      <c r="H62" s="175"/>
      <c r="I62" s="175"/>
      <c r="J62" s="176">
        <f>J157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107</v>
      </c>
      <c r="E63" s="175"/>
      <c r="F63" s="175"/>
      <c r="G63" s="175"/>
      <c r="H63" s="175"/>
      <c r="I63" s="175"/>
      <c r="J63" s="176">
        <f>J206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108</v>
      </c>
      <c r="E64" s="175"/>
      <c r="F64" s="175"/>
      <c r="G64" s="175"/>
      <c r="H64" s="175"/>
      <c r="I64" s="175"/>
      <c r="J64" s="176">
        <f>J212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109</v>
      </c>
      <c r="E65" s="175"/>
      <c r="F65" s="175"/>
      <c r="G65" s="175"/>
      <c r="H65" s="175"/>
      <c r="I65" s="175"/>
      <c r="J65" s="176">
        <f>J227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110</v>
      </c>
      <c r="E66" s="175"/>
      <c r="F66" s="175"/>
      <c r="G66" s="175"/>
      <c r="H66" s="175"/>
      <c r="I66" s="175"/>
      <c r="J66" s="176">
        <f>J352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111</v>
      </c>
      <c r="E67" s="175"/>
      <c r="F67" s="175"/>
      <c r="G67" s="175"/>
      <c r="H67" s="175"/>
      <c r="I67" s="175"/>
      <c r="J67" s="176">
        <f>J415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2"/>
      <c r="C68" s="173"/>
      <c r="D68" s="174" t="s">
        <v>112</v>
      </c>
      <c r="E68" s="175"/>
      <c r="F68" s="175"/>
      <c r="G68" s="175"/>
      <c r="H68" s="175"/>
      <c r="I68" s="175"/>
      <c r="J68" s="176">
        <f>J434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66"/>
      <c r="C69" s="167"/>
      <c r="D69" s="168" t="s">
        <v>113</v>
      </c>
      <c r="E69" s="169"/>
      <c r="F69" s="169"/>
      <c r="G69" s="169"/>
      <c r="H69" s="169"/>
      <c r="I69" s="169"/>
      <c r="J69" s="170">
        <f>J438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72"/>
      <c r="C70" s="173"/>
      <c r="D70" s="174" t="s">
        <v>114</v>
      </c>
      <c r="E70" s="175"/>
      <c r="F70" s="175"/>
      <c r="G70" s="175"/>
      <c r="H70" s="175"/>
      <c r="I70" s="175"/>
      <c r="J70" s="176">
        <f>J439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2"/>
      <c r="C71" s="173"/>
      <c r="D71" s="174" t="s">
        <v>499</v>
      </c>
      <c r="E71" s="175"/>
      <c r="F71" s="175"/>
      <c r="G71" s="175"/>
      <c r="H71" s="175"/>
      <c r="I71" s="175"/>
      <c r="J71" s="176">
        <f>J448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2"/>
      <c r="C72" s="173"/>
      <c r="D72" s="174" t="s">
        <v>500</v>
      </c>
      <c r="E72" s="175"/>
      <c r="F72" s="175"/>
      <c r="G72" s="175"/>
      <c r="H72" s="175"/>
      <c r="I72" s="175"/>
      <c r="J72" s="176">
        <f>J467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2"/>
      <c r="C73" s="173"/>
      <c r="D73" s="174" t="s">
        <v>501</v>
      </c>
      <c r="E73" s="175"/>
      <c r="F73" s="175"/>
      <c r="G73" s="175"/>
      <c r="H73" s="175"/>
      <c r="I73" s="175"/>
      <c r="J73" s="176">
        <f>J478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72"/>
      <c r="C74" s="173"/>
      <c r="D74" s="174" t="s">
        <v>502</v>
      </c>
      <c r="E74" s="175"/>
      <c r="F74" s="175"/>
      <c r="G74" s="175"/>
      <c r="H74" s="175"/>
      <c r="I74" s="175"/>
      <c r="J74" s="176">
        <f>J483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2"/>
      <c r="C75" s="173"/>
      <c r="D75" s="174" t="s">
        <v>503</v>
      </c>
      <c r="E75" s="175"/>
      <c r="F75" s="175"/>
      <c r="G75" s="175"/>
      <c r="H75" s="175"/>
      <c r="I75" s="175"/>
      <c r="J75" s="176">
        <f>J498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2"/>
      <c r="C76" s="173"/>
      <c r="D76" s="174" t="s">
        <v>504</v>
      </c>
      <c r="E76" s="175"/>
      <c r="F76" s="175"/>
      <c r="G76" s="175"/>
      <c r="H76" s="175"/>
      <c r="I76" s="175"/>
      <c r="J76" s="176">
        <f>J522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72"/>
      <c r="C77" s="173"/>
      <c r="D77" s="174" t="s">
        <v>505</v>
      </c>
      <c r="E77" s="175"/>
      <c r="F77" s="175"/>
      <c r="G77" s="175"/>
      <c r="H77" s="175"/>
      <c r="I77" s="175"/>
      <c r="J77" s="176">
        <f>J533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72"/>
      <c r="C78" s="173"/>
      <c r="D78" s="174" t="s">
        <v>506</v>
      </c>
      <c r="E78" s="175"/>
      <c r="F78" s="175"/>
      <c r="G78" s="175"/>
      <c r="H78" s="175"/>
      <c r="I78" s="175"/>
      <c r="J78" s="176">
        <f>J547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72"/>
      <c r="C79" s="173"/>
      <c r="D79" s="174" t="s">
        <v>115</v>
      </c>
      <c r="E79" s="175"/>
      <c r="F79" s="175"/>
      <c r="G79" s="175"/>
      <c r="H79" s="175"/>
      <c r="I79" s="175"/>
      <c r="J79" s="176">
        <f>J722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72"/>
      <c r="C80" s="173"/>
      <c r="D80" s="174" t="s">
        <v>507</v>
      </c>
      <c r="E80" s="175"/>
      <c r="F80" s="175"/>
      <c r="G80" s="175"/>
      <c r="H80" s="175"/>
      <c r="I80" s="175"/>
      <c r="J80" s="176">
        <f>J760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72"/>
      <c r="C81" s="173"/>
      <c r="D81" s="174" t="s">
        <v>508</v>
      </c>
      <c r="E81" s="175"/>
      <c r="F81" s="175"/>
      <c r="G81" s="175"/>
      <c r="H81" s="175"/>
      <c r="I81" s="175"/>
      <c r="J81" s="176">
        <f>J817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72"/>
      <c r="C82" s="173"/>
      <c r="D82" s="174" t="s">
        <v>509</v>
      </c>
      <c r="E82" s="175"/>
      <c r="F82" s="175"/>
      <c r="G82" s="175"/>
      <c r="H82" s="175"/>
      <c r="I82" s="175"/>
      <c r="J82" s="176">
        <f>J909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72"/>
      <c r="C83" s="173"/>
      <c r="D83" s="174" t="s">
        <v>116</v>
      </c>
      <c r="E83" s="175"/>
      <c r="F83" s="175"/>
      <c r="G83" s="175"/>
      <c r="H83" s="175"/>
      <c r="I83" s="175"/>
      <c r="J83" s="176">
        <f>J912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10" customFormat="1" ht="19.92" customHeight="1">
      <c r="A84" s="10"/>
      <c r="B84" s="172"/>
      <c r="C84" s="173"/>
      <c r="D84" s="174" t="s">
        <v>510</v>
      </c>
      <c r="E84" s="175"/>
      <c r="F84" s="175"/>
      <c r="G84" s="175"/>
      <c r="H84" s="175"/>
      <c r="I84" s="175"/>
      <c r="J84" s="176">
        <f>J994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hidden="1" s="9" customFormat="1" ht="24.96" customHeight="1">
      <c r="A85" s="9"/>
      <c r="B85" s="166"/>
      <c r="C85" s="167"/>
      <c r="D85" s="168" t="s">
        <v>117</v>
      </c>
      <c r="E85" s="169"/>
      <c r="F85" s="169"/>
      <c r="G85" s="169"/>
      <c r="H85" s="169"/>
      <c r="I85" s="169"/>
      <c r="J85" s="170">
        <f>J1005</f>
        <v>0</v>
      </c>
      <c r="K85" s="167"/>
      <c r="L85" s="17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hidden="1" s="2" customFormat="1" ht="21.84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/>
    <row r="89" hidden="1"/>
    <row r="90" hidden="1"/>
    <row r="91" s="2" customFormat="1" ht="6.96" customHeight="1">
      <c r="A91" s="39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4.96" customHeight="1">
      <c r="A92" s="39"/>
      <c r="B92" s="40"/>
      <c r="C92" s="24" t="s">
        <v>118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16</v>
      </c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6.25" customHeight="1">
      <c r="A95" s="39"/>
      <c r="B95" s="40"/>
      <c r="C95" s="41"/>
      <c r="D95" s="41"/>
      <c r="E95" s="161" t="str">
        <f>E7</f>
        <v>Stavební úpravy objektu mateřské školy v ul. Sadová, Tachov – dětská skupina v 2.NP</v>
      </c>
      <c r="F95" s="33"/>
      <c r="G95" s="33"/>
      <c r="H95" s="33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97</v>
      </c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30" customHeight="1">
      <c r="A97" s="39"/>
      <c r="B97" s="40"/>
      <c r="C97" s="41"/>
      <c r="D97" s="41"/>
      <c r="E97" s="70" t="str">
        <f>E9</f>
        <v>D.2. - Architektonické a stavební řešení - vnitřní stavební úpravy a rampa</v>
      </c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F12</f>
        <v xml:space="preserve">Sadová ulice </v>
      </c>
      <c r="G99" s="41"/>
      <c r="H99" s="41"/>
      <c r="I99" s="33" t="s">
        <v>23</v>
      </c>
      <c r="J99" s="73" t="str">
        <f>IF(J12="","",J12)</f>
        <v>19. 8. 2024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E15</f>
        <v>Mateřská škola Tachov, Sadová 1356, 34701 Tachov</v>
      </c>
      <c r="G101" s="41"/>
      <c r="H101" s="41"/>
      <c r="I101" s="33" t="s">
        <v>32</v>
      </c>
      <c r="J101" s="37" t="str">
        <f>E21</f>
        <v xml:space="preserve">Ing. Miroslav Packan </v>
      </c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30</v>
      </c>
      <c r="D102" s="41"/>
      <c r="E102" s="41"/>
      <c r="F102" s="28" t="str">
        <f>IF(E18="","",E18)</f>
        <v>Vyplň údaj</v>
      </c>
      <c r="G102" s="41"/>
      <c r="H102" s="41"/>
      <c r="I102" s="33" t="s">
        <v>35</v>
      </c>
      <c r="J102" s="37" t="str">
        <f>E24</f>
        <v xml:space="preserve"> </v>
      </c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78"/>
      <c r="B104" s="179"/>
      <c r="C104" s="180" t="s">
        <v>119</v>
      </c>
      <c r="D104" s="181" t="s">
        <v>59</v>
      </c>
      <c r="E104" s="181" t="s">
        <v>55</v>
      </c>
      <c r="F104" s="181" t="s">
        <v>56</v>
      </c>
      <c r="G104" s="181" t="s">
        <v>120</v>
      </c>
      <c r="H104" s="181" t="s">
        <v>121</v>
      </c>
      <c r="I104" s="181" t="s">
        <v>122</v>
      </c>
      <c r="J104" s="181" t="s">
        <v>101</v>
      </c>
      <c r="K104" s="182" t="s">
        <v>123</v>
      </c>
      <c r="L104" s="183"/>
      <c r="M104" s="93" t="s">
        <v>19</v>
      </c>
      <c r="N104" s="94" t="s">
        <v>44</v>
      </c>
      <c r="O104" s="94" t="s">
        <v>124</v>
      </c>
      <c r="P104" s="94" t="s">
        <v>125</v>
      </c>
      <c r="Q104" s="94" t="s">
        <v>126</v>
      </c>
      <c r="R104" s="94" t="s">
        <v>127</v>
      </c>
      <c r="S104" s="94" t="s">
        <v>128</v>
      </c>
      <c r="T104" s="95" t="s">
        <v>129</v>
      </c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</row>
    <row r="105" s="2" customFormat="1" ht="22.8" customHeight="1">
      <c r="A105" s="39"/>
      <c r="B105" s="40"/>
      <c r="C105" s="100" t="s">
        <v>130</v>
      </c>
      <c r="D105" s="41"/>
      <c r="E105" s="41"/>
      <c r="F105" s="41"/>
      <c r="G105" s="41"/>
      <c r="H105" s="41"/>
      <c r="I105" s="41"/>
      <c r="J105" s="184">
        <f>BK105</f>
        <v>0</v>
      </c>
      <c r="K105" s="41"/>
      <c r="L105" s="45"/>
      <c r="M105" s="96"/>
      <c r="N105" s="185"/>
      <c r="O105" s="97"/>
      <c r="P105" s="186">
        <f>P106+P438+P1005</f>
        <v>0</v>
      </c>
      <c r="Q105" s="97"/>
      <c r="R105" s="186">
        <f>R106+R438+R1005</f>
        <v>12.515970247999999</v>
      </c>
      <c r="S105" s="97"/>
      <c r="T105" s="187">
        <f>T106+T438+T1005</f>
        <v>13.19609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73</v>
      </c>
      <c r="AU105" s="18" t="s">
        <v>102</v>
      </c>
      <c r="BK105" s="188">
        <f>BK106+BK438+BK1005</f>
        <v>0</v>
      </c>
    </row>
    <row r="106" s="12" customFormat="1" ht="25.92" customHeight="1">
      <c r="A106" s="12"/>
      <c r="B106" s="189"/>
      <c r="C106" s="190"/>
      <c r="D106" s="191" t="s">
        <v>73</v>
      </c>
      <c r="E106" s="192" t="s">
        <v>131</v>
      </c>
      <c r="F106" s="192" t="s">
        <v>132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P107+P157+P206+P212+P227+P352+P415+P434</f>
        <v>0</v>
      </c>
      <c r="Q106" s="197"/>
      <c r="R106" s="198">
        <f>R107+R157+R206+R212+R227+R352+R415+R434</f>
        <v>7.4067200999999994</v>
      </c>
      <c r="S106" s="197"/>
      <c r="T106" s="199">
        <f>T107+T157+T206+T212+T227+T352+T415+T434</f>
        <v>12.2109902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81</v>
      </c>
      <c r="AT106" s="201" t="s">
        <v>73</v>
      </c>
      <c r="AU106" s="201" t="s">
        <v>12</v>
      </c>
      <c r="AY106" s="200" t="s">
        <v>133</v>
      </c>
      <c r="BK106" s="202">
        <f>BK107+BK157+BK206+BK212+BK227+BK352+BK415+BK434</f>
        <v>0</v>
      </c>
    </row>
    <row r="107" s="12" customFormat="1" ht="22.8" customHeight="1">
      <c r="A107" s="12"/>
      <c r="B107" s="189"/>
      <c r="C107" s="190"/>
      <c r="D107" s="191" t="s">
        <v>73</v>
      </c>
      <c r="E107" s="203" t="s">
        <v>81</v>
      </c>
      <c r="F107" s="203" t="s">
        <v>134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SUM(P108:P156)</f>
        <v>0</v>
      </c>
      <c r="Q107" s="197"/>
      <c r="R107" s="198">
        <f>SUM(R108:R156)</f>
        <v>2.979724</v>
      </c>
      <c r="S107" s="197"/>
      <c r="T107" s="199">
        <f>SUM(T108:T156)</f>
        <v>8.2595519999999993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81</v>
      </c>
      <c r="AT107" s="201" t="s">
        <v>73</v>
      </c>
      <c r="AU107" s="201" t="s">
        <v>81</v>
      </c>
      <c r="AY107" s="200" t="s">
        <v>133</v>
      </c>
      <c r="BK107" s="202">
        <f>SUM(BK108:BK156)</f>
        <v>0</v>
      </c>
    </row>
    <row r="108" s="2" customFormat="1" ht="24.15" customHeight="1">
      <c r="A108" s="39"/>
      <c r="B108" s="40"/>
      <c r="C108" s="205" t="s">
        <v>81</v>
      </c>
      <c r="D108" s="205" t="s">
        <v>135</v>
      </c>
      <c r="E108" s="206" t="s">
        <v>511</v>
      </c>
      <c r="F108" s="207" t="s">
        <v>512</v>
      </c>
      <c r="G108" s="208" t="s">
        <v>138</v>
      </c>
      <c r="H108" s="209">
        <v>16.1952</v>
      </c>
      <c r="I108" s="210"/>
      <c r="J108" s="211">
        <f>ROUND(I108*H108,2)</f>
        <v>0</v>
      </c>
      <c r="K108" s="207" t="s">
        <v>139</v>
      </c>
      <c r="L108" s="45"/>
      <c r="M108" s="212" t="s">
        <v>19</v>
      </c>
      <c r="N108" s="213" t="s">
        <v>45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0.28999999999999998</v>
      </c>
      <c r="T108" s="215">
        <f>S108*H108</f>
        <v>4.6966079999999994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140</v>
      </c>
      <c r="AT108" s="216" t="s">
        <v>135</v>
      </c>
      <c r="AU108" s="216" t="s">
        <v>83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140</v>
      </c>
      <c r="BM108" s="216" t="s">
        <v>513</v>
      </c>
    </row>
    <row r="109" s="2" customFormat="1">
      <c r="A109" s="39"/>
      <c r="B109" s="40"/>
      <c r="C109" s="41"/>
      <c r="D109" s="218" t="s">
        <v>142</v>
      </c>
      <c r="E109" s="41"/>
      <c r="F109" s="219" t="s">
        <v>514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142</v>
      </c>
      <c r="AU109" s="18" t="s">
        <v>83</v>
      </c>
    </row>
    <row r="110" s="2" customFormat="1">
      <c r="A110" s="39"/>
      <c r="B110" s="40"/>
      <c r="C110" s="41"/>
      <c r="D110" s="223" t="s">
        <v>144</v>
      </c>
      <c r="E110" s="41"/>
      <c r="F110" s="224" t="s">
        <v>515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144</v>
      </c>
      <c r="AU110" s="18" t="s">
        <v>83</v>
      </c>
    </row>
    <row r="111" s="13" customFormat="1">
      <c r="A111" s="13"/>
      <c r="B111" s="225"/>
      <c r="C111" s="226"/>
      <c r="D111" s="218" t="s">
        <v>146</v>
      </c>
      <c r="E111" s="227" t="s">
        <v>19</v>
      </c>
      <c r="F111" s="228" t="s">
        <v>516</v>
      </c>
      <c r="G111" s="226"/>
      <c r="H111" s="227" t="s">
        <v>19</v>
      </c>
      <c r="I111" s="229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146</v>
      </c>
      <c r="AU111" s="234" t="s">
        <v>83</v>
      </c>
      <c r="AV111" s="13" t="s">
        <v>81</v>
      </c>
      <c r="AW111" s="13" t="s">
        <v>37</v>
      </c>
      <c r="AX111" s="13" t="s">
        <v>12</v>
      </c>
      <c r="AY111" s="234" t="s">
        <v>133</v>
      </c>
    </row>
    <row r="112" s="14" customFormat="1">
      <c r="A112" s="14"/>
      <c r="B112" s="235"/>
      <c r="C112" s="236"/>
      <c r="D112" s="218" t="s">
        <v>146</v>
      </c>
      <c r="E112" s="237" t="s">
        <v>19</v>
      </c>
      <c r="F112" s="238" t="s">
        <v>517</v>
      </c>
      <c r="G112" s="236"/>
      <c r="H112" s="239">
        <v>16.1952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146</v>
      </c>
      <c r="AU112" s="245" t="s">
        <v>83</v>
      </c>
      <c r="AV112" s="14" t="s">
        <v>83</v>
      </c>
      <c r="AW112" s="14" t="s">
        <v>37</v>
      </c>
      <c r="AX112" s="14" t="s">
        <v>81</v>
      </c>
      <c r="AY112" s="245" t="s">
        <v>133</v>
      </c>
    </row>
    <row r="113" s="2" customFormat="1" ht="24.15" customHeight="1">
      <c r="A113" s="39"/>
      <c r="B113" s="40"/>
      <c r="C113" s="205" t="s">
        <v>83</v>
      </c>
      <c r="D113" s="205" t="s">
        <v>135</v>
      </c>
      <c r="E113" s="206" t="s">
        <v>518</v>
      </c>
      <c r="F113" s="207" t="s">
        <v>519</v>
      </c>
      <c r="G113" s="208" t="s">
        <v>138</v>
      </c>
      <c r="H113" s="209">
        <v>16.1952</v>
      </c>
      <c r="I113" s="210"/>
      <c r="J113" s="211">
        <f>ROUND(I113*H113,2)</f>
        <v>0</v>
      </c>
      <c r="K113" s="207" t="s">
        <v>139</v>
      </c>
      <c r="L113" s="45"/>
      <c r="M113" s="212" t="s">
        <v>19</v>
      </c>
      <c r="N113" s="213" t="s">
        <v>45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0.22</v>
      </c>
      <c r="T113" s="215">
        <f>S113*H113</f>
        <v>3.5629439999999999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140</v>
      </c>
      <c r="AT113" s="216" t="s">
        <v>135</v>
      </c>
      <c r="AU113" s="216" t="s">
        <v>83</v>
      </c>
      <c r="AY113" s="18" t="s">
        <v>133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140</v>
      </c>
      <c r="BM113" s="216" t="s">
        <v>520</v>
      </c>
    </row>
    <row r="114" s="2" customFormat="1">
      <c r="A114" s="39"/>
      <c r="B114" s="40"/>
      <c r="C114" s="41"/>
      <c r="D114" s="218" t="s">
        <v>142</v>
      </c>
      <c r="E114" s="41"/>
      <c r="F114" s="219" t="s">
        <v>521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142</v>
      </c>
      <c r="AU114" s="18" t="s">
        <v>83</v>
      </c>
    </row>
    <row r="115" s="2" customFormat="1">
      <c r="A115" s="39"/>
      <c r="B115" s="40"/>
      <c r="C115" s="41"/>
      <c r="D115" s="223" t="s">
        <v>144</v>
      </c>
      <c r="E115" s="41"/>
      <c r="F115" s="224" t="s">
        <v>522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144</v>
      </c>
      <c r="AU115" s="18" t="s">
        <v>83</v>
      </c>
    </row>
    <row r="116" s="13" customFormat="1">
      <c r="A116" s="13"/>
      <c r="B116" s="225"/>
      <c r="C116" s="226"/>
      <c r="D116" s="218" t="s">
        <v>146</v>
      </c>
      <c r="E116" s="227" t="s">
        <v>19</v>
      </c>
      <c r="F116" s="228" t="s">
        <v>523</v>
      </c>
      <c r="G116" s="226"/>
      <c r="H116" s="227" t="s">
        <v>19</v>
      </c>
      <c r="I116" s="229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146</v>
      </c>
      <c r="AU116" s="234" t="s">
        <v>83</v>
      </c>
      <c r="AV116" s="13" t="s">
        <v>81</v>
      </c>
      <c r="AW116" s="13" t="s">
        <v>37</v>
      </c>
      <c r="AX116" s="13" t="s">
        <v>12</v>
      </c>
      <c r="AY116" s="234" t="s">
        <v>133</v>
      </c>
    </row>
    <row r="117" s="14" customFormat="1">
      <c r="A117" s="14"/>
      <c r="B117" s="235"/>
      <c r="C117" s="236"/>
      <c r="D117" s="218" t="s">
        <v>146</v>
      </c>
      <c r="E117" s="237" t="s">
        <v>19</v>
      </c>
      <c r="F117" s="238" t="s">
        <v>524</v>
      </c>
      <c r="G117" s="236"/>
      <c r="H117" s="239">
        <v>16.1952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146</v>
      </c>
      <c r="AU117" s="245" t="s">
        <v>83</v>
      </c>
      <c r="AV117" s="14" t="s">
        <v>83</v>
      </c>
      <c r="AW117" s="14" t="s">
        <v>37</v>
      </c>
      <c r="AX117" s="14" t="s">
        <v>81</v>
      </c>
      <c r="AY117" s="245" t="s">
        <v>133</v>
      </c>
    </row>
    <row r="118" s="2" customFormat="1" ht="33" customHeight="1">
      <c r="A118" s="39"/>
      <c r="B118" s="40"/>
      <c r="C118" s="205" t="s">
        <v>162</v>
      </c>
      <c r="D118" s="205" t="s">
        <v>135</v>
      </c>
      <c r="E118" s="206" t="s">
        <v>525</v>
      </c>
      <c r="F118" s="207" t="s">
        <v>526</v>
      </c>
      <c r="G118" s="208" t="s">
        <v>151</v>
      </c>
      <c r="H118" s="209">
        <v>2.4292799999999999</v>
      </c>
      <c r="I118" s="210"/>
      <c r="J118" s="211">
        <f>ROUND(I118*H118,2)</f>
        <v>0</v>
      </c>
      <c r="K118" s="207" t="s">
        <v>139</v>
      </c>
      <c r="L118" s="45"/>
      <c r="M118" s="212" t="s">
        <v>19</v>
      </c>
      <c r="N118" s="213" t="s">
        <v>45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140</v>
      </c>
      <c r="AT118" s="216" t="s">
        <v>135</v>
      </c>
      <c r="AU118" s="216" t="s">
        <v>83</v>
      </c>
      <c r="AY118" s="18" t="s">
        <v>133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81</v>
      </c>
      <c r="BK118" s="217">
        <f>ROUND(I118*H118,2)</f>
        <v>0</v>
      </c>
      <c r="BL118" s="18" t="s">
        <v>140</v>
      </c>
      <c r="BM118" s="216" t="s">
        <v>527</v>
      </c>
    </row>
    <row r="119" s="2" customFormat="1">
      <c r="A119" s="39"/>
      <c r="B119" s="40"/>
      <c r="C119" s="41"/>
      <c r="D119" s="218" t="s">
        <v>142</v>
      </c>
      <c r="E119" s="41"/>
      <c r="F119" s="219" t="s">
        <v>528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142</v>
      </c>
      <c r="AU119" s="18" t="s">
        <v>83</v>
      </c>
    </row>
    <row r="120" s="2" customFormat="1">
      <c r="A120" s="39"/>
      <c r="B120" s="40"/>
      <c r="C120" s="41"/>
      <c r="D120" s="223" t="s">
        <v>144</v>
      </c>
      <c r="E120" s="41"/>
      <c r="F120" s="224" t="s">
        <v>529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144</v>
      </c>
      <c r="AU120" s="18" t="s">
        <v>83</v>
      </c>
    </row>
    <row r="121" s="13" customFormat="1">
      <c r="A121" s="13"/>
      <c r="B121" s="225"/>
      <c r="C121" s="226"/>
      <c r="D121" s="218" t="s">
        <v>146</v>
      </c>
      <c r="E121" s="227" t="s">
        <v>19</v>
      </c>
      <c r="F121" s="228" t="s">
        <v>530</v>
      </c>
      <c r="G121" s="226"/>
      <c r="H121" s="227" t="s">
        <v>19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146</v>
      </c>
      <c r="AU121" s="234" t="s">
        <v>83</v>
      </c>
      <c r="AV121" s="13" t="s">
        <v>81</v>
      </c>
      <c r="AW121" s="13" t="s">
        <v>37</v>
      </c>
      <c r="AX121" s="13" t="s">
        <v>12</v>
      </c>
      <c r="AY121" s="234" t="s">
        <v>133</v>
      </c>
    </row>
    <row r="122" s="14" customFormat="1">
      <c r="A122" s="14"/>
      <c r="B122" s="235"/>
      <c r="C122" s="236"/>
      <c r="D122" s="218" t="s">
        <v>146</v>
      </c>
      <c r="E122" s="237" t="s">
        <v>19</v>
      </c>
      <c r="F122" s="238" t="s">
        <v>531</v>
      </c>
      <c r="G122" s="236"/>
      <c r="H122" s="239">
        <v>2.4292799999999999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146</v>
      </c>
      <c r="AU122" s="245" t="s">
        <v>83</v>
      </c>
      <c r="AV122" s="14" t="s">
        <v>83</v>
      </c>
      <c r="AW122" s="14" t="s">
        <v>37</v>
      </c>
      <c r="AX122" s="14" t="s">
        <v>81</v>
      </c>
      <c r="AY122" s="245" t="s">
        <v>133</v>
      </c>
    </row>
    <row r="123" s="2" customFormat="1" ht="37.8" customHeight="1">
      <c r="A123" s="39"/>
      <c r="B123" s="40"/>
      <c r="C123" s="205" t="s">
        <v>140</v>
      </c>
      <c r="D123" s="205" t="s">
        <v>135</v>
      </c>
      <c r="E123" s="206" t="s">
        <v>163</v>
      </c>
      <c r="F123" s="207" t="s">
        <v>164</v>
      </c>
      <c r="G123" s="208" t="s">
        <v>151</v>
      </c>
      <c r="H123" s="209">
        <v>2.4292799999999999</v>
      </c>
      <c r="I123" s="210"/>
      <c r="J123" s="211">
        <f>ROUND(I123*H123,2)</f>
        <v>0</v>
      </c>
      <c r="K123" s="207" t="s">
        <v>139</v>
      </c>
      <c r="L123" s="45"/>
      <c r="M123" s="212" t="s">
        <v>19</v>
      </c>
      <c r="N123" s="213" t="s">
        <v>45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140</v>
      </c>
      <c r="AT123" s="216" t="s">
        <v>135</v>
      </c>
      <c r="AU123" s="216" t="s">
        <v>83</v>
      </c>
      <c r="AY123" s="18" t="s">
        <v>133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81</v>
      </c>
      <c r="BK123" s="217">
        <f>ROUND(I123*H123,2)</f>
        <v>0</v>
      </c>
      <c r="BL123" s="18" t="s">
        <v>140</v>
      </c>
      <c r="BM123" s="216" t="s">
        <v>532</v>
      </c>
    </row>
    <row r="124" s="2" customFormat="1">
      <c r="A124" s="39"/>
      <c r="B124" s="40"/>
      <c r="C124" s="41"/>
      <c r="D124" s="218" t="s">
        <v>142</v>
      </c>
      <c r="E124" s="41"/>
      <c r="F124" s="219" t="s">
        <v>166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142</v>
      </c>
      <c r="AU124" s="18" t="s">
        <v>83</v>
      </c>
    </row>
    <row r="125" s="2" customFormat="1">
      <c r="A125" s="39"/>
      <c r="B125" s="40"/>
      <c r="C125" s="41"/>
      <c r="D125" s="223" t="s">
        <v>144</v>
      </c>
      <c r="E125" s="41"/>
      <c r="F125" s="224" t="s">
        <v>167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144</v>
      </c>
      <c r="AU125" s="18" t="s">
        <v>83</v>
      </c>
    </row>
    <row r="126" s="13" customFormat="1">
      <c r="A126" s="13"/>
      <c r="B126" s="225"/>
      <c r="C126" s="226"/>
      <c r="D126" s="218" t="s">
        <v>146</v>
      </c>
      <c r="E126" s="227" t="s">
        <v>19</v>
      </c>
      <c r="F126" s="228" t="s">
        <v>533</v>
      </c>
      <c r="G126" s="226"/>
      <c r="H126" s="227" t="s">
        <v>19</v>
      </c>
      <c r="I126" s="229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146</v>
      </c>
      <c r="AU126" s="234" t="s">
        <v>83</v>
      </c>
      <c r="AV126" s="13" t="s">
        <v>81</v>
      </c>
      <c r="AW126" s="13" t="s">
        <v>37</v>
      </c>
      <c r="AX126" s="13" t="s">
        <v>12</v>
      </c>
      <c r="AY126" s="234" t="s">
        <v>133</v>
      </c>
    </row>
    <row r="127" s="14" customFormat="1">
      <c r="A127" s="14"/>
      <c r="B127" s="235"/>
      <c r="C127" s="236"/>
      <c r="D127" s="218" t="s">
        <v>146</v>
      </c>
      <c r="E127" s="237" t="s">
        <v>19</v>
      </c>
      <c r="F127" s="238" t="s">
        <v>534</v>
      </c>
      <c r="G127" s="236"/>
      <c r="H127" s="239">
        <v>2.4292799999999999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146</v>
      </c>
      <c r="AU127" s="245" t="s">
        <v>83</v>
      </c>
      <c r="AV127" s="14" t="s">
        <v>83</v>
      </c>
      <c r="AW127" s="14" t="s">
        <v>37</v>
      </c>
      <c r="AX127" s="14" t="s">
        <v>81</v>
      </c>
      <c r="AY127" s="245" t="s">
        <v>133</v>
      </c>
    </row>
    <row r="128" s="2" customFormat="1" ht="37.8" customHeight="1">
      <c r="A128" s="39"/>
      <c r="B128" s="40"/>
      <c r="C128" s="205" t="s">
        <v>177</v>
      </c>
      <c r="D128" s="205" t="s">
        <v>135</v>
      </c>
      <c r="E128" s="206" t="s">
        <v>170</v>
      </c>
      <c r="F128" s="207" t="s">
        <v>171</v>
      </c>
      <c r="G128" s="208" t="s">
        <v>151</v>
      </c>
      <c r="H128" s="209">
        <v>24.2928</v>
      </c>
      <c r="I128" s="210"/>
      <c r="J128" s="211">
        <f>ROUND(I128*H128,2)</f>
        <v>0</v>
      </c>
      <c r="K128" s="207" t="s">
        <v>139</v>
      </c>
      <c r="L128" s="45"/>
      <c r="M128" s="212" t="s">
        <v>19</v>
      </c>
      <c r="N128" s="213" t="s">
        <v>45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140</v>
      </c>
      <c r="AT128" s="216" t="s">
        <v>135</v>
      </c>
      <c r="AU128" s="216" t="s">
        <v>83</v>
      </c>
      <c r="AY128" s="18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140</v>
      </c>
      <c r="BM128" s="216" t="s">
        <v>535</v>
      </c>
    </row>
    <row r="129" s="2" customFormat="1">
      <c r="A129" s="39"/>
      <c r="B129" s="40"/>
      <c r="C129" s="41"/>
      <c r="D129" s="218" t="s">
        <v>142</v>
      </c>
      <c r="E129" s="41"/>
      <c r="F129" s="219" t="s">
        <v>173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142</v>
      </c>
      <c r="AU129" s="18" t="s">
        <v>83</v>
      </c>
    </row>
    <row r="130" s="2" customFormat="1">
      <c r="A130" s="39"/>
      <c r="B130" s="40"/>
      <c r="C130" s="41"/>
      <c r="D130" s="223" t="s">
        <v>144</v>
      </c>
      <c r="E130" s="41"/>
      <c r="F130" s="224" t="s">
        <v>174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144</v>
      </c>
      <c r="AU130" s="18" t="s">
        <v>83</v>
      </c>
    </row>
    <row r="131" s="13" customFormat="1">
      <c r="A131" s="13"/>
      <c r="B131" s="225"/>
      <c r="C131" s="226"/>
      <c r="D131" s="218" t="s">
        <v>146</v>
      </c>
      <c r="E131" s="227" t="s">
        <v>19</v>
      </c>
      <c r="F131" s="228" t="s">
        <v>536</v>
      </c>
      <c r="G131" s="226"/>
      <c r="H131" s="227" t="s">
        <v>19</v>
      </c>
      <c r="I131" s="229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146</v>
      </c>
      <c r="AU131" s="234" t="s">
        <v>83</v>
      </c>
      <c r="AV131" s="13" t="s">
        <v>81</v>
      </c>
      <c r="AW131" s="13" t="s">
        <v>37</v>
      </c>
      <c r="AX131" s="13" t="s">
        <v>12</v>
      </c>
      <c r="AY131" s="234" t="s">
        <v>133</v>
      </c>
    </row>
    <row r="132" s="14" customFormat="1">
      <c r="A132" s="14"/>
      <c r="B132" s="235"/>
      <c r="C132" s="236"/>
      <c r="D132" s="218" t="s">
        <v>146</v>
      </c>
      <c r="E132" s="237" t="s">
        <v>19</v>
      </c>
      <c r="F132" s="238" t="s">
        <v>537</v>
      </c>
      <c r="G132" s="236"/>
      <c r="H132" s="239">
        <v>24.2928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146</v>
      </c>
      <c r="AU132" s="245" t="s">
        <v>83</v>
      </c>
      <c r="AV132" s="14" t="s">
        <v>83</v>
      </c>
      <c r="AW132" s="14" t="s">
        <v>37</v>
      </c>
      <c r="AX132" s="14" t="s">
        <v>81</v>
      </c>
      <c r="AY132" s="245" t="s">
        <v>133</v>
      </c>
    </row>
    <row r="133" s="2" customFormat="1" ht="24.15" customHeight="1">
      <c r="A133" s="39"/>
      <c r="B133" s="40"/>
      <c r="C133" s="205" t="s">
        <v>187</v>
      </c>
      <c r="D133" s="205" t="s">
        <v>135</v>
      </c>
      <c r="E133" s="206" t="s">
        <v>178</v>
      </c>
      <c r="F133" s="207" t="s">
        <v>179</v>
      </c>
      <c r="G133" s="208" t="s">
        <v>151</v>
      </c>
      <c r="H133" s="209">
        <v>2.4292799999999999</v>
      </c>
      <c r="I133" s="210"/>
      <c r="J133" s="211">
        <f>ROUND(I133*H133,2)</f>
        <v>0</v>
      </c>
      <c r="K133" s="207" t="s">
        <v>139</v>
      </c>
      <c r="L133" s="45"/>
      <c r="M133" s="212" t="s">
        <v>19</v>
      </c>
      <c r="N133" s="213" t="s">
        <v>45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140</v>
      </c>
      <c r="AT133" s="216" t="s">
        <v>135</v>
      </c>
      <c r="AU133" s="216" t="s">
        <v>83</v>
      </c>
      <c r="AY133" s="18" t="s">
        <v>133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140</v>
      </c>
      <c r="BM133" s="216" t="s">
        <v>538</v>
      </c>
    </row>
    <row r="134" s="2" customFormat="1">
      <c r="A134" s="39"/>
      <c r="B134" s="40"/>
      <c r="C134" s="41"/>
      <c r="D134" s="218" t="s">
        <v>142</v>
      </c>
      <c r="E134" s="41"/>
      <c r="F134" s="219" t="s">
        <v>181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142</v>
      </c>
      <c r="AU134" s="18" t="s">
        <v>83</v>
      </c>
    </row>
    <row r="135" s="2" customFormat="1">
      <c r="A135" s="39"/>
      <c r="B135" s="40"/>
      <c r="C135" s="41"/>
      <c r="D135" s="223" t="s">
        <v>144</v>
      </c>
      <c r="E135" s="41"/>
      <c r="F135" s="224" t="s">
        <v>182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144</v>
      </c>
      <c r="AU135" s="18" t="s">
        <v>83</v>
      </c>
    </row>
    <row r="136" s="13" customFormat="1">
      <c r="A136" s="13"/>
      <c r="B136" s="225"/>
      <c r="C136" s="226"/>
      <c r="D136" s="218" t="s">
        <v>146</v>
      </c>
      <c r="E136" s="227" t="s">
        <v>19</v>
      </c>
      <c r="F136" s="228" t="s">
        <v>539</v>
      </c>
      <c r="G136" s="226"/>
      <c r="H136" s="227" t="s">
        <v>19</v>
      </c>
      <c r="I136" s="229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146</v>
      </c>
      <c r="AU136" s="234" t="s">
        <v>83</v>
      </c>
      <c r="AV136" s="13" t="s">
        <v>81</v>
      </c>
      <c r="AW136" s="13" t="s">
        <v>37</v>
      </c>
      <c r="AX136" s="13" t="s">
        <v>12</v>
      </c>
      <c r="AY136" s="234" t="s">
        <v>133</v>
      </c>
    </row>
    <row r="137" s="14" customFormat="1">
      <c r="A137" s="14"/>
      <c r="B137" s="235"/>
      <c r="C137" s="236"/>
      <c r="D137" s="218" t="s">
        <v>146</v>
      </c>
      <c r="E137" s="237" t="s">
        <v>19</v>
      </c>
      <c r="F137" s="238" t="s">
        <v>534</v>
      </c>
      <c r="G137" s="236"/>
      <c r="H137" s="239">
        <v>2.4292799999999999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146</v>
      </c>
      <c r="AU137" s="245" t="s">
        <v>83</v>
      </c>
      <c r="AV137" s="14" t="s">
        <v>83</v>
      </c>
      <c r="AW137" s="14" t="s">
        <v>37</v>
      </c>
      <c r="AX137" s="14" t="s">
        <v>81</v>
      </c>
      <c r="AY137" s="245" t="s">
        <v>133</v>
      </c>
    </row>
    <row r="138" s="2" customFormat="1" ht="24.15" customHeight="1">
      <c r="A138" s="39"/>
      <c r="B138" s="40"/>
      <c r="C138" s="205" t="s">
        <v>195</v>
      </c>
      <c r="D138" s="205" t="s">
        <v>135</v>
      </c>
      <c r="E138" s="206" t="s">
        <v>540</v>
      </c>
      <c r="F138" s="207" t="s">
        <v>541</v>
      </c>
      <c r="G138" s="208" t="s">
        <v>151</v>
      </c>
      <c r="H138" s="209">
        <v>1.35442</v>
      </c>
      <c r="I138" s="210"/>
      <c r="J138" s="211">
        <f>ROUND(I138*H138,2)</f>
        <v>0</v>
      </c>
      <c r="K138" s="207" t="s">
        <v>139</v>
      </c>
      <c r="L138" s="45"/>
      <c r="M138" s="212" t="s">
        <v>19</v>
      </c>
      <c r="N138" s="213" t="s">
        <v>45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140</v>
      </c>
      <c r="AT138" s="216" t="s">
        <v>135</v>
      </c>
      <c r="AU138" s="216" t="s">
        <v>83</v>
      </c>
      <c r="AY138" s="18" t="s">
        <v>133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140</v>
      </c>
      <c r="BM138" s="216" t="s">
        <v>542</v>
      </c>
    </row>
    <row r="139" s="2" customFormat="1">
      <c r="A139" s="39"/>
      <c r="B139" s="40"/>
      <c r="C139" s="41"/>
      <c r="D139" s="218" t="s">
        <v>142</v>
      </c>
      <c r="E139" s="41"/>
      <c r="F139" s="219" t="s">
        <v>543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142</v>
      </c>
      <c r="AU139" s="18" t="s">
        <v>83</v>
      </c>
    </row>
    <row r="140" s="2" customFormat="1">
      <c r="A140" s="39"/>
      <c r="B140" s="40"/>
      <c r="C140" s="41"/>
      <c r="D140" s="223" t="s">
        <v>144</v>
      </c>
      <c r="E140" s="41"/>
      <c r="F140" s="224" t="s">
        <v>544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144</v>
      </c>
      <c r="AU140" s="18" t="s">
        <v>83</v>
      </c>
    </row>
    <row r="141" s="13" customFormat="1">
      <c r="A141" s="13"/>
      <c r="B141" s="225"/>
      <c r="C141" s="226"/>
      <c r="D141" s="218" t="s">
        <v>146</v>
      </c>
      <c r="E141" s="227" t="s">
        <v>19</v>
      </c>
      <c r="F141" s="228" t="s">
        <v>545</v>
      </c>
      <c r="G141" s="226"/>
      <c r="H141" s="227" t="s">
        <v>19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146</v>
      </c>
      <c r="AU141" s="234" t="s">
        <v>83</v>
      </c>
      <c r="AV141" s="13" t="s">
        <v>81</v>
      </c>
      <c r="AW141" s="13" t="s">
        <v>37</v>
      </c>
      <c r="AX141" s="13" t="s">
        <v>12</v>
      </c>
      <c r="AY141" s="234" t="s">
        <v>133</v>
      </c>
    </row>
    <row r="142" s="14" customFormat="1">
      <c r="A142" s="14"/>
      <c r="B142" s="235"/>
      <c r="C142" s="236"/>
      <c r="D142" s="218" t="s">
        <v>146</v>
      </c>
      <c r="E142" s="237" t="s">
        <v>19</v>
      </c>
      <c r="F142" s="238" t="s">
        <v>546</v>
      </c>
      <c r="G142" s="236"/>
      <c r="H142" s="239">
        <v>1.35442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146</v>
      </c>
      <c r="AU142" s="245" t="s">
        <v>83</v>
      </c>
      <c r="AV142" s="14" t="s">
        <v>83</v>
      </c>
      <c r="AW142" s="14" t="s">
        <v>37</v>
      </c>
      <c r="AX142" s="14" t="s">
        <v>81</v>
      </c>
      <c r="AY142" s="245" t="s">
        <v>133</v>
      </c>
    </row>
    <row r="143" s="2" customFormat="1" ht="16.5" customHeight="1">
      <c r="A143" s="39"/>
      <c r="B143" s="40"/>
      <c r="C143" s="258" t="s">
        <v>204</v>
      </c>
      <c r="D143" s="258" t="s">
        <v>348</v>
      </c>
      <c r="E143" s="259" t="s">
        <v>547</v>
      </c>
      <c r="F143" s="260" t="s">
        <v>548</v>
      </c>
      <c r="G143" s="261" t="s">
        <v>198</v>
      </c>
      <c r="H143" s="262">
        <v>2.979724</v>
      </c>
      <c r="I143" s="263"/>
      <c r="J143" s="264">
        <f>ROUND(I143*H143,2)</f>
        <v>0</v>
      </c>
      <c r="K143" s="260" t="s">
        <v>139</v>
      </c>
      <c r="L143" s="265"/>
      <c r="M143" s="266" t="s">
        <v>19</v>
      </c>
      <c r="N143" s="267" t="s">
        <v>45</v>
      </c>
      <c r="O143" s="85"/>
      <c r="P143" s="214">
        <f>O143*H143</f>
        <v>0</v>
      </c>
      <c r="Q143" s="214">
        <v>1</v>
      </c>
      <c r="R143" s="214">
        <f>Q143*H143</f>
        <v>2.979724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204</v>
      </c>
      <c r="AT143" s="216" t="s">
        <v>348</v>
      </c>
      <c r="AU143" s="216" t="s">
        <v>83</v>
      </c>
      <c r="AY143" s="18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140</v>
      </c>
      <c r="BM143" s="216" t="s">
        <v>549</v>
      </c>
    </row>
    <row r="144" s="2" customFormat="1">
      <c r="A144" s="39"/>
      <c r="B144" s="40"/>
      <c r="C144" s="41"/>
      <c r="D144" s="218" t="s">
        <v>142</v>
      </c>
      <c r="E144" s="41"/>
      <c r="F144" s="219" t="s">
        <v>548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83</v>
      </c>
    </row>
    <row r="145" s="13" customFormat="1">
      <c r="A145" s="13"/>
      <c r="B145" s="225"/>
      <c r="C145" s="226"/>
      <c r="D145" s="218" t="s">
        <v>146</v>
      </c>
      <c r="E145" s="227" t="s">
        <v>19</v>
      </c>
      <c r="F145" s="228" t="s">
        <v>550</v>
      </c>
      <c r="G145" s="226"/>
      <c r="H145" s="227" t="s">
        <v>19</v>
      </c>
      <c r="I145" s="229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146</v>
      </c>
      <c r="AU145" s="234" t="s">
        <v>83</v>
      </c>
      <c r="AV145" s="13" t="s">
        <v>81</v>
      </c>
      <c r="AW145" s="13" t="s">
        <v>37</v>
      </c>
      <c r="AX145" s="13" t="s">
        <v>12</v>
      </c>
      <c r="AY145" s="234" t="s">
        <v>133</v>
      </c>
    </row>
    <row r="146" s="14" customFormat="1">
      <c r="A146" s="14"/>
      <c r="B146" s="235"/>
      <c r="C146" s="236"/>
      <c r="D146" s="218" t="s">
        <v>146</v>
      </c>
      <c r="E146" s="237" t="s">
        <v>19</v>
      </c>
      <c r="F146" s="238" t="s">
        <v>551</v>
      </c>
      <c r="G146" s="236"/>
      <c r="H146" s="239">
        <v>2.979724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146</v>
      </c>
      <c r="AU146" s="245" t="s">
        <v>83</v>
      </c>
      <c r="AV146" s="14" t="s">
        <v>83</v>
      </c>
      <c r="AW146" s="14" t="s">
        <v>37</v>
      </c>
      <c r="AX146" s="14" t="s">
        <v>81</v>
      </c>
      <c r="AY146" s="245" t="s">
        <v>133</v>
      </c>
    </row>
    <row r="147" s="2" customFormat="1" ht="24.15" customHeight="1">
      <c r="A147" s="39"/>
      <c r="B147" s="40"/>
      <c r="C147" s="205" t="s">
        <v>211</v>
      </c>
      <c r="D147" s="205" t="s">
        <v>135</v>
      </c>
      <c r="E147" s="206" t="s">
        <v>196</v>
      </c>
      <c r="F147" s="207" t="s">
        <v>197</v>
      </c>
      <c r="G147" s="208" t="s">
        <v>198</v>
      </c>
      <c r="H147" s="209">
        <v>4.8585599999999998</v>
      </c>
      <c r="I147" s="210"/>
      <c r="J147" s="211">
        <f>ROUND(I147*H147,2)</f>
        <v>0</v>
      </c>
      <c r="K147" s="207" t="s">
        <v>139</v>
      </c>
      <c r="L147" s="45"/>
      <c r="M147" s="212" t="s">
        <v>19</v>
      </c>
      <c r="N147" s="213" t="s">
        <v>45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140</v>
      </c>
      <c r="AT147" s="216" t="s">
        <v>135</v>
      </c>
      <c r="AU147" s="216" t="s">
        <v>83</v>
      </c>
      <c r="AY147" s="18" t="s">
        <v>133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140</v>
      </c>
      <c r="BM147" s="216" t="s">
        <v>552</v>
      </c>
    </row>
    <row r="148" s="2" customFormat="1">
      <c r="A148" s="39"/>
      <c r="B148" s="40"/>
      <c r="C148" s="41"/>
      <c r="D148" s="218" t="s">
        <v>142</v>
      </c>
      <c r="E148" s="41"/>
      <c r="F148" s="219" t="s">
        <v>200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142</v>
      </c>
      <c r="AU148" s="18" t="s">
        <v>83</v>
      </c>
    </row>
    <row r="149" s="2" customFormat="1">
      <c r="A149" s="39"/>
      <c r="B149" s="40"/>
      <c r="C149" s="41"/>
      <c r="D149" s="223" t="s">
        <v>144</v>
      </c>
      <c r="E149" s="41"/>
      <c r="F149" s="224" t="s">
        <v>201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144</v>
      </c>
      <c r="AU149" s="18" t="s">
        <v>83</v>
      </c>
    </row>
    <row r="150" s="13" customFormat="1">
      <c r="A150" s="13"/>
      <c r="B150" s="225"/>
      <c r="C150" s="226"/>
      <c r="D150" s="218" t="s">
        <v>146</v>
      </c>
      <c r="E150" s="227" t="s">
        <v>19</v>
      </c>
      <c r="F150" s="228" t="s">
        <v>202</v>
      </c>
      <c r="G150" s="226"/>
      <c r="H150" s="227" t="s">
        <v>19</v>
      </c>
      <c r="I150" s="229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146</v>
      </c>
      <c r="AU150" s="234" t="s">
        <v>83</v>
      </c>
      <c r="AV150" s="13" t="s">
        <v>81</v>
      </c>
      <c r="AW150" s="13" t="s">
        <v>37</v>
      </c>
      <c r="AX150" s="13" t="s">
        <v>12</v>
      </c>
      <c r="AY150" s="234" t="s">
        <v>133</v>
      </c>
    </row>
    <row r="151" s="14" customFormat="1">
      <c r="A151" s="14"/>
      <c r="B151" s="235"/>
      <c r="C151" s="236"/>
      <c r="D151" s="218" t="s">
        <v>146</v>
      </c>
      <c r="E151" s="237" t="s">
        <v>19</v>
      </c>
      <c r="F151" s="238" t="s">
        <v>553</v>
      </c>
      <c r="G151" s="236"/>
      <c r="H151" s="239">
        <v>4.8585599999999998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146</v>
      </c>
      <c r="AU151" s="245" t="s">
        <v>83</v>
      </c>
      <c r="AV151" s="14" t="s">
        <v>83</v>
      </c>
      <c r="AW151" s="14" t="s">
        <v>37</v>
      </c>
      <c r="AX151" s="14" t="s">
        <v>81</v>
      </c>
      <c r="AY151" s="245" t="s">
        <v>133</v>
      </c>
    </row>
    <row r="152" s="2" customFormat="1" ht="16.5" customHeight="1">
      <c r="A152" s="39"/>
      <c r="B152" s="40"/>
      <c r="C152" s="205" t="s">
        <v>223</v>
      </c>
      <c r="D152" s="205" t="s">
        <v>135</v>
      </c>
      <c r="E152" s="206" t="s">
        <v>205</v>
      </c>
      <c r="F152" s="207" t="s">
        <v>206</v>
      </c>
      <c r="G152" s="208" t="s">
        <v>151</v>
      </c>
      <c r="H152" s="209">
        <v>2.4292799999999999</v>
      </c>
      <c r="I152" s="210"/>
      <c r="J152" s="211">
        <f>ROUND(I152*H152,2)</f>
        <v>0</v>
      </c>
      <c r="K152" s="207" t="s">
        <v>139</v>
      </c>
      <c r="L152" s="45"/>
      <c r="M152" s="212" t="s">
        <v>19</v>
      </c>
      <c r="N152" s="213" t="s">
        <v>45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140</v>
      </c>
      <c r="AT152" s="216" t="s">
        <v>135</v>
      </c>
      <c r="AU152" s="216" t="s">
        <v>83</v>
      </c>
      <c r="AY152" s="18" t="s">
        <v>133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140</v>
      </c>
      <c r="BM152" s="216" t="s">
        <v>554</v>
      </c>
    </row>
    <row r="153" s="2" customFormat="1">
      <c r="A153" s="39"/>
      <c r="B153" s="40"/>
      <c r="C153" s="41"/>
      <c r="D153" s="218" t="s">
        <v>142</v>
      </c>
      <c r="E153" s="41"/>
      <c r="F153" s="219" t="s">
        <v>208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142</v>
      </c>
      <c r="AU153" s="18" t="s">
        <v>83</v>
      </c>
    </row>
    <row r="154" s="2" customFormat="1">
      <c r="A154" s="39"/>
      <c r="B154" s="40"/>
      <c r="C154" s="41"/>
      <c r="D154" s="223" t="s">
        <v>144</v>
      </c>
      <c r="E154" s="41"/>
      <c r="F154" s="224" t="s">
        <v>209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144</v>
      </c>
      <c r="AU154" s="18" t="s">
        <v>83</v>
      </c>
    </row>
    <row r="155" s="13" customFormat="1">
      <c r="A155" s="13"/>
      <c r="B155" s="225"/>
      <c r="C155" s="226"/>
      <c r="D155" s="218" t="s">
        <v>146</v>
      </c>
      <c r="E155" s="227" t="s">
        <v>19</v>
      </c>
      <c r="F155" s="228" t="s">
        <v>555</v>
      </c>
      <c r="G155" s="226"/>
      <c r="H155" s="227" t="s">
        <v>19</v>
      </c>
      <c r="I155" s="229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146</v>
      </c>
      <c r="AU155" s="234" t="s">
        <v>83</v>
      </c>
      <c r="AV155" s="13" t="s">
        <v>81</v>
      </c>
      <c r="AW155" s="13" t="s">
        <v>37</v>
      </c>
      <c r="AX155" s="13" t="s">
        <v>12</v>
      </c>
      <c r="AY155" s="234" t="s">
        <v>133</v>
      </c>
    </row>
    <row r="156" s="14" customFormat="1">
      <c r="A156" s="14"/>
      <c r="B156" s="235"/>
      <c r="C156" s="236"/>
      <c r="D156" s="218" t="s">
        <v>146</v>
      </c>
      <c r="E156" s="237" t="s">
        <v>19</v>
      </c>
      <c r="F156" s="238" t="s">
        <v>534</v>
      </c>
      <c r="G156" s="236"/>
      <c r="H156" s="239">
        <v>2.4292799999999999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146</v>
      </c>
      <c r="AU156" s="245" t="s">
        <v>83</v>
      </c>
      <c r="AV156" s="14" t="s">
        <v>83</v>
      </c>
      <c r="AW156" s="14" t="s">
        <v>37</v>
      </c>
      <c r="AX156" s="14" t="s">
        <v>81</v>
      </c>
      <c r="AY156" s="245" t="s">
        <v>133</v>
      </c>
    </row>
    <row r="157" s="12" customFormat="1" ht="22.8" customHeight="1">
      <c r="A157" s="12"/>
      <c r="B157" s="189"/>
      <c r="C157" s="190"/>
      <c r="D157" s="191" t="s">
        <v>73</v>
      </c>
      <c r="E157" s="203" t="s">
        <v>162</v>
      </c>
      <c r="F157" s="203" t="s">
        <v>314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SUM(P158:P205)</f>
        <v>0</v>
      </c>
      <c r="Q157" s="197"/>
      <c r="R157" s="198">
        <f>SUM(R158:R205)</f>
        <v>0.64865775999999997</v>
      </c>
      <c r="S157" s="197"/>
      <c r="T157" s="199">
        <f>SUM(T158:T205)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81</v>
      </c>
      <c r="AT157" s="201" t="s">
        <v>73</v>
      </c>
      <c r="AU157" s="201" t="s">
        <v>81</v>
      </c>
      <c r="AY157" s="200" t="s">
        <v>133</v>
      </c>
      <c r="BK157" s="202">
        <f>SUM(BK158:BK205)</f>
        <v>0</v>
      </c>
    </row>
    <row r="158" s="2" customFormat="1" ht="33" customHeight="1">
      <c r="A158" s="39"/>
      <c r="B158" s="40"/>
      <c r="C158" s="205" t="s">
        <v>231</v>
      </c>
      <c r="D158" s="205" t="s">
        <v>135</v>
      </c>
      <c r="E158" s="206" t="s">
        <v>556</v>
      </c>
      <c r="F158" s="207" t="s">
        <v>557</v>
      </c>
      <c r="G158" s="208" t="s">
        <v>138</v>
      </c>
      <c r="H158" s="209">
        <v>1.032</v>
      </c>
      <c r="I158" s="210"/>
      <c r="J158" s="211">
        <f>ROUND(I158*H158,2)</f>
        <v>0</v>
      </c>
      <c r="K158" s="207" t="s">
        <v>139</v>
      </c>
      <c r="L158" s="45"/>
      <c r="M158" s="212" t="s">
        <v>19</v>
      </c>
      <c r="N158" s="213" t="s">
        <v>45</v>
      </c>
      <c r="O158" s="85"/>
      <c r="P158" s="214">
        <f>O158*H158</f>
        <v>0</v>
      </c>
      <c r="Q158" s="214">
        <v>0.24410999999999999</v>
      </c>
      <c r="R158" s="214">
        <f>Q158*H158</f>
        <v>0.25192152000000001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140</v>
      </c>
      <c r="AT158" s="216" t="s">
        <v>135</v>
      </c>
      <c r="AU158" s="216" t="s">
        <v>83</v>
      </c>
      <c r="AY158" s="18" t="s">
        <v>133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140</v>
      </c>
      <c r="BM158" s="216" t="s">
        <v>558</v>
      </c>
    </row>
    <row r="159" s="2" customFormat="1">
      <c r="A159" s="39"/>
      <c r="B159" s="40"/>
      <c r="C159" s="41"/>
      <c r="D159" s="218" t="s">
        <v>142</v>
      </c>
      <c r="E159" s="41"/>
      <c r="F159" s="219" t="s">
        <v>559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142</v>
      </c>
      <c r="AU159" s="18" t="s">
        <v>83</v>
      </c>
    </row>
    <row r="160" s="2" customFormat="1">
      <c r="A160" s="39"/>
      <c r="B160" s="40"/>
      <c r="C160" s="41"/>
      <c r="D160" s="223" t="s">
        <v>144</v>
      </c>
      <c r="E160" s="41"/>
      <c r="F160" s="224" t="s">
        <v>560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144</v>
      </c>
      <c r="AU160" s="18" t="s">
        <v>83</v>
      </c>
    </row>
    <row r="161" s="13" customFormat="1">
      <c r="A161" s="13"/>
      <c r="B161" s="225"/>
      <c r="C161" s="226"/>
      <c r="D161" s="218" t="s">
        <v>146</v>
      </c>
      <c r="E161" s="227" t="s">
        <v>19</v>
      </c>
      <c r="F161" s="228" t="s">
        <v>561</v>
      </c>
      <c r="G161" s="226"/>
      <c r="H161" s="227" t="s">
        <v>19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146</v>
      </c>
      <c r="AU161" s="234" t="s">
        <v>83</v>
      </c>
      <c r="AV161" s="13" t="s">
        <v>81</v>
      </c>
      <c r="AW161" s="13" t="s">
        <v>37</v>
      </c>
      <c r="AX161" s="13" t="s">
        <v>12</v>
      </c>
      <c r="AY161" s="234" t="s">
        <v>133</v>
      </c>
    </row>
    <row r="162" s="14" customFormat="1">
      <c r="A162" s="14"/>
      <c r="B162" s="235"/>
      <c r="C162" s="236"/>
      <c r="D162" s="218" t="s">
        <v>146</v>
      </c>
      <c r="E162" s="237" t="s">
        <v>19</v>
      </c>
      <c r="F162" s="238" t="s">
        <v>562</v>
      </c>
      <c r="G162" s="236"/>
      <c r="H162" s="239">
        <v>1.032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146</v>
      </c>
      <c r="AU162" s="245" t="s">
        <v>83</v>
      </c>
      <c r="AV162" s="14" t="s">
        <v>83</v>
      </c>
      <c r="AW162" s="14" t="s">
        <v>37</v>
      </c>
      <c r="AX162" s="14" t="s">
        <v>81</v>
      </c>
      <c r="AY162" s="245" t="s">
        <v>133</v>
      </c>
    </row>
    <row r="163" s="2" customFormat="1" ht="33" customHeight="1">
      <c r="A163" s="39"/>
      <c r="B163" s="40"/>
      <c r="C163" s="205" t="s">
        <v>8</v>
      </c>
      <c r="D163" s="205" t="s">
        <v>135</v>
      </c>
      <c r="E163" s="206" t="s">
        <v>563</v>
      </c>
      <c r="F163" s="207" t="s">
        <v>564</v>
      </c>
      <c r="G163" s="208" t="s">
        <v>565</v>
      </c>
      <c r="H163" s="209">
        <v>2</v>
      </c>
      <c r="I163" s="210"/>
      <c r="J163" s="211">
        <f>ROUND(I163*H163,2)</f>
        <v>0</v>
      </c>
      <c r="K163" s="207" t="s">
        <v>139</v>
      </c>
      <c r="L163" s="45"/>
      <c r="M163" s="212" t="s">
        <v>19</v>
      </c>
      <c r="N163" s="213" t="s">
        <v>45</v>
      </c>
      <c r="O163" s="85"/>
      <c r="P163" s="214">
        <f>O163*H163</f>
        <v>0</v>
      </c>
      <c r="Q163" s="214">
        <v>0.026550000000000001</v>
      </c>
      <c r="R163" s="214">
        <f>Q163*H163</f>
        <v>0.053100000000000001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140</v>
      </c>
      <c r="AT163" s="216" t="s">
        <v>135</v>
      </c>
      <c r="AU163" s="216" t="s">
        <v>83</v>
      </c>
      <c r="AY163" s="18" t="s">
        <v>133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140</v>
      </c>
      <c r="BM163" s="216" t="s">
        <v>566</v>
      </c>
    </row>
    <row r="164" s="2" customFormat="1">
      <c r="A164" s="39"/>
      <c r="B164" s="40"/>
      <c r="C164" s="41"/>
      <c r="D164" s="218" t="s">
        <v>142</v>
      </c>
      <c r="E164" s="41"/>
      <c r="F164" s="219" t="s">
        <v>567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142</v>
      </c>
      <c r="AU164" s="18" t="s">
        <v>83</v>
      </c>
    </row>
    <row r="165" s="2" customFormat="1">
      <c r="A165" s="39"/>
      <c r="B165" s="40"/>
      <c r="C165" s="41"/>
      <c r="D165" s="223" t="s">
        <v>144</v>
      </c>
      <c r="E165" s="41"/>
      <c r="F165" s="224" t="s">
        <v>568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144</v>
      </c>
      <c r="AU165" s="18" t="s">
        <v>83</v>
      </c>
    </row>
    <row r="166" s="13" customFormat="1">
      <c r="A166" s="13"/>
      <c r="B166" s="225"/>
      <c r="C166" s="226"/>
      <c r="D166" s="218" t="s">
        <v>146</v>
      </c>
      <c r="E166" s="227" t="s">
        <v>19</v>
      </c>
      <c r="F166" s="228" t="s">
        <v>569</v>
      </c>
      <c r="G166" s="226"/>
      <c r="H166" s="227" t="s">
        <v>19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146</v>
      </c>
      <c r="AU166" s="234" t="s">
        <v>83</v>
      </c>
      <c r="AV166" s="13" t="s">
        <v>81</v>
      </c>
      <c r="AW166" s="13" t="s">
        <v>37</v>
      </c>
      <c r="AX166" s="13" t="s">
        <v>12</v>
      </c>
      <c r="AY166" s="234" t="s">
        <v>133</v>
      </c>
    </row>
    <row r="167" s="14" customFormat="1">
      <c r="A167" s="14"/>
      <c r="B167" s="235"/>
      <c r="C167" s="236"/>
      <c r="D167" s="218" t="s">
        <v>146</v>
      </c>
      <c r="E167" s="237" t="s">
        <v>19</v>
      </c>
      <c r="F167" s="238" t="s">
        <v>83</v>
      </c>
      <c r="G167" s="236"/>
      <c r="H167" s="239">
        <v>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146</v>
      </c>
      <c r="AU167" s="245" t="s">
        <v>83</v>
      </c>
      <c r="AV167" s="14" t="s">
        <v>83</v>
      </c>
      <c r="AW167" s="14" t="s">
        <v>37</v>
      </c>
      <c r="AX167" s="14" t="s">
        <v>81</v>
      </c>
      <c r="AY167" s="245" t="s">
        <v>133</v>
      </c>
    </row>
    <row r="168" s="2" customFormat="1" ht="16.5" customHeight="1">
      <c r="A168" s="39"/>
      <c r="B168" s="40"/>
      <c r="C168" s="205" t="s">
        <v>248</v>
      </c>
      <c r="D168" s="205" t="s">
        <v>135</v>
      </c>
      <c r="E168" s="206" t="s">
        <v>570</v>
      </c>
      <c r="F168" s="207" t="s">
        <v>571</v>
      </c>
      <c r="G168" s="208" t="s">
        <v>151</v>
      </c>
      <c r="H168" s="209">
        <v>1.11524</v>
      </c>
      <c r="I168" s="210"/>
      <c r="J168" s="211">
        <f>ROUND(I168*H168,2)</f>
        <v>0</v>
      </c>
      <c r="K168" s="207" t="s">
        <v>139</v>
      </c>
      <c r="L168" s="45"/>
      <c r="M168" s="212" t="s">
        <v>19</v>
      </c>
      <c r="N168" s="213" t="s">
        <v>45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140</v>
      </c>
      <c r="AT168" s="216" t="s">
        <v>135</v>
      </c>
      <c r="AU168" s="216" t="s">
        <v>83</v>
      </c>
      <c r="AY168" s="18" t="s">
        <v>133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140</v>
      </c>
      <c r="BM168" s="216" t="s">
        <v>572</v>
      </c>
    </row>
    <row r="169" s="2" customFormat="1">
      <c r="A169" s="39"/>
      <c r="B169" s="40"/>
      <c r="C169" s="41"/>
      <c r="D169" s="218" t="s">
        <v>142</v>
      </c>
      <c r="E169" s="41"/>
      <c r="F169" s="219" t="s">
        <v>573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142</v>
      </c>
      <c r="AU169" s="18" t="s">
        <v>83</v>
      </c>
    </row>
    <row r="170" s="2" customFormat="1">
      <c r="A170" s="39"/>
      <c r="B170" s="40"/>
      <c r="C170" s="41"/>
      <c r="D170" s="223" t="s">
        <v>144</v>
      </c>
      <c r="E170" s="41"/>
      <c r="F170" s="224" t="s">
        <v>574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144</v>
      </c>
      <c r="AU170" s="18" t="s">
        <v>83</v>
      </c>
    </row>
    <row r="171" s="2" customFormat="1">
      <c r="A171" s="39"/>
      <c r="B171" s="40"/>
      <c r="C171" s="41"/>
      <c r="D171" s="218" t="s">
        <v>237</v>
      </c>
      <c r="E171" s="41"/>
      <c r="F171" s="257" t="s">
        <v>575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237</v>
      </c>
      <c r="AU171" s="18" t="s">
        <v>83</v>
      </c>
    </row>
    <row r="172" s="13" customFormat="1">
      <c r="A172" s="13"/>
      <c r="B172" s="225"/>
      <c r="C172" s="226"/>
      <c r="D172" s="218" t="s">
        <v>146</v>
      </c>
      <c r="E172" s="227" t="s">
        <v>19</v>
      </c>
      <c r="F172" s="228" t="s">
        <v>576</v>
      </c>
      <c r="G172" s="226"/>
      <c r="H172" s="227" t="s">
        <v>19</v>
      </c>
      <c r="I172" s="229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146</v>
      </c>
      <c r="AU172" s="234" t="s">
        <v>83</v>
      </c>
      <c r="AV172" s="13" t="s">
        <v>81</v>
      </c>
      <c r="AW172" s="13" t="s">
        <v>37</v>
      </c>
      <c r="AX172" s="13" t="s">
        <v>12</v>
      </c>
      <c r="AY172" s="234" t="s">
        <v>133</v>
      </c>
    </row>
    <row r="173" s="14" customFormat="1">
      <c r="A173" s="14"/>
      <c r="B173" s="235"/>
      <c r="C173" s="236"/>
      <c r="D173" s="218" t="s">
        <v>146</v>
      </c>
      <c r="E173" s="237" t="s">
        <v>19</v>
      </c>
      <c r="F173" s="238" t="s">
        <v>577</v>
      </c>
      <c r="G173" s="236"/>
      <c r="H173" s="239">
        <v>0.43559999999999999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146</v>
      </c>
      <c r="AU173" s="245" t="s">
        <v>83</v>
      </c>
      <c r="AV173" s="14" t="s">
        <v>83</v>
      </c>
      <c r="AW173" s="14" t="s">
        <v>37</v>
      </c>
      <c r="AX173" s="14" t="s">
        <v>12</v>
      </c>
      <c r="AY173" s="245" t="s">
        <v>133</v>
      </c>
    </row>
    <row r="174" s="14" customFormat="1">
      <c r="A174" s="14"/>
      <c r="B174" s="235"/>
      <c r="C174" s="236"/>
      <c r="D174" s="218" t="s">
        <v>146</v>
      </c>
      <c r="E174" s="237" t="s">
        <v>19</v>
      </c>
      <c r="F174" s="238" t="s">
        <v>578</v>
      </c>
      <c r="G174" s="236"/>
      <c r="H174" s="239">
        <v>0.1472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146</v>
      </c>
      <c r="AU174" s="245" t="s">
        <v>83</v>
      </c>
      <c r="AV174" s="14" t="s">
        <v>83</v>
      </c>
      <c r="AW174" s="14" t="s">
        <v>37</v>
      </c>
      <c r="AX174" s="14" t="s">
        <v>12</v>
      </c>
      <c r="AY174" s="245" t="s">
        <v>133</v>
      </c>
    </row>
    <row r="175" s="14" customFormat="1">
      <c r="A175" s="14"/>
      <c r="B175" s="235"/>
      <c r="C175" s="236"/>
      <c r="D175" s="218" t="s">
        <v>146</v>
      </c>
      <c r="E175" s="237" t="s">
        <v>19</v>
      </c>
      <c r="F175" s="238" t="s">
        <v>579</v>
      </c>
      <c r="G175" s="236"/>
      <c r="H175" s="239">
        <v>0.53244000000000002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146</v>
      </c>
      <c r="AU175" s="245" t="s">
        <v>83</v>
      </c>
      <c r="AV175" s="14" t="s">
        <v>83</v>
      </c>
      <c r="AW175" s="14" t="s">
        <v>37</v>
      </c>
      <c r="AX175" s="14" t="s">
        <v>12</v>
      </c>
      <c r="AY175" s="245" t="s">
        <v>133</v>
      </c>
    </row>
    <row r="176" s="15" customFormat="1">
      <c r="A176" s="15"/>
      <c r="B176" s="246"/>
      <c r="C176" s="247"/>
      <c r="D176" s="218" t="s">
        <v>146</v>
      </c>
      <c r="E176" s="248" t="s">
        <v>19</v>
      </c>
      <c r="F176" s="249" t="s">
        <v>161</v>
      </c>
      <c r="G176" s="247"/>
      <c r="H176" s="250">
        <v>1.11524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146</v>
      </c>
      <c r="AU176" s="256" t="s">
        <v>83</v>
      </c>
      <c r="AV176" s="15" t="s">
        <v>140</v>
      </c>
      <c r="AW176" s="15" t="s">
        <v>37</v>
      </c>
      <c r="AX176" s="15" t="s">
        <v>81</v>
      </c>
      <c r="AY176" s="256" t="s">
        <v>133</v>
      </c>
    </row>
    <row r="177" s="2" customFormat="1" ht="24.15" customHeight="1">
      <c r="A177" s="39"/>
      <c r="B177" s="40"/>
      <c r="C177" s="205" t="s">
        <v>254</v>
      </c>
      <c r="D177" s="205" t="s">
        <v>135</v>
      </c>
      <c r="E177" s="206" t="s">
        <v>580</v>
      </c>
      <c r="F177" s="207" t="s">
        <v>581</v>
      </c>
      <c r="G177" s="208" t="s">
        <v>138</v>
      </c>
      <c r="H177" s="209">
        <v>8.1359999999999992</v>
      </c>
      <c r="I177" s="210"/>
      <c r="J177" s="211">
        <f>ROUND(I177*H177,2)</f>
        <v>0</v>
      </c>
      <c r="K177" s="207" t="s">
        <v>139</v>
      </c>
      <c r="L177" s="45"/>
      <c r="M177" s="212" t="s">
        <v>19</v>
      </c>
      <c r="N177" s="213" t="s">
        <v>45</v>
      </c>
      <c r="O177" s="85"/>
      <c r="P177" s="214">
        <f>O177*H177</f>
        <v>0</v>
      </c>
      <c r="Q177" s="214">
        <v>0.0033500000000000001</v>
      </c>
      <c r="R177" s="214">
        <f>Q177*H177</f>
        <v>0.027255599999999998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140</v>
      </c>
      <c r="AT177" s="216" t="s">
        <v>135</v>
      </c>
      <c r="AU177" s="216" t="s">
        <v>83</v>
      </c>
      <c r="AY177" s="18" t="s">
        <v>133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140</v>
      </c>
      <c r="BM177" s="216" t="s">
        <v>582</v>
      </c>
    </row>
    <row r="178" s="2" customFormat="1">
      <c r="A178" s="39"/>
      <c r="B178" s="40"/>
      <c r="C178" s="41"/>
      <c r="D178" s="218" t="s">
        <v>142</v>
      </c>
      <c r="E178" s="41"/>
      <c r="F178" s="219" t="s">
        <v>583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142</v>
      </c>
      <c r="AU178" s="18" t="s">
        <v>83</v>
      </c>
    </row>
    <row r="179" s="2" customFormat="1">
      <c r="A179" s="39"/>
      <c r="B179" s="40"/>
      <c r="C179" s="41"/>
      <c r="D179" s="223" t="s">
        <v>144</v>
      </c>
      <c r="E179" s="41"/>
      <c r="F179" s="224" t="s">
        <v>584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144</v>
      </c>
      <c r="AU179" s="18" t="s">
        <v>83</v>
      </c>
    </row>
    <row r="180" s="13" customFormat="1">
      <c r="A180" s="13"/>
      <c r="B180" s="225"/>
      <c r="C180" s="226"/>
      <c r="D180" s="218" t="s">
        <v>146</v>
      </c>
      <c r="E180" s="227" t="s">
        <v>19</v>
      </c>
      <c r="F180" s="228" t="s">
        <v>585</v>
      </c>
      <c r="G180" s="226"/>
      <c r="H180" s="227" t="s">
        <v>19</v>
      </c>
      <c r="I180" s="229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146</v>
      </c>
      <c r="AU180" s="234" t="s">
        <v>83</v>
      </c>
      <c r="AV180" s="13" t="s">
        <v>81</v>
      </c>
      <c r="AW180" s="13" t="s">
        <v>37</v>
      </c>
      <c r="AX180" s="13" t="s">
        <v>12</v>
      </c>
      <c r="AY180" s="234" t="s">
        <v>133</v>
      </c>
    </row>
    <row r="181" s="14" customFormat="1">
      <c r="A181" s="14"/>
      <c r="B181" s="235"/>
      <c r="C181" s="236"/>
      <c r="D181" s="218" t="s">
        <v>146</v>
      </c>
      <c r="E181" s="237" t="s">
        <v>19</v>
      </c>
      <c r="F181" s="238" t="s">
        <v>586</v>
      </c>
      <c r="G181" s="236"/>
      <c r="H181" s="239">
        <v>4.5759999999999996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146</v>
      </c>
      <c r="AU181" s="245" t="s">
        <v>83</v>
      </c>
      <c r="AV181" s="14" t="s">
        <v>83</v>
      </c>
      <c r="AW181" s="14" t="s">
        <v>37</v>
      </c>
      <c r="AX181" s="14" t="s">
        <v>12</v>
      </c>
      <c r="AY181" s="245" t="s">
        <v>133</v>
      </c>
    </row>
    <row r="182" s="14" customFormat="1">
      <c r="A182" s="14"/>
      <c r="B182" s="235"/>
      <c r="C182" s="236"/>
      <c r="D182" s="218" t="s">
        <v>146</v>
      </c>
      <c r="E182" s="237" t="s">
        <v>19</v>
      </c>
      <c r="F182" s="238" t="s">
        <v>587</v>
      </c>
      <c r="G182" s="236"/>
      <c r="H182" s="239">
        <v>2.0880000000000001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146</v>
      </c>
      <c r="AU182" s="245" t="s">
        <v>83</v>
      </c>
      <c r="AV182" s="14" t="s">
        <v>83</v>
      </c>
      <c r="AW182" s="14" t="s">
        <v>37</v>
      </c>
      <c r="AX182" s="14" t="s">
        <v>12</v>
      </c>
      <c r="AY182" s="245" t="s">
        <v>133</v>
      </c>
    </row>
    <row r="183" s="14" customFormat="1">
      <c r="A183" s="14"/>
      <c r="B183" s="235"/>
      <c r="C183" s="236"/>
      <c r="D183" s="218" t="s">
        <v>146</v>
      </c>
      <c r="E183" s="237" t="s">
        <v>19</v>
      </c>
      <c r="F183" s="238" t="s">
        <v>588</v>
      </c>
      <c r="G183" s="236"/>
      <c r="H183" s="239">
        <v>1.472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146</v>
      </c>
      <c r="AU183" s="245" t="s">
        <v>83</v>
      </c>
      <c r="AV183" s="14" t="s">
        <v>83</v>
      </c>
      <c r="AW183" s="14" t="s">
        <v>37</v>
      </c>
      <c r="AX183" s="14" t="s">
        <v>12</v>
      </c>
      <c r="AY183" s="245" t="s">
        <v>133</v>
      </c>
    </row>
    <row r="184" s="15" customFormat="1">
      <c r="A184" s="15"/>
      <c r="B184" s="246"/>
      <c r="C184" s="247"/>
      <c r="D184" s="218" t="s">
        <v>146</v>
      </c>
      <c r="E184" s="248" t="s">
        <v>19</v>
      </c>
      <c r="F184" s="249" t="s">
        <v>161</v>
      </c>
      <c r="G184" s="247"/>
      <c r="H184" s="250">
        <v>8.1359999999999992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146</v>
      </c>
      <c r="AU184" s="256" t="s">
        <v>83</v>
      </c>
      <c r="AV184" s="15" t="s">
        <v>140</v>
      </c>
      <c r="AW184" s="15" t="s">
        <v>37</v>
      </c>
      <c r="AX184" s="15" t="s">
        <v>81</v>
      </c>
      <c r="AY184" s="256" t="s">
        <v>133</v>
      </c>
    </row>
    <row r="185" s="2" customFormat="1" ht="24.15" customHeight="1">
      <c r="A185" s="39"/>
      <c r="B185" s="40"/>
      <c r="C185" s="205" t="s">
        <v>262</v>
      </c>
      <c r="D185" s="205" t="s">
        <v>135</v>
      </c>
      <c r="E185" s="206" t="s">
        <v>589</v>
      </c>
      <c r="F185" s="207" t="s">
        <v>590</v>
      </c>
      <c r="G185" s="208" t="s">
        <v>138</v>
      </c>
      <c r="H185" s="209">
        <v>8.1359999999999992</v>
      </c>
      <c r="I185" s="210"/>
      <c r="J185" s="211">
        <f>ROUND(I185*H185,2)</f>
        <v>0</v>
      </c>
      <c r="K185" s="207" t="s">
        <v>139</v>
      </c>
      <c r="L185" s="45"/>
      <c r="M185" s="212" t="s">
        <v>19</v>
      </c>
      <c r="N185" s="213" t="s">
        <v>45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140</v>
      </c>
      <c r="AT185" s="216" t="s">
        <v>135</v>
      </c>
      <c r="AU185" s="216" t="s">
        <v>83</v>
      </c>
      <c r="AY185" s="18" t="s">
        <v>133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140</v>
      </c>
      <c r="BM185" s="216" t="s">
        <v>591</v>
      </c>
    </row>
    <row r="186" s="2" customFormat="1">
      <c r="A186" s="39"/>
      <c r="B186" s="40"/>
      <c r="C186" s="41"/>
      <c r="D186" s="218" t="s">
        <v>142</v>
      </c>
      <c r="E186" s="41"/>
      <c r="F186" s="219" t="s">
        <v>592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142</v>
      </c>
      <c r="AU186" s="18" t="s">
        <v>83</v>
      </c>
    </row>
    <row r="187" s="2" customFormat="1">
      <c r="A187" s="39"/>
      <c r="B187" s="40"/>
      <c r="C187" s="41"/>
      <c r="D187" s="223" t="s">
        <v>144</v>
      </c>
      <c r="E187" s="41"/>
      <c r="F187" s="224" t="s">
        <v>593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144</v>
      </c>
      <c r="AU187" s="18" t="s">
        <v>83</v>
      </c>
    </row>
    <row r="188" s="13" customFormat="1">
      <c r="A188" s="13"/>
      <c r="B188" s="225"/>
      <c r="C188" s="226"/>
      <c r="D188" s="218" t="s">
        <v>146</v>
      </c>
      <c r="E188" s="227" t="s">
        <v>19</v>
      </c>
      <c r="F188" s="228" t="s">
        <v>585</v>
      </c>
      <c r="G188" s="226"/>
      <c r="H188" s="227" t="s">
        <v>19</v>
      </c>
      <c r="I188" s="229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146</v>
      </c>
      <c r="AU188" s="234" t="s">
        <v>83</v>
      </c>
      <c r="AV188" s="13" t="s">
        <v>81</v>
      </c>
      <c r="AW188" s="13" t="s">
        <v>37</v>
      </c>
      <c r="AX188" s="13" t="s">
        <v>12</v>
      </c>
      <c r="AY188" s="234" t="s">
        <v>133</v>
      </c>
    </row>
    <row r="189" s="14" customFormat="1">
      <c r="A189" s="14"/>
      <c r="B189" s="235"/>
      <c r="C189" s="236"/>
      <c r="D189" s="218" t="s">
        <v>146</v>
      </c>
      <c r="E189" s="237" t="s">
        <v>19</v>
      </c>
      <c r="F189" s="238" t="s">
        <v>586</v>
      </c>
      <c r="G189" s="236"/>
      <c r="H189" s="239">
        <v>4.5759999999999996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146</v>
      </c>
      <c r="AU189" s="245" t="s">
        <v>83</v>
      </c>
      <c r="AV189" s="14" t="s">
        <v>83</v>
      </c>
      <c r="AW189" s="14" t="s">
        <v>37</v>
      </c>
      <c r="AX189" s="14" t="s">
        <v>12</v>
      </c>
      <c r="AY189" s="245" t="s">
        <v>133</v>
      </c>
    </row>
    <row r="190" s="14" customFormat="1">
      <c r="A190" s="14"/>
      <c r="B190" s="235"/>
      <c r="C190" s="236"/>
      <c r="D190" s="218" t="s">
        <v>146</v>
      </c>
      <c r="E190" s="237" t="s">
        <v>19</v>
      </c>
      <c r="F190" s="238" t="s">
        <v>587</v>
      </c>
      <c r="G190" s="236"/>
      <c r="H190" s="239">
        <v>2.0880000000000001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146</v>
      </c>
      <c r="AU190" s="245" t="s">
        <v>83</v>
      </c>
      <c r="AV190" s="14" t="s">
        <v>83</v>
      </c>
      <c r="AW190" s="14" t="s">
        <v>37</v>
      </c>
      <c r="AX190" s="14" t="s">
        <v>12</v>
      </c>
      <c r="AY190" s="245" t="s">
        <v>133</v>
      </c>
    </row>
    <row r="191" s="14" customFormat="1">
      <c r="A191" s="14"/>
      <c r="B191" s="235"/>
      <c r="C191" s="236"/>
      <c r="D191" s="218" t="s">
        <v>146</v>
      </c>
      <c r="E191" s="237" t="s">
        <v>19</v>
      </c>
      <c r="F191" s="238" t="s">
        <v>588</v>
      </c>
      <c r="G191" s="236"/>
      <c r="H191" s="239">
        <v>1.472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146</v>
      </c>
      <c r="AU191" s="245" t="s">
        <v>83</v>
      </c>
      <c r="AV191" s="14" t="s">
        <v>83</v>
      </c>
      <c r="AW191" s="14" t="s">
        <v>37</v>
      </c>
      <c r="AX191" s="14" t="s">
        <v>12</v>
      </c>
      <c r="AY191" s="245" t="s">
        <v>133</v>
      </c>
    </row>
    <row r="192" s="15" customFormat="1">
      <c r="A192" s="15"/>
      <c r="B192" s="246"/>
      <c r="C192" s="247"/>
      <c r="D192" s="218" t="s">
        <v>146</v>
      </c>
      <c r="E192" s="248" t="s">
        <v>19</v>
      </c>
      <c r="F192" s="249" t="s">
        <v>161</v>
      </c>
      <c r="G192" s="247"/>
      <c r="H192" s="250">
        <v>8.1359999999999992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146</v>
      </c>
      <c r="AU192" s="256" t="s">
        <v>83</v>
      </c>
      <c r="AV192" s="15" t="s">
        <v>140</v>
      </c>
      <c r="AW192" s="15" t="s">
        <v>37</v>
      </c>
      <c r="AX192" s="15" t="s">
        <v>81</v>
      </c>
      <c r="AY192" s="256" t="s">
        <v>133</v>
      </c>
    </row>
    <row r="193" s="2" customFormat="1" ht="24.15" customHeight="1">
      <c r="A193" s="39"/>
      <c r="B193" s="40"/>
      <c r="C193" s="205" t="s">
        <v>270</v>
      </c>
      <c r="D193" s="205" t="s">
        <v>135</v>
      </c>
      <c r="E193" s="206" t="s">
        <v>594</v>
      </c>
      <c r="F193" s="207" t="s">
        <v>595</v>
      </c>
      <c r="G193" s="208" t="s">
        <v>198</v>
      </c>
      <c r="H193" s="209">
        <v>0.080000000000000002</v>
      </c>
      <c r="I193" s="210"/>
      <c r="J193" s="211">
        <f>ROUND(I193*H193,2)</f>
        <v>0</v>
      </c>
      <c r="K193" s="207" t="s">
        <v>139</v>
      </c>
      <c r="L193" s="45"/>
      <c r="M193" s="212" t="s">
        <v>19</v>
      </c>
      <c r="N193" s="213" t="s">
        <v>45</v>
      </c>
      <c r="O193" s="85"/>
      <c r="P193" s="214">
        <f>O193*H193</f>
        <v>0</v>
      </c>
      <c r="Q193" s="214">
        <v>1.04359</v>
      </c>
      <c r="R193" s="214">
        <f>Q193*H193</f>
        <v>0.083487199999999998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140</v>
      </c>
      <c r="AT193" s="216" t="s">
        <v>135</v>
      </c>
      <c r="AU193" s="216" t="s">
        <v>83</v>
      </c>
      <c r="AY193" s="18" t="s">
        <v>133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140</v>
      </c>
      <c r="BM193" s="216" t="s">
        <v>596</v>
      </c>
    </row>
    <row r="194" s="2" customFormat="1">
      <c r="A194" s="39"/>
      <c r="B194" s="40"/>
      <c r="C194" s="41"/>
      <c r="D194" s="218" t="s">
        <v>142</v>
      </c>
      <c r="E194" s="41"/>
      <c r="F194" s="219" t="s">
        <v>597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83</v>
      </c>
    </row>
    <row r="195" s="2" customFormat="1">
      <c r="A195" s="39"/>
      <c r="B195" s="40"/>
      <c r="C195" s="41"/>
      <c r="D195" s="223" t="s">
        <v>144</v>
      </c>
      <c r="E195" s="41"/>
      <c r="F195" s="224" t="s">
        <v>598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144</v>
      </c>
      <c r="AU195" s="18" t="s">
        <v>83</v>
      </c>
    </row>
    <row r="196" s="13" customFormat="1">
      <c r="A196" s="13"/>
      <c r="B196" s="225"/>
      <c r="C196" s="226"/>
      <c r="D196" s="218" t="s">
        <v>146</v>
      </c>
      <c r="E196" s="227" t="s">
        <v>19</v>
      </c>
      <c r="F196" s="228" t="s">
        <v>599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146</v>
      </c>
      <c r="AU196" s="234" t="s">
        <v>83</v>
      </c>
      <c r="AV196" s="13" t="s">
        <v>81</v>
      </c>
      <c r="AW196" s="13" t="s">
        <v>37</v>
      </c>
      <c r="AX196" s="13" t="s">
        <v>12</v>
      </c>
      <c r="AY196" s="234" t="s">
        <v>133</v>
      </c>
    </row>
    <row r="197" s="14" customFormat="1">
      <c r="A197" s="14"/>
      <c r="B197" s="235"/>
      <c r="C197" s="236"/>
      <c r="D197" s="218" t="s">
        <v>146</v>
      </c>
      <c r="E197" s="237" t="s">
        <v>19</v>
      </c>
      <c r="F197" s="238" t="s">
        <v>600</v>
      </c>
      <c r="G197" s="236"/>
      <c r="H197" s="239">
        <v>0.080000000000000002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146</v>
      </c>
      <c r="AU197" s="245" t="s">
        <v>83</v>
      </c>
      <c r="AV197" s="14" t="s">
        <v>83</v>
      </c>
      <c r="AW197" s="14" t="s">
        <v>37</v>
      </c>
      <c r="AX197" s="14" t="s">
        <v>81</v>
      </c>
      <c r="AY197" s="245" t="s">
        <v>133</v>
      </c>
    </row>
    <row r="198" s="2" customFormat="1" ht="24.15" customHeight="1">
      <c r="A198" s="39"/>
      <c r="B198" s="40"/>
      <c r="C198" s="205" t="s">
        <v>278</v>
      </c>
      <c r="D198" s="205" t="s">
        <v>135</v>
      </c>
      <c r="E198" s="206" t="s">
        <v>601</v>
      </c>
      <c r="F198" s="207" t="s">
        <v>602</v>
      </c>
      <c r="G198" s="208" t="s">
        <v>138</v>
      </c>
      <c r="H198" s="209">
        <v>3.3279999999999998</v>
      </c>
      <c r="I198" s="210"/>
      <c r="J198" s="211">
        <f>ROUND(I198*H198,2)</f>
        <v>0</v>
      </c>
      <c r="K198" s="207" t="s">
        <v>139</v>
      </c>
      <c r="L198" s="45"/>
      <c r="M198" s="212" t="s">
        <v>19</v>
      </c>
      <c r="N198" s="213" t="s">
        <v>45</v>
      </c>
      <c r="O198" s="85"/>
      <c r="P198" s="214">
        <f>O198*H198</f>
        <v>0</v>
      </c>
      <c r="Q198" s="214">
        <v>0.069980000000000001</v>
      </c>
      <c r="R198" s="214">
        <f>Q198*H198</f>
        <v>0.23289343999999998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140</v>
      </c>
      <c r="AT198" s="216" t="s">
        <v>135</v>
      </c>
      <c r="AU198" s="216" t="s">
        <v>83</v>
      </c>
      <c r="AY198" s="18" t="s">
        <v>133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140</v>
      </c>
      <c r="BM198" s="216" t="s">
        <v>603</v>
      </c>
    </row>
    <row r="199" s="2" customFormat="1">
      <c r="A199" s="39"/>
      <c r="B199" s="40"/>
      <c r="C199" s="41"/>
      <c r="D199" s="218" t="s">
        <v>142</v>
      </c>
      <c r="E199" s="41"/>
      <c r="F199" s="219" t="s">
        <v>604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83</v>
      </c>
    </row>
    <row r="200" s="2" customFormat="1">
      <c r="A200" s="39"/>
      <c r="B200" s="40"/>
      <c r="C200" s="41"/>
      <c r="D200" s="223" t="s">
        <v>144</v>
      </c>
      <c r="E200" s="41"/>
      <c r="F200" s="224" t="s">
        <v>605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83</v>
      </c>
    </row>
    <row r="201" s="13" customFormat="1">
      <c r="A201" s="13"/>
      <c r="B201" s="225"/>
      <c r="C201" s="226"/>
      <c r="D201" s="218" t="s">
        <v>146</v>
      </c>
      <c r="E201" s="227" t="s">
        <v>19</v>
      </c>
      <c r="F201" s="228" t="s">
        <v>606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146</v>
      </c>
      <c r="AU201" s="234" t="s">
        <v>83</v>
      </c>
      <c r="AV201" s="13" t="s">
        <v>81</v>
      </c>
      <c r="AW201" s="13" t="s">
        <v>37</v>
      </c>
      <c r="AX201" s="13" t="s">
        <v>12</v>
      </c>
      <c r="AY201" s="234" t="s">
        <v>133</v>
      </c>
    </row>
    <row r="202" s="14" customFormat="1">
      <c r="A202" s="14"/>
      <c r="B202" s="235"/>
      <c r="C202" s="236"/>
      <c r="D202" s="218" t="s">
        <v>146</v>
      </c>
      <c r="E202" s="237" t="s">
        <v>19</v>
      </c>
      <c r="F202" s="238" t="s">
        <v>607</v>
      </c>
      <c r="G202" s="236"/>
      <c r="H202" s="239">
        <v>3.1680000000000001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146</v>
      </c>
      <c r="AU202" s="245" t="s">
        <v>83</v>
      </c>
      <c r="AV202" s="14" t="s">
        <v>83</v>
      </c>
      <c r="AW202" s="14" t="s">
        <v>37</v>
      </c>
      <c r="AX202" s="14" t="s">
        <v>12</v>
      </c>
      <c r="AY202" s="245" t="s">
        <v>133</v>
      </c>
    </row>
    <row r="203" s="14" customFormat="1">
      <c r="A203" s="14"/>
      <c r="B203" s="235"/>
      <c r="C203" s="236"/>
      <c r="D203" s="218" t="s">
        <v>146</v>
      </c>
      <c r="E203" s="237" t="s">
        <v>19</v>
      </c>
      <c r="F203" s="238" t="s">
        <v>608</v>
      </c>
      <c r="G203" s="236"/>
      <c r="H203" s="239">
        <v>3.3119999999999998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146</v>
      </c>
      <c r="AU203" s="245" t="s">
        <v>83</v>
      </c>
      <c r="AV203" s="14" t="s">
        <v>83</v>
      </c>
      <c r="AW203" s="14" t="s">
        <v>37</v>
      </c>
      <c r="AX203" s="14" t="s">
        <v>12</v>
      </c>
      <c r="AY203" s="245" t="s">
        <v>133</v>
      </c>
    </row>
    <row r="204" s="14" customFormat="1">
      <c r="A204" s="14"/>
      <c r="B204" s="235"/>
      <c r="C204" s="236"/>
      <c r="D204" s="218" t="s">
        <v>146</v>
      </c>
      <c r="E204" s="237" t="s">
        <v>19</v>
      </c>
      <c r="F204" s="238" t="s">
        <v>609</v>
      </c>
      <c r="G204" s="236"/>
      <c r="H204" s="239">
        <v>-3.1520000000000001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146</v>
      </c>
      <c r="AU204" s="245" t="s">
        <v>83</v>
      </c>
      <c r="AV204" s="14" t="s">
        <v>83</v>
      </c>
      <c r="AW204" s="14" t="s">
        <v>37</v>
      </c>
      <c r="AX204" s="14" t="s">
        <v>12</v>
      </c>
      <c r="AY204" s="245" t="s">
        <v>133</v>
      </c>
    </row>
    <row r="205" s="15" customFormat="1">
      <c r="A205" s="15"/>
      <c r="B205" s="246"/>
      <c r="C205" s="247"/>
      <c r="D205" s="218" t="s">
        <v>146</v>
      </c>
      <c r="E205" s="248" t="s">
        <v>19</v>
      </c>
      <c r="F205" s="249" t="s">
        <v>161</v>
      </c>
      <c r="G205" s="247"/>
      <c r="H205" s="250">
        <v>3.3279999999999998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146</v>
      </c>
      <c r="AU205" s="256" t="s">
        <v>83</v>
      </c>
      <c r="AV205" s="15" t="s">
        <v>140</v>
      </c>
      <c r="AW205" s="15" t="s">
        <v>37</v>
      </c>
      <c r="AX205" s="15" t="s">
        <v>81</v>
      </c>
      <c r="AY205" s="256" t="s">
        <v>133</v>
      </c>
    </row>
    <row r="206" s="12" customFormat="1" ht="22.8" customHeight="1">
      <c r="A206" s="12"/>
      <c r="B206" s="189"/>
      <c r="C206" s="190"/>
      <c r="D206" s="191" t="s">
        <v>73</v>
      </c>
      <c r="E206" s="203" t="s">
        <v>140</v>
      </c>
      <c r="F206" s="203" t="s">
        <v>323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SUM(P207:P211)</f>
        <v>0</v>
      </c>
      <c r="Q206" s="197"/>
      <c r="R206" s="198">
        <f>SUM(R207:R211)</f>
        <v>0</v>
      </c>
      <c r="S206" s="197"/>
      <c r="T206" s="199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81</v>
      </c>
      <c r="AT206" s="201" t="s">
        <v>73</v>
      </c>
      <c r="AU206" s="201" t="s">
        <v>81</v>
      </c>
      <c r="AY206" s="200" t="s">
        <v>133</v>
      </c>
      <c r="BK206" s="202">
        <f>SUM(BK207:BK211)</f>
        <v>0</v>
      </c>
    </row>
    <row r="207" s="2" customFormat="1" ht="33" customHeight="1">
      <c r="A207" s="39"/>
      <c r="B207" s="40"/>
      <c r="C207" s="205" t="s">
        <v>284</v>
      </c>
      <c r="D207" s="205" t="s">
        <v>135</v>
      </c>
      <c r="E207" s="206" t="s">
        <v>325</v>
      </c>
      <c r="F207" s="207" t="s">
        <v>326</v>
      </c>
      <c r="G207" s="208" t="s">
        <v>138</v>
      </c>
      <c r="H207" s="209">
        <v>10.9</v>
      </c>
      <c r="I207" s="210"/>
      <c r="J207" s="211">
        <f>ROUND(I207*H207,2)</f>
        <v>0</v>
      </c>
      <c r="K207" s="207" t="s">
        <v>139</v>
      </c>
      <c r="L207" s="45"/>
      <c r="M207" s="212" t="s">
        <v>19</v>
      </c>
      <c r="N207" s="213" t="s">
        <v>45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140</v>
      </c>
      <c r="AT207" s="216" t="s">
        <v>135</v>
      </c>
      <c r="AU207" s="216" t="s">
        <v>83</v>
      </c>
      <c r="AY207" s="18" t="s">
        <v>133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81</v>
      </c>
      <c r="BK207" s="217">
        <f>ROUND(I207*H207,2)</f>
        <v>0</v>
      </c>
      <c r="BL207" s="18" t="s">
        <v>140</v>
      </c>
      <c r="BM207" s="216" t="s">
        <v>610</v>
      </c>
    </row>
    <row r="208" s="2" customFormat="1">
      <c r="A208" s="39"/>
      <c r="B208" s="40"/>
      <c r="C208" s="41"/>
      <c r="D208" s="218" t="s">
        <v>142</v>
      </c>
      <c r="E208" s="41"/>
      <c r="F208" s="219" t="s">
        <v>328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142</v>
      </c>
      <c r="AU208" s="18" t="s">
        <v>83</v>
      </c>
    </row>
    <row r="209" s="2" customFormat="1">
      <c r="A209" s="39"/>
      <c r="B209" s="40"/>
      <c r="C209" s="41"/>
      <c r="D209" s="223" t="s">
        <v>144</v>
      </c>
      <c r="E209" s="41"/>
      <c r="F209" s="224" t="s">
        <v>329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144</v>
      </c>
      <c r="AU209" s="18" t="s">
        <v>83</v>
      </c>
    </row>
    <row r="210" s="13" customFormat="1">
      <c r="A210" s="13"/>
      <c r="B210" s="225"/>
      <c r="C210" s="226"/>
      <c r="D210" s="218" t="s">
        <v>146</v>
      </c>
      <c r="E210" s="227" t="s">
        <v>19</v>
      </c>
      <c r="F210" s="228" t="s">
        <v>611</v>
      </c>
      <c r="G210" s="226"/>
      <c r="H210" s="227" t="s">
        <v>19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146</v>
      </c>
      <c r="AU210" s="234" t="s">
        <v>83</v>
      </c>
      <c r="AV210" s="13" t="s">
        <v>81</v>
      </c>
      <c r="AW210" s="13" t="s">
        <v>37</v>
      </c>
      <c r="AX210" s="13" t="s">
        <v>12</v>
      </c>
      <c r="AY210" s="234" t="s">
        <v>133</v>
      </c>
    </row>
    <row r="211" s="14" customFormat="1">
      <c r="A211" s="14"/>
      <c r="B211" s="235"/>
      <c r="C211" s="236"/>
      <c r="D211" s="218" t="s">
        <v>146</v>
      </c>
      <c r="E211" s="237" t="s">
        <v>19</v>
      </c>
      <c r="F211" s="238" t="s">
        <v>612</v>
      </c>
      <c r="G211" s="236"/>
      <c r="H211" s="239">
        <v>10.9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146</v>
      </c>
      <c r="AU211" s="245" t="s">
        <v>83</v>
      </c>
      <c r="AV211" s="14" t="s">
        <v>83</v>
      </c>
      <c r="AW211" s="14" t="s">
        <v>37</v>
      </c>
      <c r="AX211" s="14" t="s">
        <v>81</v>
      </c>
      <c r="AY211" s="245" t="s">
        <v>133</v>
      </c>
    </row>
    <row r="212" s="12" customFormat="1" ht="22.8" customHeight="1">
      <c r="A212" s="12"/>
      <c r="B212" s="189"/>
      <c r="C212" s="190"/>
      <c r="D212" s="191" t="s">
        <v>73</v>
      </c>
      <c r="E212" s="203" t="s">
        <v>177</v>
      </c>
      <c r="F212" s="203" t="s">
        <v>332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SUM(P213:P226)</f>
        <v>0</v>
      </c>
      <c r="Q212" s="197"/>
      <c r="R212" s="198">
        <f>SUM(R213:R226)</f>
        <v>2.4544619999999999</v>
      </c>
      <c r="S212" s="197"/>
      <c r="T212" s="199">
        <f>SUM(T213:T226)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81</v>
      </c>
      <c r="AT212" s="201" t="s">
        <v>73</v>
      </c>
      <c r="AU212" s="201" t="s">
        <v>81</v>
      </c>
      <c r="AY212" s="200" t="s">
        <v>133</v>
      </c>
      <c r="BK212" s="202">
        <f>SUM(BK213:BK226)</f>
        <v>0</v>
      </c>
    </row>
    <row r="213" s="2" customFormat="1" ht="24.15" customHeight="1">
      <c r="A213" s="39"/>
      <c r="B213" s="40"/>
      <c r="C213" s="205" t="s">
        <v>292</v>
      </c>
      <c r="D213" s="205" t="s">
        <v>135</v>
      </c>
      <c r="E213" s="206" t="s">
        <v>613</v>
      </c>
      <c r="F213" s="207" t="s">
        <v>614</v>
      </c>
      <c r="G213" s="208" t="s">
        <v>138</v>
      </c>
      <c r="H213" s="209">
        <v>10.9</v>
      </c>
      <c r="I213" s="210"/>
      <c r="J213" s="211">
        <f>ROUND(I213*H213,2)</f>
        <v>0</v>
      </c>
      <c r="K213" s="207" t="s">
        <v>139</v>
      </c>
      <c r="L213" s="45"/>
      <c r="M213" s="212" t="s">
        <v>19</v>
      </c>
      <c r="N213" s="213" t="s">
        <v>45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140</v>
      </c>
      <c r="AT213" s="216" t="s">
        <v>135</v>
      </c>
      <c r="AU213" s="216" t="s">
        <v>83</v>
      </c>
      <c r="AY213" s="18" t="s">
        <v>133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81</v>
      </c>
      <c r="BK213" s="217">
        <f>ROUND(I213*H213,2)</f>
        <v>0</v>
      </c>
      <c r="BL213" s="18" t="s">
        <v>140</v>
      </c>
      <c r="BM213" s="216" t="s">
        <v>615</v>
      </c>
    </row>
    <row r="214" s="2" customFormat="1">
      <c r="A214" s="39"/>
      <c r="B214" s="40"/>
      <c r="C214" s="41"/>
      <c r="D214" s="218" t="s">
        <v>142</v>
      </c>
      <c r="E214" s="41"/>
      <c r="F214" s="219" t="s">
        <v>616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142</v>
      </c>
      <c r="AU214" s="18" t="s">
        <v>83</v>
      </c>
    </row>
    <row r="215" s="2" customFormat="1">
      <c r="A215" s="39"/>
      <c r="B215" s="40"/>
      <c r="C215" s="41"/>
      <c r="D215" s="223" t="s">
        <v>144</v>
      </c>
      <c r="E215" s="41"/>
      <c r="F215" s="224" t="s">
        <v>617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144</v>
      </c>
      <c r="AU215" s="18" t="s">
        <v>83</v>
      </c>
    </row>
    <row r="216" s="13" customFormat="1">
      <c r="A216" s="13"/>
      <c r="B216" s="225"/>
      <c r="C216" s="226"/>
      <c r="D216" s="218" t="s">
        <v>146</v>
      </c>
      <c r="E216" s="227" t="s">
        <v>19</v>
      </c>
      <c r="F216" s="228" t="s">
        <v>618</v>
      </c>
      <c r="G216" s="226"/>
      <c r="H216" s="227" t="s">
        <v>19</v>
      </c>
      <c r="I216" s="229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146</v>
      </c>
      <c r="AU216" s="234" t="s">
        <v>83</v>
      </c>
      <c r="AV216" s="13" t="s">
        <v>81</v>
      </c>
      <c r="AW216" s="13" t="s">
        <v>37</v>
      </c>
      <c r="AX216" s="13" t="s">
        <v>12</v>
      </c>
      <c r="AY216" s="234" t="s">
        <v>133</v>
      </c>
    </row>
    <row r="217" s="14" customFormat="1">
      <c r="A217" s="14"/>
      <c r="B217" s="235"/>
      <c r="C217" s="236"/>
      <c r="D217" s="218" t="s">
        <v>146</v>
      </c>
      <c r="E217" s="237" t="s">
        <v>19</v>
      </c>
      <c r="F217" s="238" t="s">
        <v>612</v>
      </c>
      <c r="G217" s="236"/>
      <c r="H217" s="239">
        <v>10.9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146</v>
      </c>
      <c r="AU217" s="245" t="s">
        <v>83</v>
      </c>
      <c r="AV217" s="14" t="s">
        <v>83</v>
      </c>
      <c r="AW217" s="14" t="s">
        <v>37</v>
      </c>
      <c r="AX217" s="14" t="s">
        <v>81</v>
      </c>
      <c r="AY217" s="245" t="s">
        <v>133</v>
      </c>
    </row>
    <row r="218" s="2" customFormat="1" ht="24.15" customHeight="1">
      <c r="A218" s="39"/>
      <c r="B218" s="40"/>
      <c r="C218" s="205" t="s">
        <v>301</v>
      </c>
      <c r="D218" s="205" t="s">
        <v>135</v>
      </c>
      <c r="E218" s="206" t="s">
        <v>341</v>
      </c>
      <c r="F218" s="207" t="s">
        <v>342</v>
      </c>
      <c r="G218" s="208" t="s">
        <v>138</v>
      </c>
      <c r="H218" s="209">
        <v>10.9</v>
      </c>
      <c r="I218" s="210"/>
      <c r="J218" s="211">
        <f>ROUND(I218*H218,2)</f>
        <v>0</v>
      </c>
      <c r="K218" s="207" t="s">
        <v>139</v>
      </c>
      <c r="L218" s="45"/>
      <c r="M218" s="212" t="s">
        <v>19</v>
      </c>
      <c r="N218" s="213" t="s">
        <v>45</v>
      </c>
      <c r="O218" s="85"/>
      <c r="P218" s="214">
        <f>O218*H218</f>
        <v>0</v>
      </c>
      <c r="Q218" s="214">
        <v>0.089219999999999994</v>
      </c>
      <c r="R218" s="214">
        <f>Q218*H218</f>
        <v>0.97249799999999997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140</v>
      </c>
      <c r="AT218" s="216" t="s">
        <v>135</v>
      </c>
      <c r="AU218" s="216" t="s">
        <v>83</v>
      </c>
      <c r="AY218" s="18" t="s">
        <v>133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140</v>
      </c>
      <c r="BM218" s="216" t="s">
        <v>619</v>
      </c>
    </row>
    <row r="219" s="2" customFormat="1">
      <c r="A219" s="39"/>
      <c r="B219" s="40"/>
      <c r="C219" s="41"/>
      <c r="D219" s="218" t="s">
        <v>142</v>
      </c>
      <c r="E219" s="41"/>
      <c r="F219" s="219" t="s">
        <v>344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142</v>
      </c>
      <c r="AU219" s="18" t="s">
        <v>83</v>
      </c>
    </row>
    <row r="220" s="2" customFormat="1">
      <c r="A220" s="39"/>
      <c r="B220" s="40"/>
      <c r="C220" s="41"/>
      <c r="D220" s="223" t="s">
        <v>144</v>
      </c>
      <c r="E220" s="41"/>
      <c r="F220" s="224" t="s">
        <v>345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144</v>
      </c>
      <c r="AU220" s="18" t="s">
        <v>83</v>
      </c>
    </row>
    <row r="221" s="13" customFormat="1">
      <c r="A221" s="13"/>
      <c r="B221" s="225"/>
      <c r="C221" s="226"/>
      <c r="D221" s="218" t="s">
        <v>146</v>
      </c>
      <c r="E221" s="227" t="s">
        <v>19</v>
      </c>
      <c r="F221" s="228" t="s">
        <v>620</v>
      </c>
      <c r="G221" s="226"/>
      <c r="H221" s="227" t="s">
        <v>19</v>
      </c>
      <c r="I221" s="229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146</v>
      </c>
      <c r="AU221" s="234" t="s">
        <v>83</v>
      </c>
      <c r="AV221" s="13" t="s">
        <v>81</v>
      </c>
      <c r="AW221" s="13" t="s">
        <v>37</v>
      </c>
      <c r="AX221" s="13" t="s">
        <v>12</v>
      </c>
      <c r="AY221" s="234" t="s">
        <v>133</v>
      </c>
    </row>
    <row r="222" s="14" customFormat="1">
      <c r="A222" s="14"/>
      <c r="B222" s="235"/>
      <c r="C222" s="236"/>
      <c r="D222" s="218" t="s">
        <v>146</v>
      </c>
      <c r="E222" s="237" t="s">
        <v>19</v>
      </c>
      <c r="F222" s="238" t="s">
        <v>612</v>
      </c>
      <c r="G222" s="236"/>
      <c r="H222" s="239">
        <v>10.9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146</v>
      </c>
      <c r="AU222" s="245" t="s">
        <v>83</v>
      </c>
      <c r="AV222" s="14" t="s">
        <v>83</v>
      </c>
      <c r="AW222" s="14" t="s">
        <v>37</v>
      </c>
      <c r="AX222" s="14" t="s">
        <v>81</v>
      </c>
      <c r="AY222" s="245" t="s">
        <v>133</v>
      </c>
    </row>
    <row r="223" s="2" customFormat="1" ht="24.15" customHeight="1">
      <c r="A223" s="39"/>
      <c r="B223" s="40"/>
      <c r="C223" s="258" t="s">
        <v>7</v>
      </c>
      <c r="D223" s="258" t="s">
        <v>348</v>
      </c>
      <c r="E223" s="259" t="s">
        <v>349</v>
      </c>
      <c r="F223" s="260" t="s">
        <v>350</v>
      </c>
      <c r="G223" s="261" t="s">
        <v>138</v>
      </c>
      <c r="H223" s="262">
        <v>11.227</v>
      </c>
      <c r="I223" s="263"/>
      <c r="J223" s="264">
        <f>ROUND(I223*H223,2)</f>
        <v>0</v>
      </c>
      <c r="K223" s="260" t="s">
        <v>139</v>
      </c>
      <c r="L223" s="265"/>
      <c r="M223" s="266" t="s">
        <v>19</v>
      </c>
      <c r="N223" s="267" t="s">
        <v>45</v>
      </c>
      <c r="O223" s="85"/>
      <c r="P223" s="214">
        <f>O223*H223</f>
        <v>0</v>
      </c>
      <c r="Q223" s="214">
        <v>0.13200000000000001</v>
      </c>
      <c r="R223" s="214">
        <f>Q223*H223</f>
        <v>1.4819640000000001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204</v>
      </c>
      <c r="AT223" s="216" t="s">
        <v>348</v>
      </c>
      <c r="AU223" s="216" t="s">
        <v>83</v>
      </c>
      <c r="AY223" s="18" t="s">
        <v>133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81</v>
      </c>
      <c r="BK223" s="217">
        <f>ROUND(I223*H223,2)</f>
        <v>0</v>
      </c>
      <c r="BL223" s="18" t="s">
        <v>140</v>
      </c>
      <c r="BM223" s="216" t="s">
        <v>621</v>
      </c>
    </row>
    <row r="224" s="2" customFormat="1">
      <c r="A224" s="39"/>
      <c r="B224" s="40"/>
      <c r="C224" s="41"/>
      <c r="D224" s="218" t="s">
        <v>142</v>
      </c>
      <c r="E224" s="41"/>
      <c r="F224" s="219" t="s">
        <v>350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142</v>
      </c>
      <c r="AU224" s="18" t="s">
        <v>83</v>
      </c>
    </row>
    <row r="225" s="2" customFormat="1">
      <c r="A225" s="39"/>
      <c r="B225" s="40"/>
      <c r="C225" s="41"/>
      <c r="D225" s="218" t="s">
        <v>237</v>
      </c>
      <c r="E225" s="41"/>
      <c r="F225" s="257" t="s">
        <v>622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237</v>
      </c>
      <c r="AU225" s="18" t="s">
        <v>83</v>
      </c>
    </row>
    <row r="226" s="14" customFormat="1">
      <c r="A226" s="14"/>
      <c r="B226" s="235"/>
      <c r="C226" s="236"/>
      <c r="D226" s="218" t="s">
        <v>146</v>
      </c>
      <c r="E226" s="236"/>
      <c r="F226" s="238" t="s">
        <v>623</v>
      </c>
      <c r="G226" s="236"/>
      <c r="H226" s="239">
        <v>11.227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146</v>
      </c>
      <c r="AU226" s="245" t="s">
        <v>83</v>
      </c>
      <c r="AV226" s="14" t="s">
        <v>83</v>
      </c>
      <c r="AW226" s="14" t="s">
        <v>4</v>
      </c>
      <c r="AX226" s="14" t="s">
        <v>81</v>
      </c>
      <c r="AY226" s="245" t="s">
        <v>133</v>
      </c>
    </row>
    <row r="227" s="12" customFormat="1" ht="22.8" customHeight="1">
      <c r="A227" s="12"/>
      <c r="B227" s="189"/>
      <c r="C227" s="190"/>
      <c r="D227" s="191" t="s">
        <v>73</v>
      </c>
      <c r="E227" s="203" t="s">
        <v>187</v>
      </c>
      <c r="F227" s="203" t="s">
        <v>353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SUM(P228:P351)</f>
        <v>0</v>
      </c>
      <c r="Q227" s="197"/>
      <c r="R227" s="198">
        <f>SUM(R228:R351)</f>
        <v>0.98263408000000019</v>
      </c>
      <c r="S227" s="197"/>
      <c r="T227" s="199">
        <f>SUM(T228:T351)</f>
        <v>0.23030000000000001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81</v>
      </c>
      <c r="AT227" s="201" t="s">
        <v>73</v>
      </c>
      <c r="AU227" s="201" t="s">
        <v>81</v>
      </c>
      <c r="AY227" s="200" t="s">
        <v>133</v>
      </c>
      <c r="BK227" s="202">
        <f>SUM(BK228:BK351)</f>
        <v>0</v>
      </c>
    </row>
    <row r="228" s="2" customFormat="1" ht="24.15" customHeight="1">
      <c r="A228" s="39"/>
      <c r="B228" s="40"/>
      <c r="C228" s="205" t="s">
        <v>315</v>
      </c>
      <c r="D228" s="205" t="s">
        <v>135</v>
      </c>
      <c r="E228" s="206" t="s">
        <v>624</v>
      </c>
      <c r="F228" s="207" t="s">
        <v>625</v>
      </c>
      <c r="G228" s="208" t="s">
        <v>138</v>
      </c>
      <c r="H228" s="209">
        <v>7.6879999999999997</v>
      </c>
      <c r="I228" s="210"/>
      <c r="J228" s="211">
        <f>ROUND(I228*H228,2)</f>
        <v>0</v>
      </c>
      <c r="K228" s="207" t="s">
        <v>139</v>
      </c>
      <c r="L228" s="45"/>
      <c r="M228" s="212" t="s">
        <v>19</v>
      </c>
      <c r="N228" s="213" t="s">
        <v>45</v>
      </c>
      <c r="O228" s="85"/>
      <c r="P228" s="214">
        <f>O228*H228</f>
        <v>0</v>
      </c>
      <c r="Q228" s="214">
        <v>0.00025999999999999998</v>
      </c>
      <c r="R228" s="214">
        <f>Q228*H228</f>
        <v>0.0019988799999999998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140</v>
      </c>
      <c r="AT228" s="216" t="s">
        <v>135</v>
      </c>
      <c r="AU228" s="216" t="s">
        <v>83</v>
      </c>
      <c r="AY228" s="18" t="s">
        <v>133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140</v>
      </c>
      <c r="BM228" s="216" t="s">
        <v>626</v>
      </c>
    </row>
    <row r="229" s="2" customFormat="1">
      <c r="A229" s="39"/>
      <c r="B229" s="40"/>
      <c r="C229" s="41"/>
      <c r="D229" s="218" t="s">
        <v>142</v>
      </c>
      <c r="E229" s="41"/>
      <c r="F229" s="219" t="s">
        <v>627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142</v>
      </c>
      <c r="AU229" s="18" t="s">
        <v>83</v>
      </c>
    </row>
    <row r="230" s="2" customFormat="1">
      <c r="A230" s="39"/>
      <c r="B230" s="40"/>
      <c r="C230" s="41"/>
      <c r="D230" s="223" t="s">
        <v>144</v>
      </c>
      <c r="E230" s="41"/>
      <c r="F230" s="224" t="s">
        <v>628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144</v>
      </c>
      <c r="AU230" s="18" t="s">
        <v>83</v>
      </c>
    </row>
    <row r="231" s="13" customFormat="1">
      <c r="A231" s="13"/>
      <c r="B231" s="225"/>
      <c r="C231" s="226"/>
      <c r="D231" s="218" t="s">
        <v>146</v>
      </c>
      <c r="E231" s="227" t="s">
        <v>19</v>
      </c>
      <c r="F231" s="228" t="s">
        <v>629</v>
      </c>
      <c r="G231" s="226"/>
      <c r="H231" s="227" t="s">
        <v>19</v>
      </c>
      <c r="I231" s="229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146</v>
      </c>
      <c r="AU231" s="234" t="s">
        <v>83</v>
      </c>
      <c r="AV231" s="13" t="s">
        <v>81</v>
      </c>
      <c r="AW231" s="13" t="s">
        <v>37</v>
      </c>
      <c r="AX231" s="13" t="s">
        <v>12</v>
      </c>
      <c r="AY231" s="234" t="s">
        <v>133</v>
      </c>
    </row>
    <row r="232" s="14" customFormat="1">
      <c r="A232" s="14"/>
      <c r="B232" s="235"/>
      <c r="C232" s="236"/>
      <c r="D232" s="218" t="s">
        <v>146</v>
      </c>
      <c r="E232" s="237" t="s">
        <v>19</v>
      </c>
      <c r="F232" s="238" t="s">
        <v>630</v>
      </c>
      <c r="G232" s="236"/>
      <c r="H232" s="239">
        <v>6.3360000000000003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146</v>
      </c>
      <c r="AU232" s="245" t="s">
        <v>83</v>
      </c>
      <c r="AV232" s="14" t="s">
        <v>83</v>
      </c>
      <c r="AW232" s="14" t="s">
        <v>37</v>
      </c>
      <c r="AX232" s="14" t="s">
        <v>12</v>
      </c>
      <c r="AY232" s="245" t="s">
        <v>133</v>
      </c>
    </row>
    <row r="233" s="14" customFormat="1">
      <c r="A233" s="14"/>
      <c r="B233" s="235"/>
      <c r="C233" s="236"/>
      <c r="D233" s="218" t="s">
        <v>146</v>
      </c>
      <c r="E233" s="237" t="s">
        <v>19</v>
      </c>
      <c r="F233" s="238" t="s">
        <v>609</v>
      </c>
      <c r="G233" s="236"/>
      <c r="H233" s="239">
        <v>-3.1520000000000001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146</v>
      </c>
      <c r="AU233" s="245" t="s">
        <v>83</v>
      </c>
      <c r="AV233" s="14" t="s">
        <v>83</v>
      </c>
      <c r="AW233" s="14" t="s">
        <v>37</v>
      </c>
      <c r="AX233" s="14" t="s">
        <v>12</v>
      </c>
      <c r="AY233" s="245" t="s">
        <v>133</v>
      </c>
    </row>
    <row r="234" s="14" customFormat="1">
      <c r="A234" s="14"/>
      <c r="B234" s="235"/>
      <c r="C234" s="236"/>
      <c r="D234" s="218" t="s">
        <v>146</v>
      </c>
      <c r="E234" s="237" t="s">
        <v>19</v>
      </c>
      <c r="F234" s="238" t="s">
        <v>631</v>
      </c>
      <c r="G234" s="236"/>
      <c r="H234" s="239">
        <v>6.6239999999999997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146</v>
      </c>
      <c r="AU234" s="245" t="s">
        <v>83</v>
      </c>
      <c r="AV234" s="14" t="s">
        <v>83</v>
      </c>
      <c r="AW234" s="14" t="s">
        <v>37</v>
      </c>
      <c r="AX234" s="14" t="s">
        <v>12</v>
      </c>
      <c r="AY234" s="245" t="s">
        <v>133</v>
      </c>
    </row>
    <row r="235" s="14" customFormat="1">
      <c r="A235" s="14"/>
      <c r="B235" s="235"/>
      <c r="C235" s="236"/>
      <c r="D235" s="218" t="s">
        <v>146</v>
      </c>
      <c r="E235" s="237" t="s">
        <v>19</v>
      </c>
      <c r="F235" s="238" t="s">
        <v>609</v>
      </c>
      <c r="G235" s="236"/>
      <c r="H235" s="239">
        <v>-3.1520000000000001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146</v>
      </c>
      <c r="AU235" s="245" t="s">
        <v>83</v>
      </c>
      <c r="AV235" s="14" t="s">
        <v>83</v>
      </c>
      <c r="AW235" s="14" t="s">
        <v>37</v>
      </c>
      <c r="AX235" s="14" t="s">
        <v>12</v>
      </c>
      <c r="AY235" s="245" t="s">
        <v>133</v>
      </c>
    </row>
    <row r="236" s="13" customFormat="1">
      <c r="A236" s="13"/>
      <c r="B236" s="225"/>
      <c r="C236" s="226"/>
      <c r="D236" s="218" t="s">
        <v>146</v>
      </c>
      <c r="E236" s="227" t="s">
        <v>19</v>
      </c>
      <c r="F236" s="228" t="s">
        <v>632</v>
      </c>
      <c r="G236" s="226"/>
      <c r="H236" s="227" t="s">
        <v>19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146</v>
      </c>
      <c r="AU236" s="234" t="s">
        <v>83</v>
      </c>
      <c r="AV236" s="13" t="s">
        <v>81</v>
      </c>
      <c r="AW236" s="13" t="s">
        <v>37</v>
      </c>
      <c r="AX236" s="13" t="s">
        <v>12</v>
      </c>
      <c r="AY236" s="234" t="s">
        <v>133</v>
      </c>
    </row>
    <row r="237" s="14" customFormat="1">
      <c r="A237" s="14"/>
      <c r="B237" s="235"/>
      <c r="C237" s="236"/>
      <c r="D237" s="218" t="s">
        <v>146</v>
      </c>
      <c r="E237" s="237" t="s">
        <v>19</v>
      </c>
      <c r="F237" s="238" t="s">
        <v>562</v>
      </c>
      <c r="G237" s="236"/>
      <c r="H237" s="239">
        <v>1.032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146</v>
      </c>
      <c r="AU237" s="245" t="s">
        <v>83</v>
      </c>
      <c r="AV237" s="14" t="s">
        <v>83</v>
      </c>
      <c r="AW237" s="14" t="s">
        <v>37</v>
      </c>
      <c r="AX237" s="14" t="s">
        <v>12</v>
      </c>
      <c r="AY237" s="245" t="s">
        <v>133</v>
      </c>
    </row>
    <row r="238" s="15" customFormat="1">
      <c r="A238" s="15"/>
      <c r="B238" s="246"/>
      <c r="C238" s="247"/>
      <c r="D238" s="218" t="s">
        <v>146</v>
      </c>
      <c r="E238" s="248" t="s">
        <v>19</v>
      </c>
      <c r="F238" s="249" t="s">
        <v>161</v>
      </c>
      <c r="G238" s="247"/>
      <c r="H238" s="250">
        <v>7.6879999999999997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146</v>
      </c>
      <c r="AU238" s="256" t="s">
        <v>83</v>
      </c>
      <c r="AV238" s="15" t="s">
        <v>140</v>
      </c>
      <c r="AW238" s="15" t="s">
        <v>37</v>
      </c>
      <c r="AX238" s="15" t="s">
        <v>81</v>
      </c>
      <c r="AY238" s="256" t="s">
        <v>133</v>
      </c>
    </row>
    <row r="239" s="2" customFormat="1" ht="21.75" customHeight="1">
      <c r="A239" s="39"/>
      <c r="B239" s="40"/>
      <c r="C239" s="205" t="s">
        <v>324</v>
      </c>
      <c r="D239" s="205" t="s">
        <v>135</v>
      </c>
      <c r="E239" s="206" t="s">
        <v>633</v>
      </c>
      <c r="F239" s="207" t="s">
        <v>634</v>
      </c>
      <c r="G239" s="208" t="s">
        <v>138</v>
      </c>
      <c r="H239" s="209">
        <v>7.6879999999999997</v>
      </c>
      <c r="I239" s="210"/>
      <c r="J239" s="211">
        <f>ROUND(I239*H239,2)</f>
        <v>0</v>
      </c>
      <c r="K239" s="207" t="s">
        <v>139</v>
      </c>
      <c r="L239" s="45"/>
      <c r="M239" s="212" t="s">
        <v>19</v>
      </c>
      <c r="N239" s="213" t="s">
        <v>45</v>
      </c>
      <c r="O239" s="85"/>
      <c r="P239" s="214">
        <f>O239*H239</f>
        <v>0</v>
      </c>
      <c r="Q239" s="214">
        <v>0.0043800000000000002</v>
      </c>
      <c r="R239" s="214">
        <f>Q239*H239</f>
        <v>0.033673439999999999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140</v>
      </c>
      <c r="AT239" s="216" t="s">
        <v>135</v>
      </c>
      <c r="AU239" s="216" t="s">
        <v>83</v>
      </c>
      <c r="AY239" s="18" t="s">
        <v>133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81</v>
      </c>
      <c r="BK239" s="217">
        <f>ROUND(I239*H239,2)</f>
        <v>0</v>
      </c>
      <c r="BL239" s="18" t="s">
        <v>140</v>
      </c>
      <c r="BM239" s="216" t="s">
        <v>635</v>
      </c>
    </row>
    <row r="240" s="2" customFormat="1">
      <c r="A240" s="39"/>
      <c r="B240" s="40"/>
      <c r="C240" s="41"/>
      <c r="D240" s="218" t="s">
        <v>142</v>
      </c>
      <c r="E240" s="41"/>
      <c r="F240" s="219" t="s">
        <v>636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142</v>
      </c>
      <c r="AU240" s="18" t="s">
        <v>83</v>
      </c>
    </row>
    <row r="241" s="2" customFormat="1">
      <c r="A241" s="39"/>
      <c r="B241" s="40"/>
      <c r="C241" s="41"/>
      <c r="D241" s="223" t="s">
        <v>144</v>
      </c>
      <c r="E241" s="41"/>
      <c r="F241" s="224" t="s">
        <v>637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144</v>
      </c>
      <c r="AU241" s="18" t="s">
        <v>83</v>
      </c>
    </row>
    <row r="242" s="13" customFormat="1">
      <c r="A242" s="13"/>
      <c r="B242" s="225"/>
      <c r="C242" s="226"/>
      <c r="D242" s="218" t="s">
        <v>146</v>
      </c>
      <c r="E242" s="227" t="s">
        <v>19</v>
      </c>
      <c r="F242" s="228" t="s">
        <v>629</v>
      </c>
      <c r="G242" s="226"/>
      <c r="H242" s="227" t="s">
        <v>19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146</v>
      </c>
      <c r="AU242" s="234" t="s">
        <v>83</v>
      </c>
      <c r="AV242" s="13" t="s">
        <v>81</v>
      </c>
      <c r="AW242" s="13" t="s">
        <v>37</v>
      </c>
      <c r="AX242" s="13" t="s">
        <v>12</v>
      </c>
      <c r="AY242" s="234" t="s">
        <v>133</v>
      </c>
    </row>
    <row r="243" s="14" customFormat="1">
      <c r="A243" s="14"/>
      <c r="B243" s="235"/>
      <c r="C243" s="236"/>
      <c r="D243" s="218" t="s">
        <v>146</v>
      </c>
      <c r="E243" s="237" t="s">
        <v>19</v>
      </c>
      <c r="F243" s="238" t="s">
        <v>630</v>
      </c>
      <c r="G243" s="236"/>
      <c r="H243" s="239">
        <v>6.3360000000000003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146</v>
      </c>
      <c r="AU243" s="245" t="s">
        <v>83</v>
      </c>
      <c r="AV243" s="14" t="s">
        <v>83</v>
      </c>
      <c r="AW243" s="14" t="s">
        <v>37</v>
      </c>
      <c r="AX243" s="14" t="s">
        <v>12</v>
      </c>
      <c r="AY243" s="245" t="s">
        <v>133</v>
      </c>
    </row>
    <row r="244" s="14" customFormat="1">
      <c r="A244" s="14"/>
      <c r="B244" s="235"/>
      <c r="C244" s="236"/>
      <c r="D244" s="218" t="s">
        <v>146</v>
      </c>
      <c r="E244" s="237" t="s">
        <v>19</v>
      </c>
      <c r="F244" s="238" t="s">
        <v>609</v>
      </c>
      <c r="G244" s="236"/>
      <c r="H244" s="239">
        <v>-3.1520000000000001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146</v>
      </c>
      <c r="AU244" s="245" t="s">
        <v>83</v>
      </c>
      <c r="AV244" s="14" t="s">
        <v>83</v>
      </c>
      <c r="AW244" s="14" t="s">
        <v>37</v>
      </c>
      <c r="AX244" s="14" t="s">
        <v>12</v>
      </c>
      <c r="AY244" s="245" t="s">
        <v>133</v>
      </c>
    </row>
    <row r="245" s="14" customFormat="1">
      <c r="A245" s="14"/>
      <c r="B245" s="235"/>
      <c r="C245" s="236"/>
      <c r="D245" s="218" t="s">
        <v>146</v>
      </c>
      <c r="E245" s="237" t="s">
        <v>19</v>
      </c>
      <c r="F245" s="238" t="s">
        <v>631</v>
      </c>
      <c r="G245" s="236"/>
      <c r="H245" s="239">
        <v>6.6239999999999997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146</v>
      </c>
      <c r="AU245" s="245" t="s">
        <v>83</v>
      </c>
      <c r="AV245" s="14" t="s">
        <v>83</v>
      </c>
      <c r="AW245" s="14" t="s">
        <v>37</v>
      </c>
      <c r="AX245" s="14" t="s">
        <v>12</v>
      </c>
      <c r="AY245" s="245" t="s">
        <v>133</v>
      </c>
    </row>
    <row r="246" s="14" customFormat="1">
      <c r="A246" s="14"/>
      <c r="B246" s="235"/>
      <c r="C246" s="236"/>
      <c r="D246" s="218" t="s">
        <v>146</v>
      </c>
      <c r="E246" s="237" t="s">
        <v>19</v>
      </c>
      <c r="F246" s="238" t="s">
        <v>609</v>
      </c>
      <c r="G246" s="236"/>
      <c r="H246" s="239">
        <v>-3.1520000000000001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146</v>
      </c>
      <c r="AU246" s="245" t="s">
        <v>83</v>
      </c>
      <c r="AV246" s="14" t="s">
        <v>83</v>
      </c>
      <c r="AW246" s="14" t="s">
        <v>37</v>
      </c>
      <c r="AX246" s="14" t="s">
        <v>12</v>
      </c>
      <c r="AY246" s="245" t="s">
        <v>133</v>
      </c>
    </row>
    <row r="247" s="13" customFormat="1">
      <c r="A247" s="13"/>
      <c r="B247" s="225"/>
      <c r="C247" s="226"/>
      <c r="D247" s="218" t="s">
        <v>146</v>
      </c>
      <c r="E247" s="227" t="s">
        <v>19</v>
      </c>
      <c r="F247" s="228" t="s">
        <v>632</v>
      </c>
      <c r="G247" s="226"/>
      <c r="H247" s="227" t="s">
        <v>19</v>
      </c>
      <c r="I247" s="229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146</v>
      </c>
      <c r="AU247" s="234" t="s">
        <v>83</v>
      </c>
      <c r="AV247" s="13" t="s">
        <v>81</v>
      </c>
      <c r="AW247" s="13" t="s">
        <v>37</v>
      </c>
      <c r="AX247" s="13" t="s">
        <v>12</v>
      </c>
      <c r="AY247" s="234" t="s">
        <v>133</v>
      </c>
    </row>
    <row r="248" s="14" customFormat="1">
      <c r="A248" s="14"/>
      <c r="B248" s="235"/>
      <c r="C248" s="236"/>
      <c r="D248" s="218" t="s">
        <v>146</v>
      </c>
      <c r="E248" s="237" t="s">
        <v>19</v>
      </c>
      <c r="F248" s="238" t="s">
        <v>562</v>
      </c>
      <c r="G248" s="236"/>
      <c r="H248" s="239">
        <v>1.032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146</v>
      </c>
      <c r="AU248" s="245" t="s">
        <v>83</v>
      </c>
      <c r="AV248" s="14" t="s">
        <v>83</v>
      </c>
      <c r="AW248" s="14" t="s">
        <v>37</v>
      </c>
      <c r="AX248" s="14" t="s">
        <v>12</v>
      </c>
      <c r="AY248" s="245" t="s">
        <v>133</v>
      </c>
    </row>
    <row r="249" s="15" customFormat="1">
      <c r="A249" s="15"/>
      <c r="B249" s="246"/>
      <c r="C249" s="247"/>
      <c r="D249" s="218" t="s">
        <v>146</v>
      </c>
      <c r="E249" s="248" t="s">
        <v>19</v>
      </c>
      <c r="F249" s="249" t="s">
        <v>161</v>
      </c>
      <c r="G249" s="247"/>
      <c r="H249" s="250">
        <v>7.6879999999999997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146</v>
      </c>
      <c r="AU249" s="256" t="s">
        <v>83</v>
      </c>
      <c r="AV249" s="15" t="s">
        <v>140</v>
      </c>
      <c r="AW249" s="15" t="s">
        <v>37</v>
      </c>
      <c r="AX249" s="15" t="s">
        <v>81</v>
      </c>
      <c r="AY249" s="256" t="s">
        <v>133</v>
      </c>
    </row>
    <row r="250" s="2" customFormat="1" ht="16.5" customHeight="1">
      <c r="A250" s="39"/>
      <c r="B250" s="40"/>
      <c r="C250" s="205" t="s">
        <v>333</v>
      </c>
      <c r="D250" s="205" t="s">
        <v>135</v>
      </c>
      <c r="E250" s="206" t="s">
        <v>638</v>
      </c>
      <c r="F250" s="207" t="s">
        <v>639</v>
      </c>
      <c r="G250" s="208" t="s">
        <v>138</v>
      </c>
      <c r="H250" s="209">
        <v>7.6879999999999997</v>
      </c>
      <c r="I250" s="210"/>
      <c r="J250" s="211">
        <f>ROUND(I250*H250,2)</f>
        <v>0</v>
      </c>
      <c r="K250" s="207" t="s">
        <v>139</v>
      </c>
      <c r="L250" s="45"/>
      <c r="M250" s="212" t="s">
        <v>19</v>
      </c>
      <c r="N250" s="213" t="s">
        <v>45</v>
      </c>
      <c r="O250" s="85"/>
      <c r="P250" s="214">
        <f>O250*H250</f>
        <v>0</v>
      </c>
      <c r="Q250" s="214">
        <v>0.0040000000000000001</v>
      </c>
      <c r="R250" s="214">
        <f>Q250*H250</f>
        <v>0.030751999999999998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140</v>
      </c>
      <c r="AT250" s="216" t="s">
        <v>135</v>
      </c>
      <c r="AU250" s="216" t="s">
        <v>83</v>
      </c>
      <c r="AY250" s="18" t="s">
        <v>133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140</v>
      </c>
      <c r="BM250" s="216" t="s">
        <v>640</v>
      </c>
    </row>
    <row r="251" s="2" customFormat="1">
      <c r="A251" s="39"/>
      <c r="B251" s="40"/>
      <c r="C251" s="41"/>
      <c r="D251" s="218" t="s">
        <v>142</v>
      </c>
      <c r="E251" s="41"/>
      <c r="F251" s="219" t="s">
        <v>641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142</v>
      </c>
      <c r="AU251" s="18" t="s">
        <v>83</v>
      </c>
    </row>
    <row r="252" s="2" customFormat="1">
      <c r="A252" s="39"/>
      <c r="B252" s="40"/>
      <c r="C252" s="41"/>
      <c r="D252" s="223" t="s">
        <v>144</v>
      </c>
      <c r="E252" s="41"/>
      <c r="F252" s="224" t="s">
        <v>642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144</v>
      </c>
      <c r="AU252" s="18" t="s">
        <v>83</v>
      </c>
    </row>
    <row r="253" s="13" customFormat="1">
      <c r="A253" s="13"/>
      <c r="B253" s="225"/>
      <c r="C253" s="226"/>
      <c r="D253" s="218" t="s">
        <v>146</v>
      </c>
      <c r="E253" s="227" t="s">
        <v>19</v>
      </c>
      <c r="F253" s="228" t="s">
        <v>629</v>
      </c>
      <c r="G253" s="226"/>
      <c r="H253" s="227" t="s">
        <v>19</v>
      </c>
      <c r="I253" s="229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146</v>
      </c>
      <c r="AU253" s="234" t="s">
        <v>83</v>
      </c>
      <c r="AV253" s="13" t="s">
        <v>81</v>
      </c>
      <c r="AW253" s="13" t="s">
        <v>37</v>
      </c>
      <c r="AX253" s="13" t="s">
        <v>12</v>
      </c>
      <c r="AY253" s="234" t="s">
        <v>133</v>
      </c>
    </row>
    <row r="254" s="14" customFormat="1">
      <c r="A254" s="14"/>
      <c r="B254" s="235"/>
      <c r="C254" s="236"/>
      <c r="D254" s="218" t="s">
        <v>146</v>
      </c>
      <c r="E254" s="237" t="s">
        <v>19</v>
      </c>
      <c r="F254" s="238" t="s">
        <v>630</v>
      </c>
      <c r="G254" s="236"/>
      <c r="H254" s="239">
        <v>6.3360000000000003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146</v>
      </c>
      <c r="AU254" s="245" t="s">
        <v>83</v>
      </c>
      <c r="AV254" s="14" t="s">
        <v>83</v>
      </c>
      <c r="AW254" s="14" t="s">
        <v>37</v>
      </c>
      <c r="AX254" s="14" t="s">
        <v>12</v>
      </c>
      <c r="AY254" s="245" t="s">
        <v>133</v>
      </c>
    </row>
    <row r="255" s="14" customFormat="1">
      <c r="A255" s="14"/>
      <c r="B255" s="235"/>
      <c r="C255" s="236"/>
      <c r="D255" s="218" t="s">
        <v>146</v>
      </c>
      <c r="E255" s="237" t="s">
        <v>19</v>
      </c>
      <c r="F255" s="238" t="s">
        <v>609</v>
      </c>
      <c r="G255" s="236"/>
      <c r="H255" s="239">
        <v>-3.1520000000000001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146</v>
      </c>
      <c r="AU255" s="245" t="s">
        <v>83</v>
      </c>
      <c r="AV255" s="14" t="s">
        <v>83</v>
      </c>
      <c r="AW255" s="14" t="s">
        <v>37</v>
      </c>
      <c r="AX255" s="14" t="s">
        <v>12</v>
      </c>
      <c r="AY255" s="245" t="s">
        <v>133</v>
      </c>
    </row>
    <row r="256" s="14" customFormat="1">
      <c r="A256" s="14"/>
      <c r="B256" s="235"/>
      <c r="C256" s="236"/>
      <c r="D256" s="218" t="s">
        <v>146</v>
      </c>
      <c r="E256" s="237" t="s">
        <v>19</v>
      </c>
      <c r="F256" s="238" t="s">
        <v>631</v>
      </c>
      <c r="G256" s="236"/>
      <c r="H256" s="239">
        <v>6.6239999999999997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146</v>
      </c>
      <c r="AU256" s="245" t="s">
        <v>83</v>
      </c>
      <c r="AV256" s="14" t="s">
        <v>83</v>
      </c>
      <c r="AW256" s="14" t="s">
        <v>37</v>
      </c>
      <c r="AX256" s="14" t="s">
        <v>12</v>
      </c>
      <c r="AY256" s="245" t="s">
        <v>133</v>
      </c>
    </row>
    <row r="257" s="14" customFormat="1">
      <c r="A257" s="14"/>
      <c r="B257" s="235"/>
      <c r="C257" s="236"/>
      <c r="D257" s="218" t="s">
        <v>146</v>
      </c>
      <c r="E257" s="237" t="s">
        <v>19</v>
      </c>
      <c r="F257" s="238" t="s">
        <v>609</v>
      </c>
      <c r="G257" s="236"/>
      <c r="H257" s="239">
        <v>-3.1520000000000001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146</v>
      </c>
      <c r="AU257" s="245" t="s">
        <v>83</v>
      </c>
      <c r="AV257" s="14" t="s">
        <v>83</v>
      </c>
      <c r="AW257" s="14" t="s">
        <v>37</v>
      </c>
      <c r="AX257" s="14" t="s">
        <v>12</v>
      </c>
      <c r="AY257" s="245" t="s">
        <v>133</v>
      </c>
    </row>
    <row r="258" s="13" customFormat="1">
      <c r="A258" s="13"/>
      <c r="B258" s="225"/>
      <c r="C258" s="226"/>
      <c r="D258" s="218" t="s">
        <v>146</v>
      </c>
      <c r="E258" s="227" t="s">
        <v>19</v>
      </c>
      <c r="F258" s="228" t="s">
        <v>632</v>
      </c>
      <c r="G258" s="226"/>
      <c r="H258" s="227" t="s">
        <v>19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146</v>
      </c>
      <c r="AU258" s="234" t="s">
        <v>83</v>
      </c>
      <c r="AV258" s="13" t="s">
        <v>81</v>
      </c>
      <c r="AW258" s="13" t="s">
        <v>37</v>
      </c>
      <c r="AX258" s="13" t="s">
        <v>12</v>
      </c>
      <c r="AY258" s="234" t="s">
        <v>133</v>
      </c>
    </row>
    <row r="259" s="14" customFormat="1">
      <c r="A259" s="14"/>
      <c r="B259" s="235"/>
      <c r="C259" s="236"/>
      <c r="D259" s="218" t="s">
        <v>146</v>
      </c>
      <c r="E259" s="237" t="s">
        <v>19</v>
      </c>
      <c r="F259" s="238" t="s">
        <v>562</v>
      </c>
      <c r="G259" s="236"/>
      <c r="H259" s="239">
        <v>1.032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146</v>
      </c>
      <c r="AU259" s="245" t="s">
        <v>83</v>
      </c>
      <c r="AV259" s="14" t="s">
        <v>83</v>
      </c>
      <c r="AW259" s="14" t="s">
        <v>37</v>
      </c>
      <c r="AX259" s="14" t="s">
        <v>12</v>
      </c>
      <c r="AY259" s="245" t="s">
        <v>133</v>
      </c>
    </row>
    <row r="260" s="15" customFormat="1">
      <c r="A260" s="15"/>
      <c r="B260" s="246"/>
      <c r="C260" s="247"/>
      <c r="D260" s="218" t="s">
        <v>146</v>
      </c>
      <c r="E260" s="248" t="s">
        <v>19</v>
      </c>
      <c r="F260" s="249" t="s">
        <v>161</v>
      </c>
      <c r="G260" s="247"/>
      <c r="H260" s="250">
        <v>7.6879999999999997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146</v>
      </c>
      <c r="AU260" s="256" t="s">
        <v>83</v>
      </c>
      <c r="AV260" s="15" t="s">
        <v>140</v>
      </c>
      <c r="AW260" s="15" t="s">
        <v>37</v>
      </c>
      <c r="AX260" s="15" t="s">
        <v>81</v>
      </c>
      <c r="AY260" s="256" t="s">
        <v>133</v>
      </c>
    </row>
    <row r="261" s="2" customFormat="1" ht="24.15" customHeight="1">
      <c r="A261" s="39"/>
      <c r="B261" s="40"/>
      <c r="C261" s="205" t="s">
        <v>340</v>
      </c>
      <c r="D261" s="205" t="s">
        <v>135</v>
      </c>
      <c r="E261" s="206" t="s">
        <v>643</v>
      </c>
      <c r="F261" s="207" t="s">
        <v>644</v>
      </c>
      <c r="G261" s="208" t="s">
        <v>138</v>
      </c>
      <c r="H261" s="209">
        <v>7.1399999999999997</v>
      </c>
      <c r="I261" s="210"/>
      <c r="J261" s="211">
        <f>ROUND(I261*H261,2)</f>
        <v>0</v>
      </c>
      <c r="K261" s="207" t="s">
        <v>139</v>
      </c>
      <c r="L261" s="45"/>
      <c r="M261" s="212" t="s">
        <v>19</v>
      </c>
      <c r="N261" s="213" t="s">
        <v>45</v>
      </c>
      <c r="O261" s="85"/>
      <c r="P261" s="214">
        <f>O261*H261</f>
        <v>0</v>
      </c>
      <c r="Q261" s="214">
        <v>0.032050000000000002</v>
      </c>
      <c r="R261" s="214">
        <f>Q261*H261</f>
        <v>0.22883700000000001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140</v>
      </c>
      <c r="AT261" s="216" t="s">
        <v>135</v>
      </c>
      <c r="AU261" s="216" t="s">
        <v>83</v>
      </c>
      <c r="AY261" s="18" t="s">
        <v>133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140</v>
      </c>
      <c r="BM261" s="216" t="s">
        <v>645</v>
      </c>
    </row>
    <row r="262" s="2" customFormat="1">
      <c r="A262" s="39"/>
      <c r="B262" s="40"/>
      <c r="C262" s="41"/>
      <c r="D262" s="218" t="s">
        <v>142</v>
      </c>
      <c r="E262" s="41"/>
      <c r="F262" s="219" t="s">
        <v>646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142</v>
      </c>
      <c r="AU262" s="18" t="s">
        <v>83</v>
      </c>
    </row>
    <row r="263" s="2" customFormat="1">
      <c r="A263" s="39"/>
      <c r="B263" s="40"/>
      <c r="C263" s="41"/>
      <c r="D263" s="223" t="s">
        <v>144</v>
      </c>
      <c r="E263" s="41"/>
      <c r="F263" s="224" t="s">
        <v>647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144</v>
      </c>
      <c r="AU263" s="18" t="s">
        <v>83</v>
      </c>
    </row>
    <row r="264" s="13" customFormat="1">
      <c r="A264" s="13"/>
      <c r="B264" s="225"/>
      <c r="C264" s="226"/>
      <c r="D264" s="218" t="s">
        <v>146</v>
      </c>
      <c r="E264" s="227" t="s">
        <v>19</v>
      </c>
      <c r="F264" s="228" t="s">
        <v>648</v>
      </c>
      <c r="G264" s="226"/>
      <c r="H264" s="227" t="s">
        <v>19</v>
      </c>
      <c r="I264" s="229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146</v>
      </c>
      <c r="AU264" s="234" t="s">
        <v>83</v>
      </c>
      <c r="AV264" s="13" t="s">
        <v>81</v>
      </c>
      <c r="AW264" s="13" t="s">
        <v>37</v>
      </c>
      <c r="AX264" s="13" t="s">
        <v>12</v>
      </c>
      <c r="AY264" s="234" t="s">
        <v>133</v>
      </c>
    </row>
    <row r="265" s="14" customFormat="1">
      <c r="A265" s="14"/>
      <c r="B265" s="235"/>
      <c r="C265" s="236"/>
      <c r="D265" s="218" t="s">
        <v>146</v>
      </c>
      <c r="E265" s="237" t="s">
        <v>19</v>
      </c>
      <c r="F265" s="238" t="s">
        <v>649</v>
      </c>
      <c r="G265" s="236"/>
      <c r="H265" s="239">
        <v>7.1399999999999997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146</v>
      </c>
      <c r="AU265" s="245" t="s">
        <v>83</v>
      </c>
      <c r="AV265" s="14" t="s">
        <v>83</v>
      </c>
      <c r="AW265" s="14" t="s">
        <v>37</v>
      </c>
      <c r="AX265" s="14" t="s">
        <v>81</v>
      </c>
      <c r="AY265" s="245" t="s">
        <v>133</v>
      </c>
    </row>
    <row r="266" s="2" customFormat="1" ht="24.15" customHeight="1">
      <c r="A266" s="39"/>
      <c r="B266" s="40"/>
      <c r="C266" s="205" t="s">
        <v>347</v>
      </c>
      <c r="D266" s="205" t="s">
        <v>135</v>
      </c>
      <c r="E266" s="206" t="s">
        <v>650</v>
      </c>
      <c r="F266" s="207" t="s">
        <v>651</v>
      </c>
      <c r="G266" s="208" t="s">
        <v>138</v>
      </c>
      <c r="H266" s="209">
        <v>7.1399999999999997</v>
      </c>
      <c r="I266" s="210"/>
      <c r="J266" s="211">
        <f>ROUND(I266*H266,2)</f>
        <v>0</v>
      </c>
      <c r="K266" s="207" t="s">
        <v>139</v>
      </c>
      <c r="L266" s="45"/>
      <c r="M266" s="212" t="s">
        <v>19</v>
      </c>
      <c r="N266" s="213" t="s">
        <v>45</v>
      </c>
      <c r="O266" s="85"/>
      <c r="P266" s="214">
        <f>O266*H266</f>
        <v>0</v>
      </c>
      <c r="Q266" s="214">
        <v>0.034680000000000002</v>
      </c>
      <c r="R266" s="214">
        <f>Q266*H266</f>
        <v>0.24761520000000001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140</v>
      </c>
      <c r="AT266" s="216" t="s">
        <v>135</v>
      </c>
      <c r="AU266" s="216" t="s">
        <v>83</v>
      </c>
      <c r="AY266" s="18" t="s">
        <v>133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140</v>
      </c>
      <c r="BM266" s="216" t="s">
        <v>652</v>
      </c>
    </row>
    <row r="267" s="2" customFormat="1">
      <c r="A267" s="39"/>
      <c r="B267" s="40"/>
      <c r="C267" s="41"/>
      <c r="D267" s="218" t="s">
        <v>142</v>
      </c>
      <c r="E267" s="41"/>
      <c r="F267" s="219" t="s">
        <v>653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142</v>
      </c>
      <c r="AU267" s="18" t="s">
        <v>83</v>
      </c>
    </row>
    <row r="268" s="2" customFormat="1">
      <c r="A268" s="39"/>
      <c r="B268" s="40"/>
      <c r="C268" s="41"/>
      <c r="D268" s="223" t="s">
        <v>144</v>
      </c>
      <c r="E268" s="41"/>
      <c r="F268" s="224" t="s">
        <v>654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144</v>
      </c>
      <c r="AU268" s="18" t="s">
        <v>83</v>
      </c>
    </row>
    <row r="269" s="13" customFormat="1">
      <c r="A269" s="13"/>
      <c r="B269" s="225"/>
      <c r="C269" s="226"/>
      <c r="D269" s="218" t="s">
        <v>146</v>
      </c>
      <c r="E269" s="227" t="s">
        <v>19</v>
      </c>
      <c r="F269" s="228" t="s">
        <v>648</v>
      </c>
      <c r="G269" s="226"/>
      <c r="H269" s="227" t="s">
        <v>19</v>
      </c>
      <c r="I269" s="229"/>
      <c r="J269" s="226"/>
      <c r="K269" s="226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146</v>
      </c>
      <c r="AU269" s="234" t="s">
        <v>83</v>
      </c>
      <c r="AV269" s="13" t="s">
        <v>81</v>
      </c>
      <c r="AW269" s="13" t="s">
        <v>37</v>
      </c>
      <c r="AX269" s="13" t="s">
        <v>12</v>
      </c>
      <c r="AY269" s="234" t="s">
        <v>133</v>
      </c>
    </row>
    <row r="270" s="14" customFormat="1">
      <c r="A270" s="14"/>
      <c r="B270" s="235"/>
      <c r="C270" s="236"/>
      <c r="D270" s="218" t="s">
        <v>146</v>
      </c>
      <c r="E270" s="237" t="s">
        <v>19</v>
      </c>
      <c r="F270" s="238" t="s">
        <v>649</v>
      </c>
      <c r="G270" s="236"/>
      <c r="H270" s="239">
        <v>7.1399999999999997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146</v>
      </c>
      <c r="AU270" s="245" t="s">
        <v>83</v>
      </c>
      <c r="AV270" s="14" t="s">
        <v>83</v>
      </c>
      <c r="AW270" s="14" t="s">
        <v>37</v>
      </c>
      <c r="AX270" s="14" t="s">
        <v>81</v>
      </c>
      <c r="AY270" s="245" t="s">
        <v>133</v>
      </c>
    </row>
    <row r="271" s="2" customFormat="1" ht="24.15" customHeight="1">
      <c r="A271" s="39"/>
      <c r="B271" s="40"/>
      <c r="C271" s="205" t="s">
        <v>354</v>
      </c>
      <c r="D271" s="205" t="s">
        <v>135</v>
      </c>
      <c r="E271" s="206" t="s">
        <v>655</v>
      </c>
      <c r="F271" s="207" t="s">
        <v>656</v>
      </c>
      <c r="G271" s="208" t="s">
        <v>379</v>
      </c>
      <c r="H271" s="209">
        <v>9.4800000000000004</v>
      </c>
      <c r="I271" s="210"/>
      <c r="J271" s="211">
        <f>ROUND(I271*H271,2)</f>
        <v>0</v>
      </c>
      <c r="K271" s="207" t="s">
        <v>139</v>
      </c>
      <c r="L271" s="45"/>
      <c r="M271" s="212" t="s">
        <v>19</v>
      </c>
      <c r="N271" s="213" t="s">
        <v>45</v>
      </c>
      <c r="O271" s="85"/>
      <c r="P271" s="214">
        <f>O271*H271</f>
        <v>0</v>
      </c>
      <c r="Q271" s="214">
        <v>0.0015</v>
      </c>
      <c r="R271" s="214">
        <f>Q271*H271</f>
        <v>0.014220000000000002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140</v>
      </c>
      <c r="AT271" s="216" t="s">
        <v>135</v>
      </c>
      <c r="AU271" s="216" t="s">
        <v>83</v>
      </c>
      <c r="AY271" s="18" t="s">
        <v>133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140</v>
      </c>
      <c r="BM271" s="216" t="s">
        <v>657</v>
      </c>
    </row>
    <row r="272" s="2" customFormat="1">
      <c r="A272" s="39"/>
      <c r="B272" s="40"/>
      <c r="C272" s="41"/>
      <c r="D272" s="218" t="s">
        <v>142</v>
      </c>
      <c r="E272" s="41"/>
      <c r="F272" s="219" t="s">
        <v>658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142</v>
      </c>
      <c r="AU272" s="18" t="s">
        <v>83</v>
      </c>
    </row>
    <row r="273" s="2" customFormat="1">
      <c r="A273" s="39"/>
      <c r="B273" s="40"/>
      <c r="C273" s="41"/>
      <c r="D273" s="223" t="s">
        <v>144</v>
      </c>
      <c r="E273" s="41"/>
      <c r="F273" s="224" t="s">
        <v>659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144</v>
      </c>
      <c r="AU273" s="18" t="s">
        <v>83</v>
      </c>
    </row>
    <row r="274" s="13" customFormat="1">
      <c r="A274" s="13"/>
      <c r="B274" s="225"/>
      <c r="C274" s="226"/>
      <c r="D274" s="218" t="s">
        <v>146</v>
      </c>
      <c r="E274" s="227" t="s">
        <v>19</v>
      </c>
      <c r="F274" s="228" t="s">
        <v>660</v>
      </c>
      <c r="G274" s="226"/>
      <c r="H274" s="227" t="s">
        <v>19</v>
      </c>
      <c r="I274" s="229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146</v>
      </c>
      <c r="AU274" s="234" t="s">
        <v>83</v>
      </c>
      <c r="AV274" s="13" t="s">
        <v>81</v>
      </c>
      <c r="AW274" s="13" t="s">
        <v>37</v>
      </c>
      <c r="AX274" s="13" t="s">
        <v>12</v>
      </c>
      <c r="AY274" s="234" t="s">
        <v>133</v>
      </c>
    </row>
    <row r="275" s="14" customFormat="1">
      <c r="A275" s="14"/>
      <c r="B275" s="235"/>
      <c r="C275" s="236"/>
      <c r="D275" s="218" t="s">
        <v>146</v>
      </c>
      <c r="E275" s="237" t="s">
        <v>19</v>
      </c>
      <c r="F275" s="238" t="s">
        <v>661</v>
      </c>
      <c r="G275" s="236"/>
      <c r="H275" s="239">
        <v>9.4800000000000004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146</v>
      </c>
      <c r="AU275" s="245" t="s">
        <v>83</v>
      </c>
      <c r="AV275" s="14" t="s">
        <v>83</v>
      </c>
      <c r="AW275" s="14" t="s">
        <v>37</v>
      </c>
      <c r="AX275" s="14" t="s">
        <v>81</v>
      </c>
      <c r="AY275" s="245" t="s">
        <v>133</v>
      </c>
    </row>
    <row r="276" s="2" customFormat="1" ht="24.15" customHeight="1">
      <c r="A276" s="39"/>
      <c r="B276" s="40"/>
      <c r="C276" s="205" t="s">
        <v>361</v>
      </c>
      <c r="D276" s="205" t="s">
        <v>135</v>
      </c>
      <c r="E276" s="206" t="s">
        <v>662</v>
      </c>
      <c r="F276" s="207" t="s">
        <v>663</v>
      </c>
      <c r="G276" s="208" t="s">
        <v>138</v>
      </c>
      <c r="H276" s="209">
        <v>115.15000000000001</v>
      </c>
      <c r="I276" s="210"/>
      <c r="J276" s="211">
        <f>ROUND(I276*H276,2)</f>
        <v>0</v>
      </c>
      <c r="K276" s="207" t="s">
        <v>139</v>
      </c>
      <c r="L276" s="45"/>
      <c r="M276" s="212" t="s">
        <v>19</v>
      </c>
      <c r="N276" s="213" t="s">
        <v>45</v>
      </c>
      <c r="O276" s="85"/>
      <c r="P276" s="214">
        <f>O276*H276</f>
        <v>0</v>
      </c>
      <c r="Q276" s="214">
        <v>0.00022000000000000001</v>
      </c>
      <c r="R276" s="214">
        <f>Q276*H276</f>
        <v>0.025333000000000001</v>
      </c>
      <c r="S276" s="214">
        <v>0.002</v>
      </c>
      <c r="T276" s="215">
        <f>S276*H276</f>
        <v>0.23030000000000001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140</v>
      </c>
      <c r="AT276" s="216" t="s">
        <v>135</v>
      </c>
      <c r="AU276" s="216" t="s">
        <v>83</v>
      </c>
      <c r="AY276" s="18" t="s">
        <v>133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140</v>
      </c>
      <c r="BM276" s="216" t="s">
        <v>664</v>
      </c>
    </row>
    <row r="277" s="2" customFormat="1">
      <c r="A277" s="39"/>
      <c r="B277" s="40"/>
      <c r="C277" s="41"/>
      <c r="D277" s="218" t="s">
        <v>142</v>
      </c>
      <c r="E277" s="41"/>
      <c r="F277" s="219" t="s">
        <v>665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142</v>
      </c>
      <c r="AU277" s="18" t="s">
        <v>83</v>
      </c>
    </row>
    <row r="278" s="2" customFormat="1">
      <c r="A278" s="39"/>
      <c r="B278" s="40"/>
      <c r="C278" s="41"/>
      <c r="D278" s="223" t="s">
        <v>144</v>
      </c>
      <c r="E278" s="41"/>
      <c r="F278" s="224" t="s">
        <v>666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144</v>
      </c>
      <c r="AU278" s="18" t="s">
        <v>83</v>
      </c>
    </row>
    <row r="279" s="13" customFormat="1">
      <c r="A279" s="13"/>
      <c r="B279" s="225"/>
      <c r="C279" s="226"/>
      <c r="D279" s="218" t="s">
        <v>146</v>
      </c>
      <c r="E279" s="227" t="s">
        <v>19</v>
      </c>
      <c r="F279" s="228" t="s">
        <v>667</v>
      </c>
      <c r="G279" s="226"/>
      <c r="H279" s="227" t="s">
        <v>19</v>
      </c>
      <c r="I279" s="229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146</v>
      </c>
      <c r="AU279" s="234" t="s">
        <v>83</v>
      </c>
      <c r="AV279" s="13" t="s">
        <v>81</v>
      </c>
      <c r="AW279" s="13" t="s">
        <v>37</v>
      </c>
      <c r="AX279" s="13" t="s">
        <v>12</v>
      </c>
      <c r="AY279" s="234" t="s">
        <v>133</v>
      </c>
    </row>
    <row r="280" s="13" customFormat="1">
      <c r="A280" s="13"/>
      <c r="B280" s="225"/>
      <c r="C280" s="226"/>
      <c r="D280" s="218" t="s">
        <v>146</v>
      </c>
      <c r="E280" s="227" t="s">
        <v>19</v>
      </c>
      <c r="F280" s="228" t="s">
        <v>668</v>
      </c>
      <c r="G280" s="226"/>
      <c r="H280" s="227" t="s">
        <v>19</v>
      </c>
      <c r="I280" s="229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146</v>
      </c>
      <c r="AU280" s="234" t="s">
        <v>83</v>
      </c>
      <c r="AV280" s="13" t="s">
        <v>81</v>
      </c>
      <c r="AW280" s="13" t="s">
        <v>37</v>
      </c>
      <c r="AX280" s="13" t="s">
        <v>12</v>
      </c>
      <c r="AY280" s="234" t="s">
        <v>133</v>
      </c>
    </row>
    <row r="281" s="14" customFormat="1">
      <c r="A281" s="14"/>
      <c r="B281" s="235"/>
      <c r="C281" s="236"/>
      <c r="D281" s="218" t="s">
        <v>146</v>
      </c>
      <c r="E281" s="237" t="s">
        <v>19</v>
      </c>
      <c r="F281" s="238" t="s">
        <v>669</v>
      </c>
      <c r="G281" s="236"/>
      <c r="H281" s="239">
        <v>42.539999999999999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146</v>
      </c>
      <c r="AU281" s="245" t="s">
        <v>83</v>
      </c>
      <c r="AV281" s="14" t="s">
        <v>83</v>
      </c>
      <c r="AW281" s="14" t="s">
        <v>37</v>
      </c>
      <c r="AX281" s="14" t="s">
        <v>12</v>
      </c>
      <c r="AY281" s="245" t="s">
        <v>133</v>
      </c>
    </row>
    <row r="282" s="13" customFormat="1">
      <c r="A282" s="13"/>
      <c r="B282" s="225"/>
      <c r="C282" s="226"/>
      <c r="D282" s="218" t="s">
        <v>146</v>
      </c>
      <c r="E282" s="227" t="s">
        <v>19</v>
      </c>
      <c r="F282" s="228" t="s">
        <v>569</v>
      </c>
      <c r="G282" s="226"/>
      <c r="H282" s="227" t="s">
        <v>19</v>
      </c>
      <c r="I282" s="229"/>
      <c r="J282" s="226"/>
      <c r="K282" s="226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146</v>
      </c>
      <c r="AU282" s="234" t="s">
        <v>83</v>
      </c>
      <c r="AV282" s="13" t="s">
        <v>81</v>
      </c>
      <c r="AW282" s="13" t="s">
        <v>37</v>
      </c>
      <c r="AX282" s="13" t="s">
        <v>12</v>
      </c>
      <c r="AY282" s="234" t="s">
        <v>133</v>
      </c>
    </row>
    <row r="283" s="14" customFormat="1">
      <c r="A283" s="14"/>
      <c r="B283" s="235"/>
      <c r="C283" s="236"/>
      <c r="D283" s="218" t="s">
        <v>146</v>
      </c>
      <c r="E283" s="237" t="s">
        <v>19</v>
      </c>
      <c r="F283" s="238" t="s">
        <v>670</v>
      </c>
      <c r="G283" s="236"/>
      <c r="H283" s="239">
        <v>72.609999999999999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146</v>
      </c>
      <c r="AU283" s="245" t="s">
        <v>83</v>
      </c>
      <c r="AV283" s="14" t="s">
        <v>83</v>
      </c>
      <c r="AW283" s="14" t="s">
        <v>37</v>
      </c>
      <c r="AX283" s="14" t="s">
        <v>12</v>
      </c>
      <c r="AY283" s="245" t="s">
        <v>133</v>
      </c>
    </row>
    <row r="284" s="15" customFormat="1">
      <c r="A284" s="15"/>
      <c r="B284" s="246"/>
      <c r="C284" s="247"/>
      <c r="D284" s="218" t="s">
        <v>146</v>
      </c>
      <c r="E284" s="248" t="s">
        <v>19</v>
      </c>
      <c r="F284" s="249" t="s">
        <v>161</v>
      </c>
      <c r="G284" s="247"/>
      <c r="H284" s="250">
        <v>115.15000000000001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146</v>
      </c>
      <c r="AU284" s="256" t="s">
        <v>83</v>
      </c>
      <c r="AV284" s="15" t="s">
        <v>140</v>
      </c>
      <c r="AW284" s="15" t="s">
        <v>37</v>
      </c>
      <c r="AX284" s="15" t="s">
        <v>81</v>
      </c>
      <c r="AY284" s="256" t="s">
        <v>133</v>
      </c>
    </row>
    <row r="285" s="2" customFormat="1" ht="16.5" customHeight="1">
      <c r="A285" s="39"/>
      <c r="B285" s="40"/>
      <c r="C285" s="205" t="s">
        <v>369</v>
      </c>
      <c r="D285" s="205" t="s">
        <v>135</v>
      </c>
      <c r="E285" s="206" t="s">
        <v>362</v>
      </c>
      <c r="F285" s="207" t="s">
        <v>363</v>
      </c>
      <c r="G285" s="208" t="s">
        <v>138</v>
      </c>
      <c r="H285" s="209">
        <v>1.032</v>
      </c>
      <c r="I285" s="210"/>
      <c r="J285" s="211">
        <f>ROUND(I285*H285,2)</f>
        <v>0</v>
      </c>
      <c r="K285" s="207" t="s">
        <v>139</v>
      </c>
      <c r="L285" s="45"/>
      <c r="M285" s="212" t="s">
        <v>19</v>
      </c>
      <c r="N285" s="213" t="s">
        <v>45</v>
      </c>
      <c r="O285" s="85"/>
      <c r="P285" s="214">
        <f>O285*H285</f>
        <v>0</v>
      </c>
      <c r="Q285" s="214">
        <v>0.00025999999999999998</v>
      </c>
      <c r="R285" s="214">
        <f>Q285*H285</f>
        <v>0.00026832000000000001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140</v>
      </c>
      <c r="AT285" s="216" t="s">
        <v>135</v>
      </c>
      <c r="AU285" s="216" t="s">
        <v>83</v>
      </c>
      <c r="AY285" s="18" t="s">
        <v>133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140</v>
      </c>
      <c r="BM285" s="216" t="s">
        <v>671</v>
      </c>
    </row>
    <row r="286" s="2" customFormat="1">
      <c r="A286" s="39"/>
      <c r="B286" s="40"/>
      <c r="C286" s="41"/>
      <c r="D286" s="218" t="s">
        <v>142</v>
      </c>
      <c r="E286" s="41"/>
      <c r="F286" s="219" t="s">
        <v>365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142</v>
      </c>
      <c r="AU286" s="18" t="s">
        <v>83</v>
      </c>
    </row>
    <row r="287" s="2" customFormat="1">
      <c r="A287" s="39"/>
      <c r="B287" s="40"/>
      <c r="C287" s="41"/>
      <c r="D287" s="223" t="s">
        <v>144</v>
      </c>
      <c r="E287" s="41"/>
      <c r="F287" s="224" t="s">
        <v>366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144</v>
      </c>
      <c r="AU287" s="18" t="s">
        <v>83</v>
      </c>
    </row>
    <row r="288" s="13" customFormat="1">
      <c r="A288" s="13"/>
      <c r="B288" s="225"/>
      <c r="C288" s="226"/>
      <c r="D288" s="218" t="s">
        <v>146</v>
      </c>
      <c r="E288" s="227" t="s">
        <v>19</v>
      </c>
      <c r="F288" s="228" t="s">
        <v>672</v>
      </c>
      <c r="G288" s="226"/>
      <c r="H288" s="227" t="s">
        <v>19</v>
      </c>
      <c r="I288" s="229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146</v>
      </c>
      <c r="AU288" s="234" t="s">
        <v>83</v>
      </c>
      <c r="AV288" s="13" t="s">
        <v>81</v>
      </c>
      <c r="AW288" s="13" t="s">
        <v>37</v>
      </c>
      <c r="AX288" s="13" t="s">
        <v>12</v>
      </c>
      <c r="AY288" s="234" t="s">
        <v>133</v>
      </c>
    </row>
    <row r="289" s="14" customFormat="1">
      <c r="A289" s="14"/>
      <c r="B289" s="235"/>
      <c r="C289" s="236"/>
      <c r="D289" s="218" t="s">
        <v>146</v>
      </c>
      <c r="E289" s="237" t="s">
        <v>19</v>
      </c>
      <c r="F289" s="238" t="s">
        <v>562</v>
      </c>
      <c r="G289" s="236"/>
      <c r="H289" s="239">
        <v>1.032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146</v>
      </c>
      <c r="AU289" s="245" t="s">
        <v>83</v>
      </c>
      <c r="AV289" s="14" t="s">
        <v>83</v>
      </c>
      <c r="AW289" s="14" t="s">
        <v>37</v>
      </c>
      <c r="AX289" s="14" t="s">
        <v>81</v>
      </c>
      <c r="AY289" s="245" t="s">
        <v>133</v>
      </c>
    </row>
    <row r="290" s="2" customFormat="1" ht="21.75" customHeight="1">
      <c r="A290" s="39"/>
      <c r="B290" s="40"/>
      <c r="C290" s="205" t="s">
        <v>148</v>
      </c>
      <c r="D290" s="205" t="s">
        <v>135</v>
      </c>
      <c r="E290" s="206" t="s">
        <v>673</v>
      </c>
      <c r="F290" s="207" t="s">
        <v>674</v>
      </c>
      <c r="G290" s="208" t="s">
        <v>138</v>
      </c>
      <c r="H290" s="209">
        <v>1.032</v>
      </c>
      <c r="I290" s="210"/>
      <c r="J290" s="211">
        <f>ROUND(I290*H290,2)</f>
        <v>0</v>
      </c>
      <c r="K290" s="207" t="s">
        <v>139</v>
      </c>
      <c r="L290" s="45"/>
      <c r="M290" s="212" t="s">
        <v>19</v>
      </c>
      <c r="N290" s="213" t="s">
        <v>45</v>
      </c>
      <c r="O290" s="85"/>
      <c r="P290" s="214">
        <f>O290*H290</f>
        <v>0</v>
      </c>
      <c r="Q290" s="214">
        <v>0.0043800000000000002</v>
      </c>
      <c r="R290" s="214">
        <f>Q290*H290</f>
        <v>0.0045201600000000005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140</v>
      </c>
      <c r="AT290" s="216" t="s">
        <v>135</v>
      </c>
      <c r="AU290" s="216" t="s">
        <v>83</v>
      </c>
      <c r="AY290" s="18" t="s">
        <v>133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140</v>
      </c>
      <c r="BM290" s="216" t="s">
        <v>675</v>
      </c>
    </row>
    <row r="291" s="2" customFormat="1">
      <c r="A291" s="39"/>
      <c r="B291" s="40"/>
      <c r="C291" s="41"/>
      <c r="D291" s="218" t="s">
        <v>142</v>
      </c>
      <c r="E291" s="41"/>
      <c r="F291" s="219" t="s">
        <v>676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142</v>
      </c>
      <c r="AU291" s="18" t="s">
        <v>83</v>
      </c>
    </row>
    <row r="292" s="2" customFormat="1">
      <c r="A292" s="39"/>
      <c r="B292" s="40"/>
      <c r="C292" s="41"/>
      <c r="D292" s="223" t="s">
        <v>144</v>
      </c>
      <c r="E292" s="41"/>
      <c r="F292" s="224" t="s">
        <v>677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144</v>
      </c>
      <c r="AU292" s="18" t="s">
        <v>83</v>
      </c>
    </row>
    <row r="293" s="13" customFormat="1">
      <c r="A293" s="13"/>
      <c r="B293" s="225"/>
      <c r="C293" s="226"/>
      <c r="D293" s="218" t="s">
        <v>146</v>
      </c>
      <c r="E293" s="227" t="s">
        <v>19</v>
      </c>
      <c r="F293" s="228" t="s">
        <v>672</v>
      </c>
      <c r="G293" s="226"/>
      <c r="H293" s="227" t="s">
        <v>19</v>
      </c>
      <c r="I293" s="229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146</v>
      </c>
      <c r="AU293" s="234" t="s">
        <v>83</v>
      </c>
      <c r="AV293" s="13" t="s">
        <v>81</v>
      </c>
      <c r="AW293" s="13" t="s">
        <v>37</v>
      </c>
      <c r="AX293" s="13" t="s">
        <v>12</v>
      </c>
      <c r="AY293" s="234" t="s">
        <v>133</v>
      </c>
    </row>
    <row r="294" s="14" customFormat="1">
      <c r="A294" s="14"/>
      <c r="B294" s="235"/>
      <c r="C294" s="236"/>
      <c r="D294" s="218" t="s">
        <v>146</v>
      </c>
      <c r="E294" s="237" t="s">
        <v>19</v>
      </c>
      <c r="F294" s="238" t="s">
        <v>562</v>
      </c>
      <c r="G294" s="236"/>
      <c r="H294" s="239">
        <v>1.032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146</v>
      </c>
      <c r="AU294" s="245" t="s">
        <v>83</v>
      </c>
      <c r="AV294" s="14" t="s">
        <v>83</v>
      </c>
      <c r="AW294" s="14" t="s">
        <v>37</v>
      </c>
      <c r="AX294" s="14" t="s">
        <v>81</v>
      </c>
      <c r="AY294" s="245" t="s">
        <v>133</v>
      </c>
    </row>
    <row r="295" s="2" customFormat="1" ht="24.15" customHeight="1">
      <c r="A295" s="39"/>
      <c r="B295" s="40"/>
      <c r="C295" s="205" t="s">
        <v>385</v>
      </c>
      <c r="D295" s="205" t="s">
        <v>135</v>
      </c>
      <c r="E295" s="206" t="s">
        <v>678</v>
      </c>
      <c r="F295" s="207" t="s">
        <v>679</v>
      </c>
      <c r="G295" s="208" t="s">
        <v>379</v>
      </c>
      <c r="H295" s="209">
        <v>34</v>
      </c>
      <c r="I295" s="210"/>
      <c r="J295" s="211">
        <f>ROUND(I295*H295,2)</f>
        <v>0</v>
      </c>
      <c r="K295" s="207" t="s">
        <v>139</v>
      </c>
      <c r="L295" s="45"/>
      <c r="M295" s="212" t="s">
        <v>19</v>
      </c>
      <c r="N295" s="213" t="s">
        <v>45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140</v>
      </c>
      <c r="AT295" s="216" t="s">
        <v>135</v>
      </c>
      <c r="AU295" s="216" t="s">
        <v>83</v>
      </c>
      <c r="AY295" s="18" t="s">
        <v>133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81</v>
      </c>
      <c r="BK295" s="217">
        <f>ROUND(I295*H295,2)</f>
        <v>0</v>
      </c>
      <c r="BL295" s="18" t="s">
        <v>140</v>
      </c>
      <c r="BM295" s="216" t="s">
        <v>680</v>
      </c>
    </row>
    <row r="296" s="2" customFormat="1">
      <c r="A296" s="39"/>
      <c r="B296" s="40"/>
      <c r="C296" s="41"/>
      <c r="D296" s="218" t="s">
        <v>142</v>
      </c>
      <c r="E296" s="41"/>
      <c r="F296" s="219" t="s">
        <v>681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142</v>
      </c>
      <c r="AU296" s="18" t="s">
        <v>83</v>
      </c>
    </row>
    <row r="297" s="2" customFormat="1">
      <c r="A297" s="39"/>
      <c r="B297" s="40"/>
      <c r="C297" s="41"/>
      <c r="D297" s="223" t="s">
        <v>144</v>
      </c>
      <c r="E297" s="41"/>
      <c r="F297" s="224" t="s">
        <v>682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144</v>
      </c>
      <c r="AU297" s="18" t="s">
        <v>83</v>
      </c>
    </row>
    <row r="298" s="13" customFormat="1">
      <c r="A298" s="13"/>
      <c r="B298" s="225"/>
      <c r="C298" s="226"/>
      <c r="D298" s="218" t="s">
        <v>146</v>
      </c>
      <c r="E298" s="227" t="s">
        <v>19</v>
      </c>
      <c r="F298" s="228" t="s">
        <v>683</v>
      </c>
      <c r="G298" s="226"/>
      <c r="H298" s="227" t="s">
        <v>19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146</v>
      </c>
      <c r="AU298" s="234" t="s">
        <v>83</v>
      </c>
      <c r="AV298" s="13" t="s">
        <v>81</v>
      </c>
      <c r="AW298" s="13" t="s">
        <v>37</v>
      </c>
      <c r="AX298" s="13" t="s">
        <v>12</v>
      </c>
      <c r="AY298" s="234" t="s">
        <v>133</v>
      </c>
    </row>
    <row r="299" s="14" customFormat="1">
      <c r="A299" s="14"/>
      <c r="B299" s="235"/>
      <c r="C299" s="236"/>
      <c r="D299" s="218" t="s">
        <v>146</v>
      </c>
      <c r="E299" s="237" t="s">
        <v>19</v>
      </c>
      <c r="F299" s="238" t="s">
        <v>684</v>
      </c>
      <c r="G299" s="236"/>
      <c r="H299" s="239">
        <v>24.640000000000001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146</v>
      </c>
      <c r="AU299" s="245" t="s">
        <v>83</v>
      </c>
      <c r="AV299" s="14" t="s">
        <v>83</v>
      </c>
      <c r="AW299" s="14" t="s">
        <v>37</v>
      </c>
      <c r="AX299" s="14" t="s">
        <v>12</v>
      </c>
      <c r="AY299" s="245" t="s">
        <v>133</v>
      </c>
    </row>
    <row r="300" s="14" customFormat="1">
      <c r="A300" s="14"/>
      <c r="B300" s="235"/>
      <c r="C300" s="236"/>
      <c r="D300" s="218" t="s">
        <v>146</v>
      </c>
      <c r="E300" s="237" t="s">
        <v>19</v>
      </c>
      <c r="F300" s="238" t="s">
        <v>685</v>
      </c>
      <c r="G300" s="236"/>
      <c r="H300" s="239">
        <v>9.3599999999999994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146</v>
      </c>
      <c r="AU300" s="245" t="s">
        <v>83</v>
      </c>
      <c r="AV300" s="14" t="s">
        <v>83</v>
      </c>
      <c r="AW300" s="14" t="s">
        <v>37</v>
      </c>
      <c r="AX300" s="14" t="s">
        <v>12</v>
      </c>
      <c r="AY300" s="245" t="s">
        <v>133</v>
      </c>
    </row>
    <row r="301" s="15" customFormat="1">
      <c r="A301" s="15"/>
      <c r="B301" s="246"/>
      <c r="C301" s="247"/>
      <c r="D301" s="218" t="s">
        <v>146</v>
      </c>
      <c r="E301" s="248" t="s">
        <v>19</v>
      </c>
      <c r="F301" s="249" t="s">
        <v>161</v>
      </c>
      <c r="G301" s="247"/>
      <c r="H301" s="250">
        <v>34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146</v>
      </c>
      <c r="AU301" s="256" t="s">
        <v>83</v>
      </c>
      <c r="AV301" s="15" t="s">
        <v>140</v>
      </c>
      <c r="AW301" s="15" t="s">
        <v>37</v>
      </c>
      <c r="AX301" s="15" t="s">
        <v>81</v>
      </c>
      <c r="AY301" s="256" t="s">
        <v>133</v>
      </c>
    </row>
    <row r="302" s="2" customFormat="1" ht="24.15" customHeight="1">
      <c r="A302" s="39"/>
      <c r="B302" s="40"/>
      <c r="C302" s="258" t="s">
        <v>390</v>
      </c>
      <c r="D302" s="258" t="s">
        <v>348</v>
      </c>
      <c r="E302" s="259" t="s">
        <v>686</v>
      </c>
      <c r="F302" s="260" t="s">
        <v>687</v>
      </c>
      <c r="G302" s="261" t="s">
        <v>379</v>
      </c>
      <c r="H302" s="262">
        <v>35.700000000000003</v>
      </c>
      <c r="I302" s="263"/>
      <c r="J302" s="264">
        <f>ROUND(I302*H302,2)</f>
        <v>0</v>
      </c>
      <c r="K302" s="260" t="s">
        <v>139</v>
      </c>
      <c r="L302" s="265"/>
      <c r="M302" s="266" t="s">
        <v>19</v>
      </c>
      <c r="N302" s="267" t="s">
        <v>45</v>
      </c>
      <c r="O302" s="85"/>
      <c r="P302" s="214">
        <f>O302*H302</f>
        <v>0</v>
      </c>
      <c r="Q302" s="214">
        <v>4.0000000000000003E-05</v>
      </c>
      <c r="R302" s="214">
        <f>Q302*H302</f>
        <v>0.0014280000000000002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204</v>
      </c>
      <c r="AT302" s="216" t="s">
        <v>348</v>
      </c>
      <c r="AU302" s="216" t="s">
        <v>83</v>
      </c>
      <c r="AY302" s="18" t="s">
        <v>133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140</v>
      </c>
      <c r="BM302" s="216" t="s">
        <v>688</v>
      </c>
    </row>
    <row r="303" s="2" customFormat="1">
      <c r="A303" s="39"/>
      <c r="B303" s="40"/>
      <c r="C303" s="41"/>
      <c r="D303" s="218" t="s">
        <v>142</v>
      </c>
      <c r="E303" s="41"/>
      <c r="F303" s="219" t="s">
        <v>687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142</v>
      </c>
      <c r="AU303" s="18" t="s">
        <v>83</v>
      </c>
    </row>
    <row r="304" s="14" customFormat="1">
      <c r="A304" s="14"/>
      <c r="B304" s="235"/>
      <c r="C304" s="236"/>
      <c r="D304" s="218" t="s">
        <v>146</v>
      </c>
      <c r="E304" s="236"/>
      <c r="F304" s="238" t="s">
        <v>689</v>
      </c>
      <c r="G304" s="236"/>
      <c r="H304" s="239">
        <v>35.700000000000003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146</v>
      </c>
      <c r="AU304" s="245" t="s">
        <v>83</v>
      </c>
      <c r="AV304" s="14" t="s">
        <v>83</v>
      </c>
      <c r="AW304" s="14" t="s">
        <v>4</v>
      </c>
      <c r="AX304" s="14" t="s">
        <v>81</v>
      </c>
      <c r="AY304" s="245" t="s">
        <v>133</v>
      </c>
    </row>
    <row r="305" s="2" customFormat="1" ht="24.15" customHeight="1">
      <c r="A305" s="39"/>
      <c r="B305" s="40"/>
      <c r="C305" s="205" t="s">
        <v>400</v>
      </c>
      <c r="D305" s="205" t="s">
        <v>135</v>
      </c>
      <c r="E305" s="206" t="s">
        <v>690</v>
      </c>
      <c r="F305" s="207" t="s">
        <v>691</v>
      </c>
      <c r="G305" s="208" t="s">
        <v>138</v>
      </c>
      <c r="H305" s="209">
        <v>5.282</v>
      </c>
      <c r="I305" s="210"/>
      <c r="J305" s="211">
        <f>ROUND(I305*H305,2)</f>
        <v>0</v>
      </c>
      <c r="K305" s="207" t="s">
        <v>139</v>
      </c>
      <c r="L305" s="45"/>
      <c r="M305" s="212" t="s">
        <v>19</v>
      </c>
      <c r="N305" s="213" t="s">
        <v>45</v>
      </c>
      <c r="O305" s="85"/>
      <c r="P305" s="214">
        <f>O305*H305</f>
        <v>0</v>
      </c>
      <c r="Q305" s="214">
        <v>0.00013999999999999999</v>
      </c>
      <c r="R305" s="214">
        <f>Q305*H305</f>
        <v>0.00073947999999999993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140</v>
      </c>
      <c r="AT305" s="216" t="s">
        <v>135</v>
      </c>
      <c r="AU305" s="216" t="s">
        <v>83</v>
      </c>
      <c r="AY305" s="18" t="s">
        <v>133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81</v>
      </c>
      <c r="BK305" s="217">
        <f>ROUND(I305*H305,2)</f>
        <v>0</v>
      </c>
      <c r="BL305" s="18" t="s">
        <v>140</v>
      </c>
      <c r="BM305" s="216" t="s">
        <v>692</v>
      </c>
    </row>
    <row r="306" s="2" customFormat="1">
      <c r="A306" s="39"/>
      <c r="B306" s="40"/>
      <c r="C306" s="41"/>
      <c r="D306" s="218" t="s">
        <v>142</v>
      </c>
      <c r="E306" s="41"/>
      <c r="F306" s="219" t="s">
        <v>693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142</v>
      </c>
      <c r="AU306" s="18" t="s">
        <v>83</v>
      </c>
    </row>
    <row r="307" s="2" customFormat="1">
      <c r="A307" s="39"/>
      <c r="B307" s="40"/>
      <c r="C307" s="41"/>
      <c r="D307" s="223" t="s">
        <v>144</v>
      </c>
      <c r="E307" s="41"/>
      <c r="F307" s="224" t="s">
        <v>694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144</v>
      </c>
      <c r="AU307" s="18" t="s">
        <v>83</v>
      </c>
    </row>
    <row r="308" s="13" customFormat="1">
      <c r="A308" s="13"/>
      <c r="B308" s="225"/>
      <c r="C308" s="226"/>
      <c r="D308" s="218" t="s">
        <v>146</v>
      </c>
      <c r="E308" s="227" t="s">
        <v>19</v>
      </c>
      <c r="F308" s="228" t="s">
        <v>672</v>
      </c>
      <c r="G308" s="226"/>
      <c r="H308" s="227" t="s">
        <v>19</v>
      </c>
      <c r="I308" s="229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146</v>
      </c>
      <c r="AU308" s="234" t="s">
        <v>83</v>
      </c>
      <c r="AV308" s="13" t="s">
        <v>81</v>
      </c>
      <c r="AW308" s="13" t="s">
        <v>37</v>
      </c>
      <c r="AX308" s="13" t="s">
        <v>12</v>
      </c>
      <c r="AY308" s="234" t="s">
        <v>133</v>
      </c>
    </row>
    <row r="309" s="14" customFormat="1">
      <c r="A309" s="14"/>
      <c r="B309" s="235"/>
      <c r="C309" s="236"/>
      <c r="D309" s="218" t="s">
        <v>146</v>
      </c>
      <c r="E309" s="237" t="s">
        <v>19</v>
      </c>
      <c r="F309" s="238" t="s">
        <v>562</v>
      </c>
      <c r="G309" s="236"/>
      <c r="H309" s="239">
        <v>1.032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146</v>
      </c>
      <c r="AU309" s="245" t="s">
        <v>83</v>
      </c>
      <c r="AV309" s="14" t="s">
        <v>83</v>
      </c>
      <c r="AW309" s="14" t="s">
        <v>37</v>
      </c>
      <c r="AX309" s="14" t="s">
        <v>12</v>
      </c>
      <c r="AY309" s="245" t="s">
        <v>133</v>
      </c>
    </row>
    <row r="310" s="14" customFormat="1">
      <c r="A310" s="14"/>
      <c r="B310" s="235"/>
      <c r="C310" s="236"/>
      <c r="D310" s="218" t="s">
        <v>146</v>
      </c>
      <c r="E310" s="237" t="s">
        <v>19</v>
      </c>
      <c r="F310" s="238" t="s">
        <v>695</v>
      </c>
      <c r="G310" s="236"/>
      <c r="H310" s="239">
        <v>4.25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146</v>
      </c>
      <c r="AU310" s="245" t="s">
        <v>83</v>
      </c>
      <c r="AV310" s="14" t="s">
        <v>83</v>
      </c>
      <c r="AW310" s="14" t="s">
        <v>37</v>
      </c>
      <c r="AX310" s="14" t="s">
        <v>12</v>
      </c>
      <c r="AY310" s="245" t="s">
        <v>133</v>
      </c>
    </row>
    <row r="311" s="15" customFormat="1">
      <c r="A311" s="15"/>
      <c r="B311" s="246"/>
      <c r="C311" s="247"/>
      <c r="D311" s="218" t="s">
        <v>146</v>
      </c>
      <c r="E311" s="248" t="s">
        <v>19</v>
      </c>
      <c r="F311" s="249" t="s">
        <v>161</v>
      </c>
      <c r="G311" s="247"/>
      <c r="H311" s="250">
        <v>5.282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146</v>
      </c>
      <c r="AU311" s="256" t="s">
        <v>83</v>
      </c>
      <c r="AV311" s="15" t="s">
        <v>140</v>
      </c>
      <c r="AW311" s="15" t="s">
        <v>37</v>
      </c>
      <c r="AX311" s="15" t="s">
        <v>81</v>
      </c>
      <c r="AY311" s="256" t="s">
        <v>133</v>
      </c>
    </row>
    <row r="312" s="2" customFormat="1" ht="24.15" customHeight="1">
      <c r="A312" s="39"/>
      <c r="B312" s="40"/>
      <c r="C312" s="205" t="s">
        <v>406</v>
      </c>
      <c r="D312" s="205" t="s">
        <v>135</v>
      </c>
      <c r="E312" s="206" t="s">
        <v>696</v>
      </c>
      <c r="F312" s="207" t="s">
        <v>697</v>
      </c>
      <c r="G312" s="208" t="s">
        <v>138</v>
      </c>
      <c r="H312" s="209">
        <v>5.282</v>
      </c>
      <c r="I312" s="210"/>
      <c r="J312" s="211">
        <f>ROUND(I312*H312,2)</f>
        <v>0</v>
      </c>
      <c r="K312" s="207" t="s">
        <v>139</v>
      </c>
      <c r="L312" s="45"/>
      <c r="M312" s="212" t="s">
        <v>19</v>
      </c>
      <c r="N312" s="213" t="s">
        <v>45</v>
      </c>
      <c r="O312" s="85"/>
      <c r="P312" s="214">
        <f>O312*H312</f>
        <v>0</v>
      </c>
      <c r="Q312" s="214">
        <v>0.0033</v>
      </c>
      <c r="R312" s="214">
        <f>Q312*H312</f>
        <v>0.017430600000000001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140</v>
      </c>
      <c r="AT312" s="216" t="s">
        <v>135</v>
      </c>
      <c r="AU312" s="216" t="s">
        <v>83</v>
      </c>
      <c r="AY312" s="18" t="s">
        <v>133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81</v>
      </c>
      <c r="BK312" s="217">
        <f>ROUND(I312*H312,2)</f>
        <v>0</v>
      </c>
      <c r="BL312" s="18" t="s">
        <v>140</v>
      </c>
      <c r="BM312" s="216" t="s">
        <v>698</v>
      </c>
    </row>
    <row r="313" s="2" customFormat="1">
      <c r="A313" s="39"/>
      <c r="B313" s="40"/>
      <c r="C313" s="41"/>
      <c r="D313" s="218" t="s">
        <v>142</v>
      </c>
      <c r="E313" s="41"/>
      <c r="F313" s="219" t="s">
        <v>699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142</v>
      </c>
      <c r="AU313" s="18" t="s">
        <v>83</v>
      </c>
    </row>
    <row r="314" s="2" customFormat="1">
      <c r="A314" s="39"/>
      <c r="B314" s="40"/>
      <c r="C314" s="41"/>
      <c r="D314" s="223" t="s">
        <v>144</v>
      </c>
      <c r="E314" s="41"/>
      <c r="F314" s="224" t="s">
        <v>700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144</v>
      </c>
      <c r="AU314" s="18" t="s">
        <v>83</v>
      </c>
    </row>
    <row r="315" s="13" customFormat="1">
      <c r="A315" s="13"/>
      <c r="B315" s="225"/>
      <c r="C315" s="226"/>
      <c r="D315" s="218" t="s">
        <v>146</v>
      </c>
      <c r="E315" s="227" t="s">
        <v>19</v>
      </c>
      <c r="F315" s="228" t="s">
        <v>672</v>
      </c>
      <c r="G315" s="226"/>
      <c r="H315" s="227" t="s">
        <v>19</v>
      </c>
      <c r="I315" s="229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146</v>
      </c>
      <c r="AU315" s="234" t="s">
        <v>83</v>
      </c>
      <c r="AV315" s="13" t="s">
        <v>81</v>
      </c>
      <c r="AW315" s="13" t="s">
        <v>37</v>
      </c>
      <c r="AX315" s="13" t="s">
        <v>12</v>
      </c>
      <c r="AY315" s="234" t="s">
        <v>133</v>
      </c>
    </row>
    <row r="316" s="14" customFormat="1">
      <c r="A316" s="14"/>
      <c r="B316" s="235"/>
      <c r="C316" s="236"/>
      <c r="D316" s="218" t="s">
        <v>146</v>
      </c>
      <c r="E316" s="237" t="s">
        <v>19</v>
      </c>
      <c r="F316" s="238" t="s">
        <v>562</v>
      </c>
      <c r="G316" s="236"/>
      <c r="H316" s="239">
        <v>1.032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146</v>
      </c>
      <c r="AU316" s="245" t="s">
        <v>83</v>
      </c>
      <c r="AV316" s="14" t="s">
        <v>83</v>
      </c>
      <c r="AW316" s="14" t="s">
        <v>37</v>
      </c>
      <c r="AX316" s="14" t="s">
        <v>12</v>
      </c>
      <c r="AY316" s="245" t="s">
        <v>133</v>
      </c>
    </row>
    <row r="317" s="14" customFormat="1">
      <c r="A317" s="14"/>
      <c r="B317" s="235"/>
      <c r="C317" s="236"/>
      <c r="D317" s="218" t="s">
        <v>146</v>
      </c>
      <c r="E317" s="237" t="s">
        <v>19</v>
      </c>
      <c r="F317" s="238" t="s">
        <v>695</v>
      </c>
      <c r="G317" s="236"/>
      <c r="H317" s="239">
        <v>4.25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146</v>
      </c>
      <c r="AU317" s="245" t="s">
        <v>83</v>
      </c>
      <c r="AV317" s="14" t="s">
        <v>83</v>
      </c>
      <c r="AW317" s="14" t="s">
        <v>37</v>
      </c>
      <c r="AX317" s="14" t="s">
        <v>12</v>
      </c>
      <c r="AY317" s="245" t="s">
        <v>133</v>
      </c>
    </row>
    <row r="318" s="15" customFormat="1">
      <c r="A318" s="15"/>
      <c r="B318" s="246"/>
      <c r="C318" s="247"/>
      <c r="D318" s="218" t="s">
        <v>146</v>
      </c>
      <c r="E318" s="248" t="s">
        <v>19</v>
      </c>
      <c r="F318" s="249" t="s">
        <v>161</v>
      </c>
      <c r="G318" s="247"/>
      <c r="H318" s="250">
        <v>5.282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146</v>
      </c>
      <c r="AU318" s="256" t="s">
        <v>83</v>
      </c>
      <c r="AV318" s="15" t="s">
        <v>140</v>
      </c>
      <c r="AW318" s="15" t="s">
        <v>37</v>
      </c>
      <c r="AX318" s="15" t="s">
        <v>81</v>
      </c>
      <c r="AY318" s="256" t="s">
        <v>133</v>
      </c>
    </row>
    <row r="319" s="2" customFormat="1" ht="24.15" customHeight="1">
      <c r="A319" s="39"/>
      <c r="B319" s="40"/>
      <c r="C319" s="205" t="s">
        <v>412</v>
      </c>
      <c r="D319" s="205" t="s">
        <v>135</v>
      </c>
      <c r="E319" s="206" t="s">
        <v>701</v>
      </c>
      <c r="F319" s="207" t="s">
        <v>702</v>
      </c>
      <c r="G319" s="208" t="s">
        <v>151</v>
      </c>
      <c r="H319" s="209">
        <v>0.053999999999999999</v>
      </c>
      <c r="I319" s="210"/>
      <c r="J319" s="211">
        <f>ROUND(I319*H319,2)</f>
        <v>0</v>
      </c>
      <c r="K319" s="207" t="s">
        <v>139</v>
      </c>
      <c r="L319" s="45"/>
      <c r="M319" s="212" t="s">
        <v>19</v>
      </c>
      <c r="N319" s="213" t="s">
        <v>45</v>
      </c>
      <c r="O319" s="85"/>
      <c r="P319" s="214">
        <f>O319*H319</f>
        <v>0</v>
      </c>
      <c r="Q319" s="214">
        <v>1.442</v>
      </c>
      <c r="R319" s="214">
        <f>Q319*H319</f>
        <v>0.077867999999999993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140</v>
      </c>
      <c r="AT319" s="216" t="s">
        <v>135</v>
      </c>
      <c r="AU319" s="216" t="s">
        <v>83</v>
      </c>
      <c r="AY319" s="18" t="s">
        <v>133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81</v>
      </c>
      <c r="BK319" s="217">
        <f>ROUND(I319*H319,2)</f>
        <v>0</v>
      </c>
      <c r="BL319" s="18" t="s">
        <v>140</v>
      </c>
      <c r="BM319" s="216" t="s">
        <v>703</v>
      </c>
    </row>
    <row r="320" s="2" customFormat="1">
      <c r="A320" s="39"/>
      <c r="B320" s="40"/>
      <c r="C320" s="41"/>
      <c r="D320" s="218" t="s">
        <v>142</v>
      </c>
      <c r="E320" s="41"/>
      <c r="F320" s="219" t="s">
        <v>704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142</v>
      </c>
      <c r="AU320" s="18" t="s">
        <v>83</v>
      </c>
    </row>
    <row r="321" s="2" customFormat="1">
      <c r="A321" s="39"/>
      <c r="B321" s="40"/>
      <c r="C321" s="41"/>
      <c r="D321" s="223" t="s">
        <v>144</v>
      </c>
      <c r="E321" s="41"/>
      <c r="F321" s="224" t="s">
        <v>705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144</v>
      </c>
      <c r="AU321" s="18" t="s">
        <v>83</v>
      </c>
    </row>
    <row r="322" s="13" customFormat="1">
      <c r="A322" s="13"/>
      <c r="B322" s="225"/>
      <c r="C322" s="226"/>
      <c r="D322" s="218" t="s">
        <v>146</v>
      </c>
      <c r="E322" s="227" t="s">
        <v>19</v>
      </c>
      <c r="F322" s="228" t="s">
        <v>706</v>
      </c>
      <c r="G322" s="226"/>
      <c r="H322" s="227" t="s">
        <v>19</v>
      </c>
      <c r="I322" s="229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146</v>
      </c>
      <c r="AU322" s="234" t="s">
        <v>83</v>
      </c>
      <c r="AV322" s="13" t="s">
        <v>81</v>
      </c>
      <c r="AW322" s="13" t="s">
        <v>37</v>
      </c>
      <c r="AX322" s="13" t="s">
        <v>12</v>
      </c>
      <c r="AY322" s="234" t="s">
        <v>133</v>
      </c>
    </row>
    <row r="323" s="14" customFormat="1">
      <c r="A323" s="14"/>
      <c r="B323" s="235"/>
      <c r="C323" s="236"/>
      <c r="D323" s="218" t="s">
        <v>146</v>
      </c>
      <c r="E323" s="237" t="s">
        <v>19</v>
      </c>
      <c r="F323" s="238" t="s">
        <v>707</v>
      </c>
      <c r="G323" s="236"/>
      <c r="H323" s="239">
        <v>0.053999999999999999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146</v>
      </c>
      <c r="AU323" s="245" t="s">
        <v>83</v>
      </c>
      <c r="AV323" s="14" t="s">
        <v>83</v>
      </c>
      <c r="AW323" s="14" t="s">
        <v>37</v>
      </c>
      <c r="AX323" s="14" t="s">
        <v>81</v>
      </c>
      <c r="AY323" s="245" t="s">
        <v>133</v>
      </c>
    </row>
    <row r="324" s="2" customFormat="1" ht="24.15" customHeight="1">
      <c r="A324" s="39"/>
      <c r="B324" s="40"/>
      <c r="C324" s="205" t="s">
        <v>419</v>
      </c>
      <c r="D324" s="205" t="s">
        <v>135</v>
      </c>
      <c r="E324" s="206" t="s">
        <v>708</v>
      </c>
      <c r="F324" s="207" t="s">
        <v>709</v>
      </c>
      <c r="G324" s="208" t="s">
        <v>138</v>
      </c>
      <c r="H324" s="209">
        <v>0.59999999999999998</v>
      </c>
      <c r="I324" s="210"/>
      <c r="J324" s="211">
        <f>ROUND(I324*H324,2)</f>
        <v>0</v>
      </c>
      <c r="K324" s="207" t="s">
        <v>139</v>
      </c>
      <c r="L324" s="45"/>
      <c r="M324" s="212" t="s">
        <v>19</v>
      </c>
      <c r="N324" s="213" t="s">
        <v>45</v>
      </c>
      <c r="O324" s="85"/>
      <c r="P324" s="214">
        <f>O324*H324</f>
        <v>0</v>
      </c>
      <c r="Q324" s="214">
        <v>0.042000000000000003</v>
      </c>
      <c r="R324" s="214">
        <f>Q324*H324</f>
        <v>0.0252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140</v>
      </c>
      <c r="AT324" s="216" t="s">
        <v>135</v>
      </c>
      <c r="AU324" s="216" t="s">
        <v>83</v>
      </c>
      <c r="AY324" s="18" t="s">
        <v>133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140</v>
      </c>
      <c r="BM324" s="216" t="s">
        <v>710</v>
      </c>
    </row>
    <row r="325" s="2" customFormat="1">
      <c r="A325" s="39"/>
      <c r="B325" s="40"/>
      <c r="C325" s="41"/>
      <c r="D325" s="218" t="s">
        <v>142</v>
      </c>
      <c r="E325" s="41"/>
      <c r="F325" s="219" t="s">
        <v>711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142</v>
      </c>
      <c r="AU325" s="18" t="s">
        <v>83</v>
      </c>
    </row>
    <row r="326" s="2" customFormat="1">
      <c r="A326" s="39"/>
      <c r="B326" s="40"/>
      <c r="C326" s="41"/>
      <c r="D326" s="223" t="s">
        <v>144</v>
      </c>
      <c r="E326" s="41"/>
      <c r="F326" s="224" t="s">
        <v>712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144</v>
      </c>
      <c r="AU326" s="18" t="s">
        <v>83</v>
      </c>
    </row>
    <row r="327" s="13" customFormat="1">
      <c r="A327" s="13"/>
      <c r="B327" s="225"/>
      <c r="C327" s="226"/>
      <c r="D327" s="218" t="s">
        <v>146</v>
      </c>
      <c r="E327" s="227" t="s">
        <v>19</v>
      </c>
      <c r="F327" s="228" t="s">
        <v>713</v>
      </c>
      <c r="G327" s="226"/>
      <c r="H327" s="227" t="s">
        <v>19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146</v>
      </c>
      <c r="AU327" s="234" t="s">
        <v>83</v>
      </c>
      <c r="AV327" s="13" t="s">
        <v>81</v>
      </c>
      <c r="AW327" s="13" t="s">
        <v>37</v>
      </c>
      <c r="AX327" s="13" t="s">
        <v>12</v>
      </c>
      <c r="AY327" s="234" t="s">
        <v>133</v>
      </c>
    </row>
    <row r="328" s="14" customFormat="1">
      <c r="A328" s="14"/>
      <c r="B328" s="235"/>
      <c r="C328" s="236"/>
      <c r="D328" s="218" t="s">
        <v>146</v>
      </c>
      <c r="E328" s="237" t="s">
        <v>19</v>
      </c>
      <c r="F328" s="238" t="s">
        <v>714</v>
      </c>
      <c r="G328" s="236"/>
      <c r="H328" s="239">
        <v>0.59999999999999998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146</v>
      </c>
      <c r="AU328" s="245" t="s">
        <v>83</v>
      </c>
      <c r="AV328" s="14" t="s">
        <v>83</v>
      </c>
      <c r="AW328" s="14" t="s">
        <v>37</v>
      </c>
      <c r="AX328" s="14" t="s">
        <v>81</v>
      </c>
      <c r="AY328" s="245" t="s">
        <v>133</v>
      </c>
    </row>
    <row r="329" s="2" customFormat="1" ht="24.15" customHeight="1">
      <c r="A329" s="39"/>
      <c r="B329" s="40"/>
      <c r="C329" s="205" t="s">
        <v>427</v>
      </c>
      <c r="D329" s="205" t="s">
        <v>135</v>
      </c>
      <c r="E329" s="206" t="s">
        <v>715</v>
      </c>
      <c r="F329" s="207" t="s">
        <v>716</v>
      </c>
      <c r="G329" s="208" t="s">
        <v>565</v>
      </c>
      <c r="H329" s="209">
        <v>2</v>
      </c>
      <c r="I329" s="210"/>
      <c r="J329" s="211">
        <f>ROUND(I329*H329,2)</f>
        <v>0</v>
      </c>
      <c r="K329" s="207" t="s">
        <v>139</v>
      </c>
      <c r="L329" s="45"/>
      <c r="M329" s="212" t="s">
        <v>19</v>
      </c>
      <c r="N329" s="213" t="s">
        <v>45</v>
      </c>
      <c r="O329" s="85"/>
      <c r="P329" s="214">
        <f>O329*H329</f>
        <v>0</v>
      </c>
      <c r="Q329" s="214">
        <v>0.017770000000000001</v>
      </c>
      <c r="R329" s="214">
        <f>Q329*H329</f>
        <v>0.035540000000000002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140</v>
      </c>
      <c r="AT329" s="216" t="s">
        <v>135</v>
      </c>
      <c r="AU329" s="216" t="s">
        <v>83</v>
      </c>
      <c r="AY329" s="18" t="s">
        <v>133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140</v>
      </c>
      <c r="BM329" s="216" t="s">
        <v>717</v>
      </c>
    </row>
    <row r="330" s="2" customFormat="1">
      <c r="A330" s="39"/>
      <c r="B330" s="40"/>
      <c r="C330" s="41"/>
      <c r="D330" s="218" t="s">
        <v>142</v>
      </c>
      <c r="E330" s="41"/>
      <c r="F330" s="219" t="s">
        <v>718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142</v>
      </c>
      <c r="AU330" s="18" t="s">
        <v>83</v>
      </c>
    </row>
    <row r="331" s="2" customFormat="1">
      <c r="A331" s="39"/>
      <c r="B331" s="40"/>
      <c r="C331" s="41"/>
      <c r="D331" s="223" t="s">
        <v>144</v>
      </c>
      <c r="E331" s="41"/>
      <c r="F331" s="224" t="s">
        <v>719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144</v>
      </c>
      <c r="AU331" s="18" t="s">
        <v>83</v>
      </c>
    </row>
    <row r="332" s="13" customFormat="1">
      <c r="A332" s="13"/>
      <c r="B332" s="225"/>
      <c r="C332" s="226"/>
      <c r="D332" s="218" t="s">
        <v>146</v>
      </c>
      <c r="E332" s="227" t="s">
        <v>19</v>
      </c>
      <c r="F332" s="228" t="s">
        <v>569</v>
      </c>
      <c r="G332" s="226"/>
      <c r="H332" s="227" t="s">
        <v>19</v>
      </c>
      <c r="I332" s="229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146</v>
      </c>
      <c r="AU332" s="234" t="s">
        <v>83</v>
      </c>
      <c r="AV332" s="13" t="s">
        <v>81</v>
      </c>
      <c r="AW332" s="13" t="s">
        <v>37</v>
      </c>
      <c r="AX332" s="13" t="s">
        <v>12</v>
      </c>
      <c r="AY332" s="234" t="s">
        <v>133</v>
      </c>
    </row>
    <row r="333" s="14" customFormat="1">
      <c r="A333" s="14"/>
      <c r="B333" s="235"/>
      <c r="C333" s="236"/>
      <c r="D333" s="218" t="s">
        <v>146</v>
      </c>
      <c r="E333" s="237" t="s">
        <v>19</v>
      </c>
      <c r="F333" s="238" t="s">
        <v>83</v>
      </c>
      <c r="G333" s="236"/>
      <c r="H333" s="239">
        <v>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146</v>
      </c>
      <c r="AU333" s="245" t="s">
        <v>83</v>
      </c>
      <c r="AV333" s="14" t="s">
        <v>83</v>
      </c>
      <c r="AW333" s="14" t="s">
        <v>37</v>
      </c>
      <c r="AX333" s="14" t="s">
        <v>81</v>
      </c>
      <c r="AY333" s="245" t="s">
        <v>133</v>
      </c>
    </row>
    <row r="334" s="2" customFormat="1" ht="37.8" customHeight="1">
      <c r="A334" s="39"/>
      <c r="B334" s="40"/>
      <c r="C334" s="258" t="s">
        <v>437</v>
      </c>
      <c r="D334" s="258" t="s">
        <v>348</v>
      </c>
      <c r="E334" s="259" t="s">
        <v>720</v>
      </c>
      <c r="F334" s="260" t="s">
        <v>721</v>
      </c>
      <c r="G334" s="261" t="s">
        <v>565</v>
      </c>
      <c r="H334" s="262">
        <v>2</v>
      </c>
      <c r="I334" s="263"/>
      <c r="J334" s="264">
        <f>ROUND(I334*H334,2)</f>
        <v>0</v>
      </c>
      <c r="K334" s="260" t="s">
        <v>139</v>
      </c>
      <c r="L334" s="265"/>
      <c r="M334" s="266" t="s">
        <v>19</v>
      </c>
      <c r="N334" s="267" t="s">
        <v>45</v>
      </c>
      <c r="O334" s="85"/>
      <c r="P334" s="214">
        <f>O334*H334</f>
        <v>0</v>
      </c>
      <c r="Q334" s="214">
        <v>0.01521</v>
      </c>
      <c r="R334" s="214">
        <f>Q334*H334</f>
        <v>0.030419999999999999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204</v>
      </c>
      <c r="AT334" s="216" t="s">
        <v>348</v>
      </c>
      <c r="AU334" s="216" t="s">
        <v>83</v>
      </c>
      <c r="AY334" s="18" t="s">
        <v>133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140</v>
      </c>
      <c r="BM334" s="216" t="s">
        <v>722</v>
      </c>
    </row>
    <row r="335" s="2" customFormat="1">
      <c r="A335" s="39"/>
      <c r="B335" s="40"/>
      <c r="C335" s="41"/>
      <c r="D335" s="218" t="s">
        <v>142</v>
      </c>
      <c r="E335" s="41"/>
      <c r="F335" s="219" t="s">
        <v>721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142</v>
      </c>
      <c r="AU335" s="18" t="s">
        <v>83</v>
      </c>
    </row>
    <row r="336" s="2" customFormat="1" ht="21.75" customHeight="1">
      <c r="A336" s="39"/>
      <c r="B336" s="40"/>
      <c r="C336" s="205" t="s">
        <v>445</v>
      </c>
      <c r="D336" s="205" t="s">
        <v>135</v>
      </c>
      <c r="E336" s="206" t="s">
        <v>723</v>
      </c>
      <c r="F336" s="207" t="s">
        <v>724</v>
      </c>
      <c r="G336" s="208" t="s">
        <v>565</v>
      </c>
      <c r="H336" s="209">
        <v>3</v>
      </c>
      <c r="I336" s="210"/>
      <c r="J336" s="211">
        <f>ROUND(I336*H336,2)</f>
        <v>0</v>
      </c>
      <c r="K336" s="207" t="s">
        <v>139</v>
      </c>
      <c r="L336" s="45"/>
      <c r="M336" s="212" t="s">
        <v>19</v>
      </c>
      <c r="N336" s="213" t="s">
        <v>45</v>
      </c>
      <c r="O336" s="85"/>
      <c r="P336" s="214">
        <f>O336*H336</f>
        <v>0</v>
      </c>
      <c r="Q336" s="214">
        <v>0.056439999999999997</v>
      </c>
      <c r="R336" s="214">
        <f>Q336*H336</f>
        <v>0.16932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140</v>
      </c>
      <c r="AT336" s="216" t="s">
        <v>135</v>
      </c>
      <c r="AU336" s="216" t="s">
        <v>83</v>
      </c>
      <c r="AY336" s="18" t="s">
        <v>133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81</v>
      </c>
      <c r="BK336" s="217">
        <f>ROUND(I336*H336,2)</f>
        <v>0</v>
      </c>
      <c r="BL336" s="18" t="s">
        <v>140</v>
      </c>
      <c r="BM336" s="216" t="s">
        <v>725</v>
      </c>
    </row>
    <row r="337" s="2" customFormat="1">
      <c r="A337" s="39"/>
      <c r="B337" s="40"/>
      <c r="C337" s="41"/>
      <c r="D337" s="218" t="s">
        <v>142</v>
      </c>
      <c r="E337" s="41"/>
      <c r="F337" s="219" t="s">
        <v>726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142</v>
      </c>
      <c r="AU337" s="18" t="s">
        <v>83</v>
      </c>
    </row>
    <row r="338" s="2" customFormat="1">
      <c r="A338" s="39"/>
      <c r="B338" s="40"/>
      <c r="C338" s="41"/>
      <c r="D338" s="223" t="s">
        <v>144</v>
      </c>
      <c r="E338" s="41"/>
      <c r="F338" s="224" t="s">
        <v>727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144</v>
      </c>
      <c r="AU338" s="18" t="s">
        <v>83</v>
      </c>
    </row>
    <row r="339" s="13" customFormat="1">
      <c r="A339" s="13"/>
      <c r="B339" s="225"/>
      <c r="C339" s="226"/>
      <c r="D339" s="218" t="s">
        <v>146</v>
      </c>
      <c r="E339" s="227" t="s">
        <v>19</v>
      </c>
      <c r="F339" s="228" t="s">
        <v>668</v>
      </c>
      <c r="G339" s="226"/>
      <c r="H339" s="227" t="s">
        <v>19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146</v>
      </c>
      <c r="AU339" s="234" t="s">
        <v>83</v>
      </c>
      <c r="AV339" s="13" t="s">
        <v>81</v>
      </c>
      <c r="AW339" s="13" t="s">
        <v>37</v>
      </c>
      <c r="AX339" s="13" t="s">
        <v>12</v>
      </c>
      <c r="AY339" s="234" t="s">
        <v>133</v>
      </c>
    </row>
    <row r="340" s="14" customFormat="1">
      <c r="A340" s="14"/>
      <c r="B340" s="235"/>
      <c r="C340" s="236"/>
      <c r="D340" s="218" t="s">
        <v>146</v>
      </c>
      <c r="E340" s="237" t="s">
        <v>19</v>
      </c>
      <c r="F340" s="238" t="s">
        <v>83</v>
      </c>
      <c r="G340" s="236"/>
      <c r="H340" s="239">
        <v>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146</v>
      </c>
      <c r="AU340" s="245" t="s">
        <v>83</v>
      </c>
      <c r="AV340" s="14" t="s">
        <v>83</v>
      </c>
      <c r="AW340" s="14" t="s">
        <v>37</v>
      </c>
      <c r="AX340" s="14" t="s">
        <v>12</v>
      </c>
      <c r="AY340" s="245" t="s">
        <v>133</v>
      </c>
    </row>
    <row r="341" s="13" customFormat="1">
      <c r="A341" s="13"/>
      <c r="B341" s="225"/>
      <c r="C341" s="226"/>
      <c r="D341" s="218" t="s">
        <v>146</v>
      </c>
      <c r="E341" s="227" t="s">
        <v>19</v>
      </c>
      <c r="F341" s="228" t="s">
        <v>569</v>
      </c>
      <c r="G341" s="226"/>
      <c r="H341" s="227" t="s">
        <v>19</v>
      </c>
      <c r="I341" s="229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146</v>
      </c>
      <c r="AU341" s="234" t="s">
        <v>83</v>
      </c>
      <c r="AV341" s="13" t="s">
        <v>81</v>
      </c>
      <c r="AW341" s="13" t="s">
        <v>37</v>
      </c>
      <c r="AX341" s="13" t="s">
        <v>12</v>
      </c>
      <c r="AY341" s="234" t="s">
        <v>133</v>
      </c>
    </row>
    <row r="342" s="14" customFormat="1">
      <c r="A342" s="14"/>
      <c r="B342" s="235"/>
      <c r="C342" s="236"/>
      <c r="D342" s="218" t="s">
        <v>146</v>
      </c>
      <c r="E342" s="237" t="s">
        <v>19</v>
      </c>
      <c r="F342" s="238" t="s">
        <v>81</v>
      </c>
      <c r="G342" s="236"/>
      <c r="H342" s="239">
        <v>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146</v>
      </c>
      <c r="AU342" s="245" t="s">
        <v>83</v>
      </c>
      <c r="AV342" s="14" t="s">
        <v>83</v>
      </c>
      <c r="AW342" s="14" t="s">
        <v>37</v>
      </c>
      <c r="AX342" s="14" t="s">
        <v>12</v>
      </c>
      <c r="AY342" s="245" t="s">
        <v>133</v>
      </c>
    </row>
    <row r="343" s="15" customFormat="1">
      <c r="A343" s="15"/>
      <c r="B343" s="246"/>
      <c r="C343" s="247"/>
      <c r="D343" s="218" t="s">
        <v>146</v>
      </c>
      <c r="E343" s="248" t="s">
        <v>19</v>
      </c>
      <c r="F343" s="249" t="s">
        <v>161</v>
      </c>
      <c r="G343" s="247"/>
      <c r="H343" s="250">
        <v>3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146</v>
      </c>
      <c r="AU343" s="256" t="s">
        <v>83</v>
      </c>
      <c r="AV343" s="15" t="s">
        <v>140</v>
      </c>
      <c r="AW343" s="15" t="s">
        <v>37</v>
      </c>
      <c r="AX343" s="15" t="s">
        <v>81</v>
      </c>
      <c r="AY343" s="256" t="s">
        <v>133</v>
      </c>
    </row>
    <row r="344" s="2" customFormat="1" ht="37.8" customHeight="1">
      <c r="A344" s="39"/>
      <c r="B344" s="40"/>
      <c r="C344" s="258" t="s">
        <v>453</v>
      </c>
      <c r="D344" s="258" t="s">
        <v>348</v>
      </c>
      <c r="E344" s="259" t="s">
        <v>728</v>
      </c>
      <c r="F344" s="260" t="s">
        <v>729</v>
      </c>
      <c r="G344" s="261" t="s">
        <v>565</v>
      </c>
      <c r="H344" s="262">
        <v>2</v>
      </c>
      <c r="I344" s="263"/>
      <c r="J344" s="264">
        <f>ROUND(I344*H344,2)</f>
        <v>0</v>
      </c>
      <c r="K344" s="260" t="s">
        <v>139</v>
      </c>
      <c r="L344" s="265"/>
      <c r="M344" s="266" t="s">
        <v>19</v>
      </c>
      <c r="N344" s="267" t="s">
        <v>45</v>
      </c>
      <c r="O344" s="85"/>
      <c r="P344" s="214">
        <f>O344*H344</f>
        <v>0</v>
      </c>
      <c r="Q344" s="214">
        <v>0.012489999999999999</v>
      </c>
      <c r="R344" s="214">
        <f>Q344*H344</f>
        <v>0.024979999999999999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204</v>
      </c>
      <c r="AT344" s="216" t="s">
        <v>348</v>
      </c>
      <c r="AU344" s="216" t="s">
        <v>83</v>
      </c>
      <c r="AY344" s="18" t="s">
        <v>133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81</v>
      </c>
      <c r="BK344" s="217">
        <f>ROUND(I344*H344,2)</f>
        <v>0</v>
      </c>
      <c r="BL344" s="18" t="s">
        <v>140</v>
      </c>
      <c r="BM344" s="216" t="s">
        <v>730</v>
      </c>
    </row>
    <row r="345" s="2" customFormat="1">
      <c r="A345" s="39"/>
      <c r="B345" s="40"/>
      <c r="C345" s="41"/>
      <c r="D345" s="218" t="s">
        <v>142</v>
      </c>
      <c r="E345" s="41"/>
      <c r="F345" s="219" t="s">
        <v>729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142</v>
      </c>
      <c r="AU345" s="18" t="s">
        <v>83</v>
      </c>
    </row>
    <row r="346" s="13" customFormat="1">
      <c r="A346" s="13"/>
      <c r="B346" s="225"/>
      <c r="C346" s="226"/>
      <c r="D346" s="218" t="s">
        <v>146</v>
      </c>
      <c r="E346" s="227" t="s">
        <v>19</v>
      </c>
      <c r="F346" s="228" t="s">
        <v>668</v>
      </c>
      <c r="G346" s="226"/>
      <c r="H346" s="227" t="s">
        <v>19</v>
      </c>
      <c r="I346" s="229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146</v>
      </c>
      <c r="AU346" s="234" t="s">
        <v>83</v>
      </c>
      <c r="AV346" s="13" t="s">
        <v>81</v>
      </c>
      <c r="AW346" s="13" t="s">
        <v>37</v>
      </c>
      <c r="AX346" s="13" t="s">
        <v>12</v>
      </c>
      <c r="AY346" s="234" t="s">
        <v>133</v>
      </c>
    </row>
    <row r="347" s="14" customFormat="1">
      <c r="A347" s="14"/>
      <c r="B347" s="235"/>
      <c r="C347" s="236"/>
      <c r="D347" s="218" t="s">
        <v>146</v>
      </c>
      <c r="E347" s="237" t="s">
        <v>19</v>
      </c>
      <c r="F347" s="238" t="s">
        <v>83</v>
      </c>
      <c r="G347" s="236"/>
      <c r="H347" s="239">
        <v>2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146</v>
      </c>
      <c r="AU347" s="245" t="s">
        <v>83</v>
      </c>
      <c r="AV347" s="14" t="s">
        <v>83</v>
      </c>
      <c r="AW347" s="14" t="s">
        <v>37</v>
      </c>
      <c r="AX347" s="14" t="s">
        <v>81</v>
      </c>
      <c r="AY347" s="245" t="s">
        <v>133</v>
      </c>
    </row>
    <row r="348" s="2" customFormat="1" ht="24.15" customHeight="1">
      <c r="A348" s="39"/>
      <c r="B348" s="40"/>
      <c r="C348" s="258" t="s">
        <v>459</v>
      </c>
      <c r="D348" s="258" t="s">
        <v>348</v>
      </c>
      <c r="E348" s="259" t="s">
        <v>731</v>
      </c>
      <c r="F348" s="260" t="s">
        <v>732</v>
      </c>
      <c r="G348" s="261" t="s">
        <v>565</v>
      </c>
      <c r="H348" s="262">
        <v>1</v>
      </c>
      <c r="I348" s="263"/>
      <c r="J348" s="264">
        <f>ROUND(I348*H348,2)</f>
        <v>0</v>
      </c>
      <c r="K348" s="260" t="s">
        <v>139</v>
      </c>
      <c r="L348" s="265"/>
      <c r="M348" s="266" t="s">
        <v>19</v>
      </c>
      <c r="N348" s="267" t="s">
        <v>45</v>
      </c>
      <c r="O348" s="85"/>
      <c r="P348" s="214">
        <f>O348*H348</f>
        <v>0</v>
      </c>
      <c r="Q348" s="214">
        <v>0.012489999999999999</v>
      </c>
      <c r="R348" s="214">
        <f>Q348*H348</f>
        <v>0.012489999999999999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204</v>
      </c>
      <c r="AT348" s="216" t="s">
        <v>348</v>
      </c>
      <c r="AU348" s="216" t="s">
        <v>83</v>
      </c>
      <c r="AY348" s="18" t="s">
        <v>133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140</v>
      </c>
      <c r="BM348" s="216" t="s">
        <v>733</v>
      </c>
    </row>
    <row r="349" s="2" customFormat="1">
      <c r="A349" s="39"/>
      <c r="B349" s="40"/>
      <c r="C349" s="41"/>
      <c r="D349" s="218" t="s">
        <v>142</v>
      </c>
      <c r="E349" s="41"/>
      <c r="F349" s="219" t="s">
        <v>732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142</v>
      </c>
      <c r="AU349" s="18" t="s">
        <v>83</v>
      </c>
    </row>
    <row r="350" s="13" customFormat="1">
      <c r="A350" s="13"/>
      <c r="B350" s="225"/>
      <c r="C350" s="226"/>
      <c r="D350" s="218" t="s">
        <v>146</v>
      </c>
      <c r="E350" s="227" t="s">
        <v>19</v>
      </c>
      <c r="F350" s="228" t="s">
        <v>569</v>
      </c>
      <c r="G350" s="226"/>
      <c r="H350" s="227" t="s">
        <v>19</v>
      </c>
      <c r="I350" s="229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146</v>
      </c>
      <c r="AU350" s="234" t="s">
        <v>83</v>
      </c>
      <c r="AV350" s="13" t="s">
        <v>81</v>
      </c>
      <c r="AW350" s="13" t="s">
        <v>37</v>
      </c>
      <c r="AX350" s="13" t="s">
        <v>12</v>
      </c>
      <c r="AY350" s="234" t="s">
        <v>133</v>
      </c>
    </row>
    <row r="351" s="14" customFormat="1">
      <c r="A351" s="14"/>
      <c r="B351" s="235"/>
      <c r="C351" s="236"/>
      <c r="D351" s="218" t="s">
        <v>146</v>
      </c>
      <c r="E351" s="237" t="s">
        <v>19</v>
      </c>
      <c r="F351" s="238" t="s">
        <v>81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146</v>
      </c>
      <c r="AU351" s="245" t="s">
        <v>83</v>
      </c>
      <c r="AV351" s="14" t="s">
        <v>83</v>
      </c>
      <c r="AW351" s="14" t="s">
        <v>37</v>
      </c>
      <c r="AX351" s="14" t="s">
        <v>81</v>
      </c>
      <c r="AY351" s="245" t="s">
        <v>133</v>
      </c>
    </row>
    <row r="352" s="12" customFormat="1" ht="22.8" customHeight="1">
      <c r="A352" s="12"/>
      <c r="B352" s="189"/>
      <c r="C352" s="190"/>
      <c r="D352" s="191" t="s">
        <v>73</v>
      </c>
      <c r="E352" s="203" t="s">
        <v>211</v>
      </c>
      <c r="F352" s="203" t="s">
        <v>376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SUM(P353:P414)</f>
        <v>0</v>
      </c>
      <c r="Q352" s="197"/>
      <c r="R352" s="198">
        <f>SUM(R353:R414)</f>
        <v>0.34124226000000002</v>
      </c>
      <c r="S352" s="197"/>
      <c r="T352" s="199">
        <f>SUM(T353:T414)</f>
        <v>3.7211382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0" t="s">
        <v>81</v>
      </c>
      <c r="AT352" s="201" t="s">
        <v>73</v>
      </c>
      <c r="AU352" s="201" t="s">
        <v>81</v>
      </c>
      <c r="AY352" s="200" t="s">
        <v>133</v>
      </c>
      <c r="BK352" s="202">
        <f>SUM(BK353:BK414)</f>
        <v>0</v>
      </c>
    </row>
    <row r="353" s="2" customFormat="1" ht="24.15" customHeight="1">
      <c r="A353" s="39"/>
      <c r="B353" s="40"/>
      <c r="C353" s="205" t="s">
        <v>466</v>
      </c>
      <c r="D353" s="205" t="s">
        <v>135</v>
      </c>
      <c r="E353" s="206" t="s">
        <v>734</v>
      </c>
      <c r="F353" s="207" t="s">
        <v>735</v>
      </c>
      <c r="G353" s="208" t="s">
        <v>379</v>
      </c>
      <c r="H353" s="209">
        <v>2.4860000000000002</v>
      </c>
      <c r="I353" s="210"/>
      <c r="J353" s="211">
        <f>ROUND(I353*H353,2)</f>
        <v>0</v>
      </c>
      <c r="K353" s="207" t="s">
        <v>139</v>
      </c>
      <c r="L353" s="45"/>
      <c r="M353" s="212" t="s">
        <v>19</v>
      </c>
      <c r="N353" s="213" t="s">
        <v>45</v>
      </c>
      <c r="O353" s="85"/>
      <c r="P353" s="214">
        <f>O353*H353</f>
        <v>0</v>
      </c>
      <c r="Q353" s="214">
        <v>0.085309999999999997</v>
      </c>
      <c r="R353" s="214">
        <f>Q353*H353</f>
        <v>0.21208066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140</v>
      </c>
      <c r="AT353" s="216" t="s">
        <v>135</v>
      </c>
      <c r="AU353" s="216" t="s">
        <v>83</v>
      </c>
      <c r="AY353" s="18" t="s">
        <v>133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140</v>
      </c>
      <c r="BM353" s="216" t="s">
        <v>736</v>
      </c>
    </row>
    <row r="354" s="2" customFormat="1">
      <c r="A354" s="39"/>
      <c r="B354" s="40"/>
      <c r="C354" s="41"/>
      <c r="D354" s="218" t="s">
        <v>142</v>
      </c>
      <c r="E354" s="41"/>
      <c r="F354" s="219" t="s">
        <v>737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142</v>
      </c>
      <c r="AU354" s="18" t="s">
        <v>83</v>
      </c>
    </row>
    <row r="355" s="2" customFormat="1">
      <c r="A355" s="39"/>
      <c r="B355" s="40"/>
      <c r="C355" s="41"/>
      <c r="D355" s="223" t="s">
        <v>144</v>
      </c>
      <c r="E355" s="41"/>
      <c r="F355" s="224" t="s">
        <v>738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144</v>
      </c>
      <c r="AU355" s="18" t="s">
        <v>83</v>
      </c>
    </row>
    <row r="356" s="13" customFormat="1">
      <c r="A356" s="13"/>
      <c r="B356" s="225"/>
      <c r="C356" s="226"/>
      <c r="D356" s="218" t="s">
        <v>146</v>
      </c>
      <c r="E356" s="227" t="s">
        <v>19</v>
      </c>
      <c r="F356" s="228" t="s">
        <v>739</v>
      </c>
      <c r="G356" s="226"/>
      <c r="H356" s="227" t="s">
        <v>19</v>
      </c>
      <c r="I356" s="229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146</v>
      </c>
      <c r="AU356" s="234" t="s">
        <v>83</v>
      </c>
      <c r="AV356" s="13" t="s">
        <v>81</v>
      </c>
      <c r="AW356" s="13" t="s">
        <v>37</v>
      </c>
      <c r="AX356" s="13" t="s">
        <v>12</v>
      </c>
      <c r="AY356" s="234" t="s">
        <v>133</v>
      </c>
    </row>
    <row r="357" s="14" customFormat="1">
      <c r="A357" s="14"/>
      <c r="B357" s="235"/>
      <c r="C357" s="236"/>
      <c r="D357" s="218" t="s">
        <v>146</v>
      </c>
      <c r="E357" s="237" t="s">
        <v>19</v>
      </c>
      <c r="F357" s="238" t="s">
        <v>740</v>
      </c>
      <c r="G357" s="236"/>
      <c r="H357" s="239">
        <v>2.4860000000000002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146</v>
      </c>
      <c r="AU357" s="245" t="s">
        <v>83</v>
      </c>
      <c r="AV357" s="14" t="s">
        <v>83</v>
      </c>
      <c r="AW357" s="14" t="s">
        <v>37</v>
      </c>
      <c r="AX357" s="14" t="s">
        <v>81</v>
      </c>
      <c r="AY357" s="245" t="s">
        <v>133</v>
      </c>
    </row>
    <row r="358" s="2" customFormat="1" ht="16.5" customHeight="1">
      <c r="A358" s="39"/>
      <c r="B358" s="40"/>
      <c r="C358" s="258" t="s">
        <v>473</v>
      </c>
      <c r="D358" s="258" t="s">
        <v>348</v>
      </c>
      <c r="E358" s="259" t="s">
        <v>741</v>
      </c>
      <c r="F358" s="260" t="s">
        <v>742</v>
      </c>
      <c r="G358" s="261" t="s">
        <v>379</v>
      </c>
      <c r="H358" s="262">
        <v>2.4860000000000002</v>
      </c>
      <c r="I358" s="263"/>
      <c r="J358" s="264">
        <f>ROUND(I358*H358,2)</f>
        <v>0</v>
      </c>
      <c r="K358" s="260" t="s">
        <v>139</v>
      </c>
      <c r="L358" s="265"/>
      <c r="M358" s="266" t="s">
        <v>19</v>
      </c>
      <c r="N358" s="267" t="s">
        <v>45</v>
      </c>
      <c r="O358" s="85"/>
      <c r="P358" s="214">
        <f>O358*H358</f>
        <v>0</v>
      </c>
      <c r="Q358" s="214">
        <v>0.024</v>
      </c>
      <c r="R358" s="214">
        <f>Q358*H358</f>
        <v>0.059664000000000009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204</v>
      </c>
      <c r="AT358" s="216" t="s">
        <v>348</v>
      </c>
      <c r="AU358" s="216" t="s">
        <v>83</v>
      </c>
      <c r="AY358" s="18" t="s">
        <v>133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81</v>
      </c>
      <c r="BK358" s="217">
        <f>ROUND(I358*H358,2)</f>
        <v>0</v>
      </c>
      <c r="BL358" s="18" t="s">
        <v>140</v>
      </c>
      <c r="BM358" s="216" t="s">
        <v>743</v>
      </c>
    </row>
    <row r="359" s="2" customFormat="1">
      <c r="A359" s="39"/>
      <c r="B359" s="40"/>
      <c r="C359" s="41"/>
      <c r="D359" s="218" t="s">
        <v>142</v>
      </c>
      <c r="E359" s="41"/>
      <c r="F359" s="219" t="s">
        <v>742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142</v>
      </c>
      <c r="AU359" s="18" t="s">
        <v>83</v>
      </c>
    </row>
    <row r="360" s="2" customFormat="1" ht="33" customHeight="1">
      <c r="A360" s="39"/>
      <c r="B360" s="40"/>
      <c r="C360" s="205" t="s">
        <v>481</v>
      </c>
      <c r="D360" s="205" t="s">
        <v>135</v>
      </c>
      <c r="E360" s="206" t="s">
        <v>744</v>
      </c>
      <c r="F360" s="207" t="s">
        <v>745</v>
      </c>
      <c r="G360" s="208" t="s">
        <v>138</v>
      </c>
      <c r="H360" s="209">
        <v>50</v>
      </c>
      <c r="I360" s="210"/>
      <c r="J360" s="211">
        <f>ROUND(I360*H360,2)</f>
        <v>0</v>
      </c>
      <c r="K360" s="207" t="s">
        <v>139</v>
      </c>
      <c r="L360" s="45"/>
      <c r="M360" s="212" t="s">
        <v>19</v>
      </c>
      <c r="N360" s="213" t="s">
        <v>45</v>
      </c>
      <c r="O360" s="85"/>
      <c r="P360" s="214">
        <f>O360*H360</f>
        <v>0</v>
      </c>
      <c r="Q360" s="214">
        <v>0.00012999999999999999</v>
      </c>
      <c r="R360" s="214">
        <f>Q360*H360</f>
        <v>0.0064999999999999997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140</v>
      </c>
      <c r="AT360" s="216" t="s">
        <v>135</v>
      </c>
      <c r="AU360" s="216" t="s">
        <v>83</v>
      </c>
      <c r="AY360" s="18" t="s">
        <v>133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140</v>
      </c>
      <c r="BM360" s="216" t="s">
        <v>746</v>
      </c>
    </row>
    <row r="361" s="2" customFormat="1">
      <c r="A361" s="39"/>
      <c r="B361" s="40"/>
      <c r="C361" s="41"/>
      <c r="D361" s="218" t="s">
        <v>142</v>
      </c>
      <c r="E361" s="41"/>
      <c r="F361" s="219" t="s">
        <v>747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142</v>
      </c>
      <c r="AU361" s="18" t="s">
        <v>83</v>
      </c>
    </row>
    <row r="362" s="2" customFormat="1">
      <c r="A362" s="39"/>
      <c r="B362" s="40"/>
      <c r="C362" s="41"/>
      <c r="D362" s="223" t="s">
        <v>144</v>
      </c>
      <c r="E362" s="41"/>
      <c r="F362" s="224" t="s">
        <v>748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144</v>
      </c>
      <c r="AU362" s="18" t="s">
        <v>83</v>
      </c>
    </row>
    <row r="363" s="14" customFormat="1">
      <c r="A363" s="14"/>
      <c r="B363" s="235"/>
      <c r="C363" s="236"/>
      <c r="D363" s="218" t="s">
        <v>146</v>
      </c>
      <c r="E363" s="237" t="s">
        <v>19</v>
      </c>
      <c r="F363" s="238" t="s">
        <v>749</v>
      </c>
      <c r="G363" s="236"/>
      <c r="H363" s="239">
        <v>50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146</v>
      </c>
      <c r="AU363" s="245" t="s">
        <v>83</v>
      </c>
      <c r="AV363" s="14" t="s">
        <v>83</v>
      </c>
      <c r="AW363" s="14" t="s">
        <v>37</v>
      </c>
      <c r="AX363" s="14" t="s">
        <v>81</v>
      </c>
      <c r="AY363" s="245" t="s">
        <v>133</v>
      </c>
    </row>
    <row r="364" s="2" customFormat="1" ht="24.15" customHeight="1">
      <c r="A364" s="39"/>
      <c r="B364" s="40"/>
      <c r="C364" s="205" t="s">
        <v>490</v>
      </c>
      <c r="D364" s="205" t="s">
        <v>135</v>
      </c>
      <c r="E364" s="206" t="s">
        <v>750</v>
      </c>
      <c r="F364" s="207" t="s">
        <v>751</v>
      </c>
      <c r="G364" s="208" t="s">
        <v>138</v>
      </c>
      <c r="H364" s="209">
        <v>151.56</v>
      </c>
      <c r="I364" s="210"/>
      <c r="J364" s="211">
        <f>ROUND(I364*H364,2)</f>
        <v>0</v>
      </c>
      <c r="K364" s="207" t="s">
        <v>139</v>
      </c>
      <c r="L364" s="45"/>
      <c r="M364" s="212" t="s">
        <v>19</v>
      </c>
      <c r="N364" s="213" t="s">
        <v>45</v>
      </c>
      <c r="O364" s="85"/>
      <c r="P364" s="214">
        <f>O364*H364</f>
        <v>0</v>
      </c>
      <c r="Q364" s="214">
        <v>4.0000000000000003E-05</v>
      </c>
      <c r="R364" s="214">
        <f>Q364*H364</f>
        <v>0.0060624000000000008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140</v>
      </c>
      <c r="AT364" s="216" t="s">
        <v>135</v>
      </c>
      <c r="AU364" s="216" t="s">
        <v>83</v>
      </c>
      <c r="AY364" s="18" t="s">
        <v>133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81</v>
      </c>
      <c r="BK364" s="217">
        <f>ROUND(I364*H364,2)</f>
        <v>0</v>
      </c>
      <c r="BL364" s="18" t="s">
        <v>140</v>
      </c>
      <c r="BM364" s="216" t="s">
        <v>752</v>
      </c>
    </row>
    <row r="365" s="2" customFormat="1">
      <c r="A365" s="39"/>
      <c r="B365" s="40"/>
      <c r="C365" s="41"/>
      <c r="D365" s="218" t="s">
        <v>142</v>
      </c>
      <c r="E365" s="41"/>
      <c r="F365" s="219" t="s">
        <v>753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142</v>
      </c>
      <c r="AU365" s="18" t="s">
        <v>83</v>
      </c>
    </row>
    <row r="366" s="2" customFormat="1">
      <c r="A366" s="39"/>
      <c r="B366" s="40"/>
      <c r="C366" s="41"/>
      <c r="D366" s="223" t="s">
        <v>144</v>
      </c>
      <c r="E366" s="41"/>
      <c r="F366" s="224" t="s">
        <v>754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144</v>
      </c>
      <c r="AU366" s="18" t="s">
        <v>83</v>
      </c>
    </row>
    <row r="367" s="13" customFormat="1">
      <c r="A367" s="13"/>
      <c r="B367" s="225"/>
      <c r="C367" s="226"/>
      <c r="D367" s="218" t="s">
        <v>146</v>
      </c>
      <c r="E367" s="227" t="s">
        <v>19</v>
      </c>
      <c r="F367" s="228" t="s">
        <v>755</v>
      </c>
      <c r="G367" s="226"/>
      <c r="H367" s="227" t="s">
        <v>19</v>
      </c>
      <c r="I367" s="229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146</v>
      </c>
      <c r="AU367" s="234" t="s">
        <v>83</v>
      </c>
      <c r="AV367" s="13" t="s">
        <v>81</v>
      </c>
      <c r="AW367" s="13" t="s">
        <v>37</v>
      </c>
      <c r="AX367" s="13" t="s">
        <v>12</v>
      </c>
      <c r="AY367" s="234" t="s">
        <v>133</v>
      </c>
    </row>
    <row r="368" s="14" customFormat="1">
      <c r="A368" s="14"/>
      <c r="B368" s="235"/>
      <c r="C368" s="236"/>
      <c r="D368" s="218" t="s">
        <v>146</v>
      </c>
      <c r="E368" s="237" t="s">
        <v>19</v>
      </c>
      <c r="F368" s="238" t="s">
        <v>756</v>
      </c>
      <c r="G368" s="236"/>
      <c r="H368" s="239">
        <v>151.56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146</v>
      </c>
      <c r="AU368" s="245" t="s">
        <v>83</v>
      </c>
      <c r="AV368" s="14" t="s">
        <v>83</v>
      </c>
      <c r="AW368" s="14" t="s">
        <v>37</v>
      </c>
      <c r="AX368" s="14" t="s">
        <v>81</v>
      </c>
      <c r="AY368" s="245" t="s">
        <v>133</v>
      </c>
    </row>
    <row r="369" s="2" customFormat="1" ht="16.5" customHeight="1">
      <c r="A369" s="39"/>
      <c r="B369" s="40"/>
      <c r="C369" s="205" t="s">
        <v>757</v>
      </c>
      <c r="D369" s="205" t="s">
        <v>135</v>
      </c>
      <c r="E369" s="206" t="s">
        <v>758</v>
      </c>
      <c r="F369" s="207" t="s">
        <v>759</v>
      </c>
      <c r="G369" s="208" t="s">
        <v>565</v>
      </c>
      <c r="H369" s="209">
        <v>6</v>
      </c>
      <c r="I369" s="210"/>
      <c r="J369" s="211">
        <f>ROUND(I369*H369,2)</f>
        <v>0</v>
      </c>
      <c r="K369" s="207" t="s">
        <v>139</v>
      </c>
      <c r="L369" s="45"/>
      <c r="M369" s="212" t="s">
        <v>19</v>
      </c>
      <c r="N369" s="213" t="s">
        <v>45</v>
      </c>
      <c r="O369" s="85"/>
      <c r="P369" s="214">
        <f>O369*H369</f>
        <v>0</v>
      </c>
      <c r="Q369" s="214">
        <v>0.00011</v>
      </c>
      <c r="R369" s="214">
        <f>Q369*H369</f>
        <v>0.00066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140</v>
      </c>
      <c r="AT369" s="216" t="s">
        <v>135</v>
      </c>
      <c r="AU369" s="216" t="s">
        <v>83</v>
      </c>
      <c r="AY369" s="18" t="s">
        <v>133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140</v>
      </c>
      <c r="BM369" s="216" t="s">
        <v>760</v>
      </c>
    </row>
    <row r="370" s="2" customFormat="1">
      <c r="A370" s="39"/>
      <c r="B370" s="40"/>
      <c r="C370" s="41"/>
      <c r="D370" s="218" t="s">
        <v>142</v>
      </c>
      <c r="E370" s="41"/>
      <c r="F370" s="219" t="s">
        <v>761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142</v>
      </c>
      <c r="AU370" s="18" t="s">
        <v>83</v>
      </c>
    </row>
    <row r="371" s="2" customFormat="1">
      <c r="A371" s="39"/>
      <c r="B371" s="40"/>
      <c r="C371" s="41"/>
      <c r="D371" s="223" t="s">
        <v>144</v>
      </c>
      <c r="E371" s="41"/>
      <c r="F371" s="224" t="s">
        <v>762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144</v>
      </c>
      <c r="AU371" s="18" t="s">
        <v>83</v>
      </c>
    </row>
    <row r="372" s="13" customFormat="1">
      <c r="A372" s="13"/>
      <c r="B372" s="225"/>
      <c r="C372" s="226"/>
      <c r="D372" s="218" t="s">
        <v>146</v>
      </c>
      <c r="E372" s="227" t="s">
        <v>19</v>
      </c>
      <c r="F372" s="228" t="s">
        <v>763</v>
      </c>
      <c r="G372" s="226"/>
      <c r="H372" s="227" t="s">
        <v>19</v>
      </c>
      <c r="I372" s="229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146</v>
      </c>
      <c r="AU372" s="234" t="s">
        <v>83</v>
      </c>
      <c r="AV372" s="13" t="s">
        <v>81</v>
      </c>
      <c r="AW372" s="13" t="s">
        <v>37</v>
      </c>
      <c r="AX372" s="13" t="s">
        <v>12</v>
      </c>
      <c r="AY372" s="234" t="s">
        <v>133</v>
      </c>
    </row>
    <row r="373" s="14" customFormat="1">
      <c r="A373" s="14"/>
      <c r="B373" s="235"/>
      <c r="C373" s="236"/>
      <c r="D373" s="218" t="s">
        <v>146</v>
      </c>
      <c r="E373" s="237" t="s">
        <v>19</v>
      </c>
      <c r="F373" s="238" t="s">
        <v>187</v>
      </c>
      <c r="G373" s="236"/>
      <c r="H373" s="239">
        <v>6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146</v>
      </c>
      <c r="AU373" s="245" t="s">
        <v>83</v>
      </c>
      <c r="AV373" s="14" t="s">
        <v>83</v>
      </c>
      <c r="AW373" s="14" t="s">
        <v>37</v>
      </c>
      <c r="AX373" s="14" t="s">
        <v>81</v>
      </c>
      <c r="AY373" s="245" t="s">
        <v>133</v>
      </c>
    </row>
    <row r="374" s="2" customFormat="1" ht="16.5" customHeight="1">
      <c r="A374" s="39"/>
      <c r="B374" s="40"/>
      <c r="C374" s="258" t="s">
        <v>764</v>
      </c>
      <c r="D374" s="258" t="s">
        <v>348</v>
      </c>
      <c r="E374" s="259" t="s">
        <v>765</v>
      </c>
      <c r="F374" s="260" t="s">
        <v>766</v>
      </c>
      <c r="G374" s="261" t="s">
        <v>565</v>
      </c>
      <c r="H374" s="262">
        <v>6</v>
      </c>
      <c r="I374" s="263"/>
      <c r="J374" s="264">
        <f>ROUND(I374*H374,2)</f>
        <v>0</v>
      </c>
      <c r="K374" s="260" t="s">
        <v>19</v>
      </c>
      <c r="L374" s="265"/>
      <c r="M374" s="266" t="s">
        <v>19</v>
      </c>
      <c r="N374" s="267" t="s">
        <v>45</v>
      </c>
      <c r="O374" s="85"/>
      <c r="P374" s="214">
        <f>O374*H374</f>
        <v>0</v>
      </c>
      <c r="Q374" s="214">
        <v>0.0089999999999999993</v>
      </c>
      <c r="R374" s="214">
        <f>Q374*H374</f>
        <v>0.053999999999999992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204</v>
      </c>
      <c r="AT374" s="216" t="s">
        <v>348</v>
      </c>
      <c r="AU374" s="216" t="s">
        <v>83</v>
      </c>
      <c r="AY374" s="18" t="s">
        <v>133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81</v>
      </c>
      <c r="BK374" s="217">
        <f>ROUND(I374*H374,2)</f>
        <v>0</v>
      </c>
      <c r="BL374" s="18" t="s">
        <v>140</v>
      </c>
      <c r="BM374" s="216" t="s">
        <v>767</v>
      </c>
    </row>
    <row r="375" s="2" customFormat="1">
      <c r="A375" s="39"/>
      <c r="B375" s="40"/>
      <c r="C375" s="41"/>
      <c r="D375" s="218" t="s">
        <v>142</v>
      </c>
      <c r="E375" s="41"/>
      <c r="F375" s="219" t="s">
        <v>766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142</v>
      </c>
      <c r="AU375" s="18" t="s">
        <v>83</v>
      </c>
    </row>
    <row r="376" s="2" customFormat="1" ht="24.15" customHeight="1">
      <c r="A376" s="39"/>
      <c r="B376" s="40"/>
      <c r="C376" s="205" t="s">
        <v>768</v>
      </c>
      <c r="D376" s="205" t="s">
        <v>135</v>
      </c>
      <c r="E376" s="206" t="s">
        <v>769</v>
      </c>
      <c r="F376" s="207" t="s">
        <v>770</v>
      </c>
      <c r="G376" s="208" t="s">
        <v>565</v>
      </c>
      <c r="H376" s="209">
        <v>20</v>
      </c>
      <c r="I376" s="210"/>
      <c r="J376" s="211">
        <f>ROUND(I376*H376,2)</f>
        <v>0</v>
      </c>
      <c r="K376" s="207" t="s">
        <v>139</v>
      </c>
      <c r="L376" s="45"/>
      <c r="M376" s="212" t="s">
        <v>19</v>
      </c>
      <c r="N376" s="213" t="s">
        <v>45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140</v>
      </c>
      <c r="AT376" s="216" t="s">
        <v>135</v>
      </c>
      <c r="AU376" s="216" t="s">
        <v>83</v>
      </c>
      <c r="AY376" s="18" t="s">
        <v>133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81</v>
      </c>
      <c r="BK376" s="217">
        <f>ROUND(I376*H376,2)</f>
        <v>0</v>
      </c>
      <c r="BL376" s="18" t="s">
        <v>140</v>
      </c>
      <c r="BM376" s="216" t="s">
        <v>771</v>
      </c>
    </row>
    <row r="377" s="2" customFormat="1">
      <c r="A377" s="39"/>
      <c r="B377" s="40"/>
      <c r="C377" s="41"/>
      <c r="D377" s="218" t="s">
        <v>142</v>
      </c>
      <c r="E377" s="41"/>
      <c r="F377" s="219" t="s">
        <v>770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142</v>
      </c>
      <c r="AU377" s="18" t="s">
        <v>83</v>
      </c>
    </row>
    <row r="378" s="2" customFormat="1">
      <c r="A378" s="39"/>
      <c r="B378" s="40"/>
      <c r="C378" s="41"/>
      <c r="D378" s="223" t="s">
        <v>144</v>
      </c>
      <c r="E378" s="41"/>
      <c r="F378" s="224" t="s">
        <v>772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144</v>
      </c>
      <c r="AU378" s="18" t="s">
        <v>83</v>
      </c>
    </row>
    <row r="379" s="13" customFormat="1">
      <c r="A379" s="13"/>
      <c r="B379" s="225"/>
      <c r="C379" s="226"/>
      <c r="D379" s="218" t="s">
        <v>146</v>
      </c>
      <c r="E379" s="227" t="s">
        <v>19</v>
      </c>
      <c r="F379" s="228" t="s">
        <v>773</v>
      </c>
      <c r="G379" s="226"/>
      <c r="H379" s="227" t="s">
        <v>19</v>
      </c>
      <c r="I379" s="229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146</v>
      </c>
      <c r="AU379" s="234" t="s">
        <v>83</v>
      </c>
      <c r="AV379" s="13" t="s">
        <v>81</v>
      </c>
      <c r="AW379" s="13" t="s">
        <v>37</v>
      </c>
      <c r="AX379" s="13" t="s">
        <v>12</v>
      </c>
      <c r="AY379" s="234" t="s">
        <v>133</v>
      </c>
    </row>
    <row r="380" s="14" customFormat="1">
      <c r="A380" s="14"/>
      <c r="B380" s="235"/>
      <c r="C380" s="236"/>
      <c r="D380" s="218" t="s">
        <v>146</v>
      </c>
      <c r="E380" s="237" t="s">
        <v>19</v>
      </c>
      <c r="F380" s="238" t="s">
        <v>301</v>
      </c>
      <c r="G380" s="236"/>
      <c r="H380" s="239">
        <v>20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146</v>
      </c>
      <c r="AU380" s="245" t="s">
        <v>83</v>
      </c>
      <c r="AV380" s="14" t="s">
        <v>83</v>
      </c>
      <c r="AW380" s="14" t="s">
        <v>37</v>
      </c>
      <c r="AX380" s="14" t="s">
        <v>81</v>
      </c>
      <c r="AY380" s="245" t="s">
        <v>133</v>
      </c>
    </row>
    <row r="381" s="2" customFormat="1" ht="24.15" customHeight="1">
      <c r="A381" s="39"/>
      <c r="B381" s="40"/>
      <c r="C381" s="258" t="s">
        <v>774</v>
      </c>
      <c r="D381" s="258" t="s">
        <v>348</v>
      </c>
      <c r="E381" s="259" t="s">
        <v>775</v>
      </c>
      <c r="F381" s="260" t="s">
        <v>776</v>
      </c>
      <c r="G381" s="261" t="s">
        <v>565</v>
      </c>
      <c r="H381" s="262">
        <v>20</v>
      </c>
      <c r="I381" s="263"/>
      <c r="J381" s="264">
        <f>ROUND(I381*H381,2)</f>
        <v>0</v>
      </c>
      <c r="K381" s="260" t="s">
        <v>139</v>
      </c>
      <c r="L381" s="265"/>
      <c r="M381" s="266" t="s">
        <v>19</v>
      </c>
      <c r="N381" s="267" t="s">
        <v>45</v>
      </c>
      <c r="O381" s="85"/>
      <c r="P381" s="214">
        <f>O381*H381</f>
        <v>0</v>
      </c>
      <c r="Q381" s="214">
        <v>6.0000000000000002E-05</v>
      </c>
      <c r="R381" s="214">
        <f>Q381*H381</f>
        <v>0.0012000000000000001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204</v>
      </c>
      <c r="AT381" s="216" t="s">
        <v>348</v>
      </c>
      <c r="AU381" s="216" t="s">
        <v>83</v>
      </c>
      <c r="AY381" s="18" t="s">
        <v>133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81</v>
      </c>
      <c r="BK381" s="217">
        <f>ROUND(I381*H381,2)</f>
        <v>0</v>
      </c>
      <c r="BL381" s="18" t="s">
        <v>140</v>
      </c>
      <c r="BM381" s="216" t="s">
        <v>777</v>
      </c>
    </row>
    <row r="382" s="2" customFormat="1">
      <c r="A382" s="39"/>
      <c r="B382" s="40"/>
      <c r="C382" s="41"/>
      <c r="D382" s="218" t="s">
        <v>142</v>
      </c>
      <c r="E382" s="41"/>
      <c r="F382" s="219" t="s">
        <v>776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142</v>
      </c>
      <c r="AU382" s="18" t="s">
        <v>83</v>
      </c>
    </row>
    <row r="383" s="2" customFormat="1" ht="24.15" customHeight="1">
      <c r="A383" s="39"/>
      <c r="B383" s="40"/>
      <c r="C383" s="205" t="s">
        <v>749</v>
      </c>
      <c r="D383" s="205" t="s">
        <v>135</v>
      </c>
      <c r="E383" s="206" t="s">
        <v>778</v>
      </c>
      <c r="F383" s="207" t="s">
        <v>779</v>
      </c>
      <c r="G383" s="208" t="s">
        <v>138</v>
      </c>
      <c r="H383" s="209">
        <v>17.280000000000001</v>
      </c>
      <c r="I383" s="210"/>
      <c r="J383" s="211">
        <f>ROUND(I383*H383,2)</f>
        <v>0</v>
      </c>
      <c r="K383" s="207" t="s">
        <v>139</v>
      </c>
      <c r="L383" s="45"/>
      <c r="M383" s="212" t="s">
        <v>19</v>
      </c>
      <c r="N383" s="213" t="s">
        <v>45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0.080000000000000002</v>
      </c>
      <c r="T383" s="215">
        <f>S383*H383</f>
        <v>1.3824000000000001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140</v>
      </c>
      <c r="AT383" s="216" t="s">
        <v>135</v>
      </c>
      <c r="AU383" s="216" t="s">
        <v>83</v>
      </c>
      <c r="AY383" s="18" t="s">
        <v>133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140</v>
      </c>
      <c r="BM383" s="216" t="s">
        <v>780</v>
      </c>
    </row>
    <row r="384" s="2" customFormat="1">
      <c r="A384" s="39"/>
      <c r="B384" s="40"/>
      <c r="C384" s="41"/>
      <c r="D384" s="218" t="s">
        <v>142</v>
      </c>
      <c r="E384" s="41"/>
      <c r="F384" s="219" t="s">
        <v>781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142</v>
      </c>
      <c r="AU384" s="18" t="s">
        <v>83</v>
      </c>
    </row>
    <row r="385" s="2" customFormat="1">
      <c r="A385" s="39"/>
      <c r="B385" s="40"/>
      <c r="C385" s="41"/>
      <c r="D385" s="223" t="s">
        <v>144</v>
      </c>
      <c r="E385" s="41"/>
      <c r="F385" s="224" t="s">
        <v>782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144</v>
      </c>
      <c r="AU385" s="18" t="s">
        <v>83</v>
      </c>
    </row>
    <row r="386" s="13" customFormat="1">
      <c r="A386" s="13"/>
      <c r="B386" s="225"/>
      <c r="C386" s="226"/>
      <c r="D386" s="218" t="s">
        <v>146</v>
      </c>
      <c r="E386" s="227" t="s">
        <v>19</v>
      </c>
      <c r="F386" s="228" t="s">
        <v>783</v>
      </c>
      <c r="G386" s="226"/>
      <c r="H386" s="227" t="s">
        <v>19</v>
      </c>
      <c r="I386" s="229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146</v>
      </c>
      <c r="AU386" s="234" t="s">
        <v>83</v>
      </c>
      <c r="AV386" s="13" t="s">
        <v>81</v>
      </c>
      <c r="AW386" s="13" t="s">
        <v>37</v>
      </c>
      <c r="AX386" s="13" t="s">
        <v>12</v>
      </c>
      <c r="AY386" s="234" t="s">
        <v>133</v>
      </c>
    </row>
    <row r="387" s="14" customFormat="1">
      <c r="A387" s="14"/>
      <c r="B387" s="235"/>
      <c r="C387" s="236"/>
      <c r="D387" s="218" t="s">
        <v>146</v>
      </c>
      <c r="E387" s="237" t="s">
        <v>19</v>
      </c>
      <c r="F387" s="238" t="s">
        <v>784</v>
      </c>
      <c r="G387" s="236"/>
      <c r="H387" s="239">
        <v>10.368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146</v>
      </c>
      <c r="AU387" s="245" t="s">
        <v>83</v>
      </c>
      <c r="AV387" s="14" t="s">
        <v>83</v>
      </c>
      <c r="AW387" s="14" t="s">
        <v>37</v>
      </c>
      <c r="AX387" s="14" t="s">
        <v>12</v>
      </c>
      <c r="AY387" s="245" t="s">
        <v>133</v>
      </c>
    </row>
    <row r="388" s="14" customFormat="1">
      <c r="A388" s="14"/>
      <c r="B388" s="235"/>
      <c r="C388" s="236"/>
      <c r="D388" s="218" t="s">
        <v>146</v>
      </c>
      <c r="E388" s="237" t="s">
        <v>19</v>
      </c>
      <c r="F388" s="238" t="s">
        <v>785</v>
      </c>
      <c r="G388" s="236"/>
      <c r="H388" s="239">
        <v>6.9119999999999999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146</v>
      </c>
      <c r="AU388" s="245" t="s">
        <v>83</v>
      </c>
      <c r="AV388" s="14" t="s">
        <v>83</v>
      </c>
      <c r="AW388" s="14" t="s">
        <v>37</v>
      </c>
      <c r="AX388" s="14" t="s">
        <v>12</v>
      </c>
      <c r="AY388" s="245" t="s">
        <v>133</v>
      </c>
    </row>
    <row r="389" s="15" customFormat="1">
      <c r="A389" s="15"/>
      <c r="B389" s="246"/>
      <c r="C389" s="247"/>
      <c r="D389" s="218" t="s">
        <v>146</v>
      </c>
      <c r="E389" s="248" t="s">
        <v>19</v>
      </c>
      <c r="F389" s="249" t="s">
        <v>161</v>
      </c>
      <c r="G389" s="247"/>
      <c r="H389" s="250">
        <v>17.280000000000001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146</v>
      </c>
      <c r="AU389" s="256" t="s">
        <v>83</v>
      </c>
      <c r="AV389" s="15" t="s">
        <v>140</v>
      </c>
      <c r="AW389" s="15" t="s">
        <v>37</v>
      </c>
      <c r="AX389" s="15" t="s">
        <v>81</v>
      </c>
      <c r="AY389" s="256" t="s">
        <v>133</v>
      </c>
    </row>
    <row r="390" s="2" customFormat="1" ht="24.15" customHeight="1">
      <c r="A390" s="39"/>
      <c r="B390" s="40"/>
      <c r="C390" s="205" t="s">
        <v>786</v>
      </c>
      <c r="D390" s="205" t="s">
        <v>135</v>
      </c>
      <c r="E390" s="206" t="s">
        <v>787</v>
      </c>
      <c r="F390" s="207" t="s">
        <v>788</v>
      </c>
      <c r="G390" s="208" t="s">
        <v>151</v>
      </c>
      <c r="H390" s="209">
        <v>0.84252000000000005</v>
      </c>
      <c r="I390" s="210"/>
      <c r="J390" s="211">
        <f>ROUND(I390*H390,2)</f>
        <v>0</v>
      </c>
      <c r="K390" s="207" t="s">
        <v>139</v>
      </c>
      <c r="L390" s="45"/>
      <c r="M390" s="212" t="s">
        <v>19</v>
      </c>
      <c r="N390" s="213" t="s">
        <v>45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1.8</v>
      </c>
      <c r="T390" s="215">
        <f>S390*H390</f>
        <v>1.5165360000000001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140</v>
      </c>
      <c r="AT390" s="216" t="s">
        <v>135</v>
      </c>
      <c r="AU390" s="216" t="s">
        <v>83</v>
      </c>
      <c r="AY390" s="18" t="s">
        <v>133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81</v>
      </c>
      <c r="BK390" s="217">
        <f>ROUND(I390*H390,2)</f>
        <v>0</v>
      </c>
      <c r="BL390" s="18" t="s">
        <v>140</v>
      </c>
      <c r="BM390" s="216" t="s">
        <v>789</v>
      </c>
    </row>
    <row r="391" s="2" customFormat="1">
      <c r="A391" s="39"/>
      <c r="B391" s="40"/>
      <c r="C391" s="41"/>
      <c r="D391" s="218" t="s">
        <v>142</v>
      </c>
      <c r="E391" s="41"/>
      <c r="F391" s="219" t="s">
        <v>790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142</v>
      </c>
      <c r="AU391" s="18" t="s">
        <v>83</v>
      </c>
    </row>
    <row r="392" s="2" customFormat="1">
      <c r="A392" s="39"/>
      <c r="B392" s="40"/>
      <c r="C392" s="41"/>
      <c r="D392" s="223" t="s">
        <v>144</v>
      </c>
      <c r="E392" s="41"/>
      <c r="F392" s="224" t="s">
        <v>791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144</v>
      </c>
      <c r="AU392" s="18" t="s">
        <v>83</v>
      </c>
    </row>
    <row r="393" s="13" customFormat="1">
      <c r="A393" s="13"/>
      <c r="B393" s="225"/>
      <c r="C393" s="226"/>
      <c r="D393" s="218" t="s">
        <v>146</v>
      </c>
      <c r="E393" s="227" t="s">
        <v>19</v>
      </c>
      <c r="F393" s="228" t="s">
        <v>792</v>
      </c>
      <c r="G393" s="226"/>
      <c r="H393" s="227" t="s">
        <v>19</v>
      </c>
      <c r="I393" s="229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146</v>
      </c>
      <c r="AU393" s="234" t="s">
        <v>83</v>
      </c>
      <c r="AV393" s="13" t="s">
        <v>81</v>
      </c>
      <c r="AW393" s="13" t="s">
        <v>37</v>
      </c>
      <c r="AX393" s="13" t="s">
        <v>12</v>
      </c>
      <c r="AY393" s="234" t="s">
        <v>133</v>
      </c>
    </row>
    <row r="394" s="14" customFormat="1">
      <c r="A394" s="14"/>
      <c r="B394" s="235"/>
      <c r="C394" s="236"/>
      <c r="D394" s="218" t="s">
        <v>146</v>
      </c>
      <c r="E394" s="237" t="s">
        <v>19</v>
      </c>
      <c r="F394" s="238" t="s">
        <v>793</v>
      </c>
      <c r="G394" s="236"/>
      <c r="H394" s="239">
        <v>0.84252000000000005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146</v>
      </c>
      <c r="AU394" s="245" t="s">
        <v>83</v>
      </c>
      <c r="AV394" s="14" t="s">
        <v>83</v>
      </c>
      <c r="AW394" s="14" t="s">
        <v>37</v>
      </c>
      <c r="AX394" s="14" t="s">
        <v>81</v>
      </c>
      <c r="AY394" s="245" t="s">
        <v>133</v>
      </c>
    </row>
    <row r="395" s="2" customFormat="1" ht="24.15" customHeight="1">
      <c r="A395" s="39"/>
      <c r="B395" s="40"/>
      <c r="C395" s="205" t="s">
        <v>794</v>
      </c>
      <c r="D395" s="205" t="s">
        <v>135</v>
      </c>
      <c r="E395" s="206" t="s">
        <v>795</v>
      </c>
      <c r="F395" s="207" t="s">
        <v>796</v>
      </c>
      <c r="G395" s="208" t="s">
        <v>138</v>
      </c>
      <c r="H395" s="209">
        <v>3.0899999999999999</v>
      </c>
      <c r="I395" s="210"/>
      <c r="J395" s="211">
        <f>ROUND(I395*H395,2)</f>
        <v>0</v>
      </c>
      <c r="K395" s="207" t="s">
        <v>139</v>
      </c>
      <c r="L395" s="45"/>
      <c r="M395" s="212" t="s">
        <v>19</v>
      </c>
      <c r="N395" s="213" t="s">
        <v>45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0.057000000000000002</v>
      </c>
      <c r="T395" s="215">
        <f>S395*H395</f>
        <v>0.17613000000000001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140</v>
      </c>
      <c r="AT395" s="216" t="s">
        <v>135</v>
      </c>
      <c r="AU395" s="216" t="s">
        <v>83</v>
      </c>
      <c r="AY395" s="18" t="s">
        <v>133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81</v>
      </c>
      <c r="BK395" s="217">
        <f>ROUND(I395*H395,2)</f>
        <v>0</v>
      </c>
      <c r="BL395" s="18" t="s">
        <v>140</v>
      </c>
      <c r="BM395" s="216" t="s">
        <v>797</v>
      </c>
    </row>
    <row r="396" s="2" customFormat="1">
      <c r="A396" s="39"/>
      <c r="B396" s="40"/>
      <c r="C396" s="41"/>
      <c r="D396" s="218" t="s">
        <v>142</v>
      </c>
      <c r="E396" s="41"/>
      <c r="F396" s="219" t="s">
        <v>798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142</v>
      </c>
      <c r="AU396" s="18" t="s">
        <v>83</v>
      </c>
    </row>
    <row r="397" s="2" customFormat="1">
      <c r="A397" s="39"/>
      <c r="B397" s="40"/>
      <c r="C397" s="41"/>
      <c r="D397" s="223" t="s">
        <v>144</v>
      </c>
      <c r="E397" s="41"/>
      <c r="F397" s="224" t="s">
        <v>799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144</v>
      </c>
      <c r="AU397" s="18" t="s">
        <v>83</v>
      </c>
    </row>
    <row r="398" s="13" customFormat="1">
      <c r="A398" s="13"/>
      <c r="B398" s="225"/>
      <c r="C398" s="226"/>
      <c r="D398" s="218" t="s">
        <v>146</v>
      </c>
      <c r="E398" s="227" t="s">
        <v>19</v>
      </c>
      <c r="F398" s="228" t="s">
        <v>800</v>
      </c>
      <c r="G398" s="226"/>
      <c r="H398" s="227" t="s">
        <v>19</v>
      </c>
      <c r="I398" s="229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146</v>
      </c>
      <c r="AU398" s="234" t="s">
        <v>83</v>
      </c>
      <c r="AV398" s="13" t="s">
        <v>81</v>
      </c>
      <c r="AW398" s="13" t="s">
        <v>37</v>
      </c>
      <c r="AX398" s="13" t="s">
        <v>12</v>
      </c>
      <c r="AY398" s="234" t="s">
        <v>133</v>
      </c>
    </row>
    <row r="399" s="14" customFormat="1">
      <c r="A399" s="14"/>
      <c r="B399" s="235"/>
      <c r="C399" s="236"/>
      <c r="D399" s="218" t="s">
        <v>146</v>
      </c>
      <c r="E399" s="237" t="s">
        <v>19</v>
      </c>
      <c r="F399" s="238" t="s">
        <v>801</v>
      </c>
      <c r="G399" s="236"/>
      <c r="H399" s="239">
        <v>3.0899999999999999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146</v>
      </c>
      <c r="AU399" s="245" t="s">
        <v>83</v>
      </c>
      <c r="AV399" s="14" t="s">
        <v>83</v>
      </c>
      <c r="AW399" s="14" t="s">
        <v>37</v>
      </c>
      <c r="AX399" s="14" t="s">
        <v>81</v>
      </c>
      <c r="AY399" s="245" t="s">
        <v>133</v>
      </c>
    </row>
    <row r="400" s="2" customFormat="1" ht="24.15" customHeight="1">
      <c r="A400" s="39"/>
      <c r="B400" s="40"/>
      <c r="C400" s="205" t="s">
        <v>802</v>
      </c>
      <c r="D400" s="205" t="s">
        <v>135</v>
      </c>
      <c r="E400" s="206" t="s">
        <v>803</v>
      </c>
      <c r="F400" s="207" t="s">
        <v>804</v>
      </c>
      <c r="G400" s="208" t="s">
        <v>138</v>
      </c>
      <c r="H400" s="209">
        <v>12.322200000000001</v>
      </c>
      <c r="I400" s="210"/>
      <c r="J400" s="211">
        <f>ROUND(I400*H400,2)</f>
        <v>0</v>
      </c>
      <c r="K400" s="207" t="s">
        <v>139</v>
      </c>
      <c r="L400" s="45"/>
      <c r="M400" s="212" t="s">
        <v>19</v>
      </c>
      <c r="N400" s="213" t="s">
        <v>45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0.050999999999999997</v>
      </c>
      <c r="T400" s="215">
        <f>S400*H400</f>
        <v>0.6284322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140</v>
      </c>
      <c r="AT400" s="216" t="s">
        <v>135</v>
      </c>
      <c r="AU400" s="216" t="s">
        <v>83</v>
      </c>
      <c r="AY400" s="18" t="s">
        <v>133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81</v>
      </c>
      <c r="BK400" s="217">
        <f>ROUND(I400*H400,2)</f>
        <v>0</v>
      </c>
      <c r="BL400" s="18" t="s">
        <v>140</v>
      </c>
      <c r="BM400" s="216" t="s">
        <v>805</v>
      </c>
    </row>
    <row r="401" s="2" customFormat="1">
      <c r="A401" s="39"/>
      <c r="B401" s="40"/>
      <c r="C401" s="41"/>
      <c r="D401" s="218" t="s">
        <v>142</v>
      </c>
      <c r="E401" s="41"/>
      <c r="F401" s="219" t="s">
        <v>806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142</v>
      </c>
      <c r="AU401" s="18" t="s">
        <v>83</v>
      </c>
    </row>
    <row r="402" s="2" customFormat="1">
      <c r="A402" s="39"/>
      <c r="B402" s="40"/>
      <c r="C402" s="41"/>
      <c r="D402" s="223" t="s">
        <v>144</v>
      </c>
      <c r="E402" s="41"/>
      <c r="F402" s="224" t="s">
        <v>807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144</v>
      </c>
      <c r="AU402" s="18" t="s">
        <v>83</v>
      </c>
    </row>
    <row r="403" s="13" customFormat="1">
      <c r="A403" s="13"/>
      <c r="B403" s="225"/>
      <c r="C403" s="226"/>
      <c r="D403" s="218" t="s">
        <v>146</v>
      </c>
      <c r="E403" s="227" t="s">
        <v>19</v>
      </c>
      <c r="F403" s="228" t="s">
        <v>808</v>
      </c>
      <c r="G403" s="226"/>
      <c r="H403" s="227" t="s">
        <v>19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146</v>
      </c>
      <c r="AU403" s="234" t="s">
        <v>83</v>
      </c>
      <c r="AV403" s="13" t="s">
        <v>81</v>
      </c>
      <c r="AW403" s="13" t="s">
        <v>37</v>
      </c>
      <c r="AX403" s="13" t="s">
        <v>12</v>
      </c>
      <c r="AY403" s="234" t="s">
        <v>133</v>
      </c>
    </row>
    <row r="404" s="14" customFormat="1">
      <c r="A404" s="14"/>
      <c r="B404" s="235"/>
      <c r="C404" s="236"/>
      <c r="D404" s="218" t="s">
        <v>146</v>
      </c>
      <c r="E404" s="237" t="s">
        <v>19</v>
      </c>
      <c r="F404" s="238" t="s">
        <v>809</v>
      </c>
      <c r="G404" s="236"/>
      <c r="H404" s="239">
        <v>3.0636000000000001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146</v>
      </c>
      <c r="AU404" s="245" t="s">
        <v>83</v>
      </c>
      <c r="AV404" s="14" t="s">
        <v>83</v>
      </c>
      <c r="AW404" s="14" t="s">
        <v>37</v>
      </c>
      <c r="AX404" s="14" t="s">
        <v>12</v>
      </c>
      <c r="AY404" s="245" t="s">
        <v>133</v>
      </c>
    </row>
    <row r="405" s="13" customFormat="1">
      <c r="A405" s="13"/>
      <c r="B405" s="225"/>
      <c r="C405" s="226"/>
      <c r="D405" s="218" t="s">
        <v>146</v>
      </c>
      <c r="E405" s="227" t="s">
        <v>19</v>
      </c>
      <c r="F405" s="228" t="s">
        <v>810</v>
      </c>
      <c r="G405" s="226"/>
      <c r="H405" s="227" t="s">
        <v>19</v>
      </c>
      <c r="I405" s="229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146</v>
      </c>
      <c r="AU405" s="234" t="s">
        <v>83</v>
      </c>
      <c r="AV405" s="13" t="s">
        <v>81</v>
      </c>
      <c r="AW405" s="13" t="s">
        <v>37</v>
      </c>
      <c r="AX405" s="13" t="s">
        <v>12</v>
      </c>
      <c r="AY405" s="234" t="s">
        <v>133</v>
      </c>
    </row>
    <row r="406" s="14" customFormat="1">
      <c r="A406" s="14"/>
      <c r="B406" s="235"/>
      <c r="C406" s="236"/>
      <c r="D406" s="218" t="s">
        <v>146</v>
      </c>
      <c r="E406" s="237" t="s">
        <v>19</v>
      </c>
      <c r="F406" s="238" t="s">
        <v>809</v>
      </c>
      <c r="G406" s="236"/>
      <c r="H406" s="239">
        <v>3.0636000000000001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146</v>
      </c>
      <c r="AU406" s="245" t="s">
        <v>83</v>
      </c>
      <c r="AV406" s="14" t="s">
        <v>83</v>
      </c>
      <c r="AW406" s="14" t="s">
        <v>37</v>
      </c>
      <c r="AX406" s="14" t="s">
        <v>12</v>
      </c>
      <c r="AY406" s="245" t="s">
        <v>133</v>
      </c>
    </row>
    <row r="407" s="13" customFormat="1">
      <c r="A407" s="13"/>
      <c r="B407" s="225"/>
      <c r="C407" s="226"/>
      <c r="D407" s="218" t="s">
        <v>146</v>
      </c>
      <c r="E407" s="227" t="s">
        <v>19</v>
      </c>
      <c r="F407" s="228" t="s">
        <v>811</v>
      </c>
      <c r="G407" s="226"/>
      <c r="H407" s="227" t="s">
        <v>19</v>
      </c>
      <c r="I407" s="229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146</v>
      </c>
      <c r="AU407" s="234" t="s">
        <v>83</v>
      </c>
      <c r="AV407" s="13" t="s">
        <v>81</v>
      </c>
      <c r="AW407" s="13" t="s">
        <v>37</v>
      </c>
      <c r="AX407" s="13" t="s">
        <v>12</v>
      </c>
      <c r="AY407" s="234" t="s">
        <v>133</v>
      </c>
    </row>
    <row r="408" s="14" customFormat="1">
      <c r="A408" s="14"/>
      <c r="B408" s="235"/>
      <c r="C408" s="236"/>
      <c r="D408" s="218" t="s">
        <v>146</v>
      </c>
      <c r="E408" s="237" t="s">
        <v>19</v>
      </c>
      <c r="F408" s="238" t="s">
        <v>812</v>
      </c>
      <c r="G408" s="236"/>
      <c r="H408" s="239">
        <v>6.1950000000000003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146</v>
      </c>
      <c r="AU408" s="245" t="s">
        <v>83</v>
      </c>
      <c r="AV408" s="14" t="s">
        <v>83</v>
      </c>
      <c r="AW408" s="14" t="s">
        <v>37</v>
      </c>
      <c r="AX408" s="14" t="s">
        <v>12</v>
      </c>
      <c r="AY408" s="245" t="s">
        <v>133</v>
      </c>
    </row>
    <row r="409" s="15" customFormat="1">
      <c r="A409" s="15"/>
      <c r="B409" s="246"/>
      <c r="C409" s="247"/>
      <c r="D409" s="218" t="s">
        <v>146</v>
      </c>
      <c r="E409" s="248" t="s">
        <v>19</v>
      </c>
      <c r="F409" s="249" t="s">
        <v>161</v>
      </c>
      <c r="G409" s="247"/>
      <c r="H409" s="250">
        <v>12.322200000000001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146</v>
      </c>
      <c r="AU409" s="256" t="s">
        <v>83</v>
      </c>
      <c r="AV409" s="15" t="s">
        <v>140</v>
      </c>
      <c r="AW409" s="15" t="s">
        <v>37</v>
      </c>
      <c r="AX409" s="15" t="s">
        <v>81</v>
      </c>
      <c r="AY409" s="256" t="s">
        <v>133</v>
      </c>
    </row>
    <row r="410" s="2" customFormat="1" ht="24.15" customHeight="1">
      <c r="A410" s="39"/>
      <c r="B410" s="40"/>
      <c r="C410" s="205" t="s">
        <v>813</v>
      </c>
      <c r="D410" s="205" t="s">
        <v>135</v>
      </c>
      <c r="E410" s="206" t="s">
        <v>814</v>
      </c>
      <c r="F410" s="207" t="s">
        <v>815</v>
      </c>
      <c r="G410" s="208" t="s">
        <v>379</v>
      </c>
      <c r="H410" s="209">
        <v>0.83999999999999997</v>
      </c>
      <c r="I410" s="210"/>
      <c r="J410" s="211">
        <f>ROUND(I410*H410,2)</f>
        <v>0</v>
      </c>
      <c r="K410" s="207" t="s">
        <v>139</v>
      </c>
      <c r="L410" s="45"/>
      <c r="M410" s="212" t="s">
        <v>19</v>
      </c>
      <c r="N410" s="213" t="s">
        <v>45</v>
      </c>
      <c r="O410" s="85"/>
      <c r="P410" s="214">
        <f>O410*H410</f>
        <v>0</v>
      </c>
      <c r="Q410" s="214">
        <v>0.0012800000000000001</v>
      </c>
      <c r="R410" s="214">
        <f>Q410*H410</f>
        <v>0.0010752000000000001</v>
      </c>
      <c r="S410" s="214">
        <v>0.021000000000000001</v>
      </c>
      <c r="T410" s="215">
        <f>S410*H410</f>
        <v>0.017639999999999999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140</v>
      </c>
      <c r="AT410" s="216" t="s">
        <v>135</v>
      </c>
      <c r="AU410" s="216" t="s">
        <v>83</v>
      </c>
      <c r="AY410" s="18" t="s">
        <v>133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81</v>
      </c>
      <c r="BK410" s="217">
        <f>ROUND(I410*H410,2)</f>
        <v>0</v>
      </c>
      <c r="BL410" s="18" t="s">
        <v>140</v>
      </c>
      <c r="BM410" s="216" t="s">
        <v>816</v>
      </c>
    </row>
    <row r="411" s="2" customFormat="1">
      <c r="A411" s="39"/>
      <c r="B411" s="40"/>
      <c r="C411" s="41"/>
      <c r="D411" s="218" t="s">
        <v>142</v>
      </c>
      <c r="E411" s="41"/>
      <c r="F411" s="219" t="s">
        <v>817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142</v>
      </c>
      <c r="AU411" s="18" t="s">
        <v>83</v>
      </c>
    </row>
    <row r="412" s="2" customFormat="1">
      <c r="A412" s="39"/>
      <c r="B412" s="40"/>
      <c r="C412" s="41"/>
      <c r="D412" s="223" t="s">
        <v>144</v>
      </c>
      <c r="E412" s="41"/>
      <c r="F412" s="224" t="s">
        <v>818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144</v>
      </c>
      <c r="AU412" s="18" t="s">
        <v>83</v>
      </c>
    </row>
    <row r="413" s="13" customFormat="1">
      <c r="A413" s="13"/>
      <c r="B413" s="225"/>
      <c r="C413" s="226"/>
      <c r="D413" s="218" t="s">
        <v>146</v>
      </c>
      <c r="E413" s="227" t="s">
        <v>19</v>
      </c>
      <c r="F413" s="228" t="s">
        <v>819</v>
      </c>
      <c r="G413" s="226"/>
      <c r="H413" s="227" t="s">
        <v>19</v>
      </c>
      <c r="I413" s="229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146</v>
      </c>
      <c r="AU413" s="234" t="s">
        <v>83</v>
      </c>
      <c r="AV413" s="13" t="s">
        <v>81</v>
      </c>
      <c r="AW413" s="13" t="s">
        <v>37</v>
      </c>
      <c r="AX413" s="13" t="s">
        <v>12</v>
      </c>
      <c r="AY413" s="234" t="s">
        <v>133</v>
      </c>
    </row>
    <row r="414" s="14" customFormat="1">
      <c r="A414" s="14"/>
      <c r="B414" s="235"/>
      <c r="C414" s="236"/>
      <c r="D414" s="218" t="s">
        <v>146</v>
      </c>
      <c r="E414" s="237" t="s">
        <v>19</v>
      </c>
      <c r="F414" s="238" t="s">
        <v>820</v>
      </c>
      <c r="G414" s="236"/>
      <c r="H414" s="239">
        <v>0.83999999999999997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146</v>
      </c>
      <c r="AU414" s="245" t="s">
        <v>83</v>
      </c>
      <c r="AV414" s="14" t="s">
        <v>83</v>
      </c>
      <c r="AW414" s="14" t="s">
        <v>37</v>
      </c>
      <c r="AX414" s="14" t="s">
        <v>81</v>
      </c>
      <c r="AY414" s="245" t="s">
        <v>133</v>
      </c>
    </row>
    <row r="415" s="12" customFormat="1" ht="22.8" customHeight="1">
      <c r="A415" s="12"/>
      <c r="B415" s="189"/>
      <c r="C415" s="190"/>
      <c r="D415" s="191" t="s">
        <v>73</v>
      </c>
      <c r="E415" s="203" t="s">
        <v>398</v>
      </c>
      <c r="F415" s="203" t="s">
        <v>399</v>
      </c>
      <c r="G415" s="190"/>
      <c r="H415" s="190"/>
      <c r="I415" s="193"/>
      <c r="J415" s="204">
        <f>BK415</f>
        <v>0</v>
      </c>
      <c r="K415" s="190"/>
      <c r="L415" s="195"/>
      <c r="M415" s="196"/>
      <c r="N415" s="197"/>
      <c r="O415" s="197"/>
      <c r="P415" s="198">
        <f>SUM(P416:P433)</f>
        <v>0</v>
      </c>
      <c r="Q415" s="197"/>
      <c r="R415" s="198">
        <f>SUM(R416:R433)</f>
        <v>0</v>
      </c>
      <c r="S415" s="197"/>
      <c r="T415" s="199">
        <f>SUM(T416:T433)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0" t="s">
        <v>81</v>
      </c>
      <c r="AT415" s="201" t="s">
        <v>73</v>
      </c>
      <c r="AU415" s="201" t="s">
        <v>81</v>
      </c>
      <c r="AY415" s="200" t="s">
        <v>133</v>
      </c>
      <c r="BK415" s="202">
        <f>SUM(BK416:BK433)</f>
        <v>0</v>
      </c>
    </row>
    <row r="416" s="2" customFormat="1" ht="24.15" customHeight="1">
      <c r="A416" s="39"/>
      <c r="B416" s="40"/>
      <c r="C416" s="205" t="s">
        <v>14</v>
      </c>
      <c r="D416" s="205" t="s">
        <v>135</v>
      </c>
      <c r="E416" s="206" t="s">
        <v>821</v>
      </c>
      <c r="F416" s="207" t="s">
        <v>822</v>
      </c>
      <c r="G416" s="208" t="s">
        <v>198</v>
      </c>
      <c r="H416" s="209">
        <v>13.19609</v>
      </c>
      <c r="I416" s="210"/>
      <c r="J416" s="211">
        <f>ROUND(I416*H416,2)</f>
        <v>0</v>
      </c>
      <c r="K416" s="207" t="s">
        <v>139</v>
      </c>
      <c r="L416" s="45"/>
      <c r="M416" s="212" t="s">
        <v>19</v>
      </c>
      <c r="N416" s="213" t="s">
        <v>45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140</v>
      </c>
      <c r="AT416" s="216" t="s">
        <v>135</v>
      </c>
      <c r="AU416" s="216" t="s">
        <v>83</v>
      </c>
      <c r="AY416" s="18" t="s">
        <v>133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81</v>
      </c>
      <c r="BK416" s="217">
        <f>ROUND(I416*H416,2)</f>
        <v>0</v>
      </c>
      <c r="BL416" s="18" t="s">
        <v>140</v>
      </c>
      <c r="BM416" s="216" t="s">
        <v>823</v>
      </c>
    </row>
    <row r="417" s="2" customFormat="1">
      <c r="A417" s="39"/>
      <c r="B417" s="40"/>
      <c r="C417" s="41"/>
      <c r="D417" s="218" t="s">
        <v>142</v>
      </c>
      <c r="E417" s="41"/>
      <c r="F417" s="219" t="s">
        <v>824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142</v>
      </c>
      <c r="AU417" s="18" t="s">
        <v>83</v>
      </c>
    </row>
    <row r="418" s="2" customFormat="1">
      <c r="A418" s="39"/>
      <c r="B418" s="40"/>
      <c r="C418" s="41"/>
      <c r="D418" s="223" t="s">
        <v>144</v>
      </c>
      <c r="E418" s="41"/>
      <c r="F418" s="224" t="s">
        <v>825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144</v>
      </c>
      <c r="AU418" s="18" t="s">
        <v>83</v>
      </c>
    </row>
    <row r="419" s="2" customFormat="1" ht="24.15" customHeight="1">
      <c r="A419" s="39"/>
      <c r="B419" s="40"/>
      <c r="C419" s="205" t="s">
        <v>826</v>
      </c>
      <c r="D419" s="205" t="s">
        <v>135</v>
      </c>
      <c r="E419" s="206" t="s">
        <v>407</v>
      </c>
      <c r="F419" s="207" t="s">
        <v>408</v>
      </c>
      <c r="G419" s="208" t="s">
        <v>198</v>
      </c>
      <c r="H419" s="209">
        <v>13.19609</v>
      </c>
      <c r="I419" s="210"/>
      <c r="J419" s="211">
        <f>ROUND(I419*H419,2)</f>
        <v>0</v>
      </c>
      <c r="K419" s="207" t="s">
        <v>139</v>
      </c>
      <c r="L419" s="45"/>
      <c r="M419" s="212" t="s">
        <v>19</v>
      </c>
      <c r="N419" s="213" t="s">
        <v>45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140</v>
      </c>
      <c r="AT419" s="216" t="s">
        <v>135</v>
      </c>
      <c r="AU419" s="216" t="s">
        <v>83</v>
      </c>
      <c r="AY419" s="18" t="s">
        <v>133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81</v>
      </c>
      <c r="BK419" s="217">
        <f>ROUND(I419*H419,2)</f>
        <v>0</v>
      </c>
      <c r="BL419" s="18" t="s">
        <v>140</v>
      </c>
      <c r="BM419" s="216" t="s">
        <v>827</v>
      </c>
    </row>
    <row r="420" s="2" customFormat="1">
      <c r="A420" s="39"/>
      <c r="B420" s="40"/>
      <c r="C420" s="41"/>
      <c r="D420" s="218" t="s">
        <v>142</v>
      </c>
      <c r="E420" s="41"/>
      <c r="F420" s="219" t="s">
        <v>410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142</v>
      </c>
      <c r="AU420" s="18" t="s">
        <v>83</v>
      </c>
    </row>
    <row r="421" s="2" customFormat="1">
      <c r="A421" s="39"/>
      <c r="B421" s="40"/>
      <c r="C421" s="41"/>
      <c r="D421" s="223" t="s">
        <v>144</v>
      </c>
      <c r="E421" s="41"/>
      <c r="F421" s="224" t="s">
        <v>411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144</v>
      </c>
      <c r="AU421" s="18" t="s">
        <v>83</v>
      </c>
    </row>
    <row r="422" s="2" customFormat="1" ht="24.15" customHeight="1">
      <c r="A422" s="39"/>
      <c r="B422" s="40"/>
      <c r="C422" s="205" t="s">
        <v>828</v>
      </c>
      <c r="D422" s="205" t="s">
        <v>135</v>
      </c>
      <c r="E422" s="206" t="s">
        <v>413</v>
      </c>
      <c r="F422" s="207" t="s">
        <v>414</v>
      </c>
      <c r="G422" s="208" t="s">
        <v>198</v>
      </c>
      <c r="H422" s="209">
        <v>184.74526</v>
      </c>
      <c r="I422" s="210"/>
      <c r="J422" s="211">
        <f>ROUND(I422*H422,2)</f>
        <v>0</v>
      </c>
      <c r="K422" s="207" t="s">
        <v>139</v>
      </c>
      <c r="L422" s="45"/>
      <c r="M422" s="212" t="s">
        <v>19</v>
      </c>
      <c r="N422" s="213" t="s">
        <v>45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140</v>
      </c>
      <c r="AT422" s="216" t="s">
        <v>135</v>
      </c>
      <c r="AU422" s="216" t="s">
        <v>83</v>
      </c>
      <c r="AY422" s="18" t="s">
        <v>133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81</v>
      </c>
      <c r="BK422" s="217">
        <f>ROUND(I422*H422,2)</f>
        <v>0</v>
      </c>
      <c r="BL422" s="18" t="s">
        <v>140</v>
      </c>
      <c r="BM422" s="216" t="s">
        <v>829</v>
      </c>
    </row>
    <row r="423" s="2" customFormat="1">
      <c r="A423" s="39"/>
      <c r="B423" s="40"/>
      <c r="C423" s="41"/>
      <c r="D423" s="218" t="s">
        <v>142</v>
      </c>
      <c r="E423" s="41"/>
      <c r="F423" s="219" t="s">
        <v>416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142</v>
      </c>
      <c r="AU423" s="18" t="s">
        <v>83</v>
      </c>
    </row>
    <row r="424" s="2" customFormat="1">
      <c r="A424" s="39"/>
      <c r="B424" s="40"/>
      <c r="C424" s="41"/>
      <c r="D424" s="223" t="s">
        <v>144</v>
      </c>
      <c r="E424" s="41"/>
      <c r="F424" s="224" t="s">
        <v>417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144</v>
      </c>
      <c r="AU424" s="18" t="s">
        <v>83</v>
      </c>
    </row>
    <row r="425" s="14" customFormat="1">
      <c r="A425" s="14"/>
      <c r="B425" s="235"/>
      <c r="C425" s="236"/>
      <c r="D425" s="218" t="s">
        <v>146</v>
      </c>
      <c r="E425" s="237" t="s">
        <v>19</v>
      </c>
      <c r="F425" s="238" t="s">
        <v>830</v>
      </c>
      <c r="G425" s="236"/>
      <c r="H425" s="239">
        <v>184.74526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146</v>
      </c>
      <c r="AU425" s="245" t="s">
        <v>83</v>
      </c>
      <c r="AV425" s="14" t="s">
        <v>83</v>
      </c>
      <c r="AW425" s="14" t="s">
        <v>37</v>
      </c>
      <c r="AX425" s="14" t="s">
        <v>81</v>
      </c>
      <c r="AY425" s="245" t="s">
        <v>133</v>
      </c>
    </row>
    <row r="426" s="2" customFormat="1" ht="33" customHeight="1">
      <c r="A426" s="39"/>
      <c r="B426" s="40"/>
      <c r="C426" s="205" t="s">
        <v>831</v>
      </c>
      <c r="D426" s="205" t="s">
        <v>135</v>
      </c>
      <c r="E426" s="206" t="s">
        <v>420</v>
      </c>
      <c r="F426" s="207" t="s">
        <v>421</v>
      </c>
      <c r="G426" s="208" t="s">
        <v>198</v>
      </c>
      <c r="H426" s="209">
        <v>9.6330899999999993</v>
      </c>
      <c r="I426" s="210"/>
      <c r="J426" s="211">
        <f>ROUND(I426*H426,2)</f>
        <v>0</v>
      </c>
      <c r="K426" s="207" t="s">
        <v>139</v>
      </c>
      <c r="L426" s="45"/>
      <c r="M426" s="212" t="s">
        <v>19</v>
      </c>
      <c r="N426" s="213" t="s">
        <v>45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140</v>
      </c>
      <c r="AT426" s="216" t="s">
        <v>135</v>
      </c>
      <c r="AU426" s="216" t="s">
        <v>83</v>
      </c>
      <c r="AY426" s="18" t="s">
        <v>133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81</v>
      </c>
      <c r="BK426" s="217">
        <f>ROUND(I426*H426,2)</f>
        <v>0</v>
      </c>
      <c r="BL426" s="18" t="s">
        <v>140</v>
      </c>
      <c r="BM426" s="216" t="s">
        <v>832</v>
      </c>
    </row>
    <row r="427" s="2" customFormat="1">
      <c r="A427" s="39"/>
      <c r="B427" s="40"/>
      <c r="C427" s="41"/>
      <c r="D427" s="218" t="s">
        <v>142</v>
      </c>
      <c r="E427" s="41"/>
      <c r="F427" s="219" t="s">
        <v>423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142</v>
      </c>
      <c r="AU427" s="18" t="s">
        <v>83</v>
      </c>
    </row>
    <row r="428" s="2" customFormat="1">
      <c r="A428" s="39"/>
      <c r="B428" s="40"/>
      <c r="C428" s="41"/>
      <c r="D428" s="223" t="s">
        <v>144</v>
      </c>
      <c r="E428" s="41"/>
      <c r="F428" s="224" t="s">
        <v>424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144</v>
      </c>
      <c r="AU428" s="18" t="s">
        <v>83</v>
      </c>
    </row>
    <row r="429" s="14" customFormat="1">
      <c r="A429" s="14"/>
      <c r="B429" s="235"/>
      <c r="C429" s="236"/>
      <c r="D429" s="218" t="s">
        <v>146</v>
      </c>
      <c r="E429" s="237" t="s">
        <v>19</v>
      </c>
      <c r="F429" s="238" t="s">
        <v>833</v>
      </c>
      <c r="G429" s="236"/>
      <c r="H429" s="239">
        <v>9.6330899999999993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146</v>
      </c>
      <c r="AU429" s="245" t="s">
        <v>83</v>
      </c>
      <c r="AV429" s="14" t="s">
        <v>83</v>
      </c>
      <c r="AW429" s="14" t="s">
        <v>37</v>
      </c>
      <c r="AX429" s="14" t="s">
        <v>81</v>
      </c>
      <c r="AY429" s="245" t="s">
        <v>133</v>
      </c>
    </row>
    <row r="430" s="2" customFormat="1" ht="33" customHeight="1">
      <c r="A430" s="39"/>
      <c r="B430" s="40"/>
      <c r="C430" s="205" t="s">
        <v>834</v>
      </c>
      <c r="D430" s="205" t="s">
        <v>135</v>
      </c>
      <c r="E430" s="206" t="s">
        <v>835</v>
      </c>
      <c r="F430" s="207" t="s">
        <v>836</v>
      </c>
      <c r="G430" s="208" t="s">
        <v>198</v>
      </c>
      <c r="H430" s="209">
        <v>3.5630000000000002</v>
      </c>
      <c r="I430" s="210"/>
      <c r="J430" s="211">
        <f>ROUND(I430*H430,2)</f>
        <v>0</v>
      </c>
      <c r="K430" s="207" t="s">
        <v>139</v>
      </c>
      <c r="L430" s="45"/>
      <c r="M430" s="212" t="s">
        <v>19</v>
      </c>
      <c r="N430" s="213" t="s">
        <v>45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140</v>
      </c>
      <c r="AT430" s="216" t="s">
        <v>135</v>
      </c>
      <c r="AU430" s="216" t="s">
        <v>83</v>
      </c>
      <c r="AY430" s="18" t="s">
        <v>133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81</v>
      </c>
      <c r="BK430" s="217">
        <f>ROUND(I430*H430,2)</f>
        <v>0</v>
      </c>
      <c r="BL430" s="18" t="s">
        <v>140</v>
      </c>
      <c r="BM430" s="216" t="s">
        <v>837</v>
      </c>
    </row>
    <row r="431" s="2" customFormat="1">
      <c r="A431" s="39"/>
      <c r="B431" s="40"/>
      <c r="C431" s="41"/>
      <c r="D431" s="218" t="s">
        <v>142</v>
      </c>
      <c r="E431" s="41"/>
      <c r="F431" s="219" t="s">
        <v>838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142</v>
      </c>
      <c r="AU431" s="18" t="s">
        <v>83</v>
      </c>
    </row>
    <row r="432" s="2" customFormat="1">
      <c r="A432" s="39"/>
      <c r="B432" s="40"/>
      <c r="C432" s="41"/>
      <c r="D432" s="223" t="s">
        <v>144</v>
      </c>
      <c r="E432" s="41"/>
      <c r="F432" s="224" t="s">
        <v>839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144</v>
      </c>
      <c r="AU432" s="18" t="s">
        <v>83</v>
      </c>
    </row>
    <row r="433" s="14" customFormat="1">
      <c r="A433" s="14"/>
      <c r="B433" s="235"/>
      <c r="C433" s="236"/>
      <c r="D433" s="218" t="s">
        <v>146</v>
      </c>
      <c r="E433" s="237" t="s">
        <v>19</v>
      </c>
      <c r="F433" s="238" t="s">
        <v>840</v>
      </c>
      <c r="G433" s="236"/>
      <c r="H433" s="239">
        <v>3.5630000000000002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146</v>
      </c>
      <c r="AU433" s="245" t="s">
        <v>83</v>
      </c>
      <c r="AV433" s="14" t="s">
        <v>83</v>
      </c>
      <c r="AW433" s="14" t="s">
        <v>37</v>
      </c>
      <c r="AX433" s="14" t="s">
        <v>81</v>
      </c>
      <c r="AY433" s="245" t="s">
        <v>133</v>
      </c>
    </row>
    <row r="434" s="12" customFormat="1" ht="22.8" customHeight="1">
      <c r="A434" s="12"/>
      <c r="B434" s="189"/>
      <c r="C434" s="190"/>
      <c r="D434" s="191" t="s">
        <v>73</v>
      </c>
      <c r="E434" s="203" t="s">
        <v>425</v>
      </c>
      <c r="F434" s="203" t="s">
        <v>426</v>
      </c>
      <c r="G434" s="190"/>
      <c r="H434" s="190"/>
      <c r="I434" s="193"/>
      <c r="J434" s="204">
        <f>BK434</f>
        <v>0</v>
      </c>
      <c r="K434" s="190"/>
      <c r="L434" s="195"/>
      <c r="M434" s="196"/>
      <c r="N434" s="197"/>
      <c r="O434" s="197"/>
      <c r="P434" s="198">
        <f>SUM(P435:P437)</f>
        <v>0</v>
      </c>
      <c r="Q434" s="197"/>
      <c r="R434" s="198">
        <f>SUM(R435:R437)</f>
        <v>0</v>
      </c>
      <c r="S434" s="197"/>
      <c r="T434" s="199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0" t="s">
        <v>81</v>
      </c>
      <c r="AT434" s="201" t="s">
        <v>73</v>
      </c>
      <c r="AU434" s="201" t="s">
        <v>81</v>
      </c>
      <c r="AY434" s="200" t="s">
        <v>133</v>
      </c>
      <c r="BK434" s="202">
        <f>SUM(BK435:BK437)</f>
        <v>0</v>
      </c>
    </row>
    <row r="435" s="2" customFormat="1" ht="24.15" customHeight="1">
      <c r="A435" s="39"/>
      <c r="B435" s="40"/>
      <c r="C435" s="205" t="s">
        <v>841</v>
      </c>
      <c r="D435" s="205" t="s">
        <v>135</v>
      </c>
      <c r="E435" s="206" t="s">
        <v>842</v>
      </c>
      <c r="F435" s="207" t="s">
        <v>843</v>
      </c>
      <c r="G435" s="208" t="s">
        <v>198</v>
      </c>
      <c r="H435" s="209">
        <v>7.4067201000000003</v>
      </c>
      <c r="I435" s="210"/>
      <c r="J435" s="211">
        <f>ROUND(I435*H435,2)</f>
        <v>0</v>
      </c>
      <c r="K435" s="207" t="s">
        <v>139</v>
      </c>
      <c r="L435" s="45"/>
      <c r="M435" s="212" t="s">
        <v>19</v>
      </c>
      <c r="N435" s="213" t="s">
        <v>45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140</v>
      </c>
      <c r="AT435" s="216" t="s">
        <v>135</v>
      </c>
      <c r="AU435" s="216" t="s">
        <v>83</v>
      </c>
      <c r="AY435" s="18" t="s">
        <v>133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81</v>
      </c>
      <c r="BK435" s="217">
        <f>ROUND(I435*H435,2)</f>
        <v>0</v>
      </c>
      <c r="BL435" s="18" t="s">
        <v>140</v>
      </c>
      <c r="BM435" s="216" t="s">
        <v>844</v>
      </c>
    </row>
    <row r="436" s="2" customFormat="1">
      <c r="A436" s="39"/>
      <c r="B436" s="40"/>
      <c r="C436" s="41"/>
      <c r="D436" s="218" t="s">
        <v>142</v>
      </c>
      <c r="E436" s="41"/>
      <c r="F436" s="219" t="s">
        <v>845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142</v>
      </c>
      <c r="AU436" s="18" t="s">
        <v>83</v>
      </c>
    </row>
    <row r="437" s="2" customFormat="1">
      <c r="A437" s="39"/>
      <c r="B437" s="40"/>
      <c r="C437" s="41"/>
      <c r="D437" s="223" t="s">
        <v>144</v>
      </c>
      <c r="E437" s="41"/>
      <c r="F437" s="224" t="s">
        <v>846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144</v>
      </c>
      <c r="AU437" s="18" t="s">
        <v>83</v>
      </c>
    </row>
    <row r="438" s="12" customFormat="1" ht="25.92" customHeight="1">
      <c r="A438" s="12"/>
      <c r="B438" s="189"/>
      <c r="C438" s="190"/>
      <c r="D438" s="191" t="s">
        <v>73</v>
      </c>
      <c r="E438" s="192" t="s">
        <v>433</v>
      </c>
      <c r="F438" s="192" t="s">
        <v>434</v>
      </c>
      <c r="G438" s="190"/>
      <c r="H438" s="190"/>
      <c r="I438" s="193"/>
      <c r="J438" s="194">
        <f>BK438</f>
        <v>0</v>
      </c>
      <c r="K438" s="190"/>
      <c r="L438" s="195"/>
      <c r="M438" s="196"/>
      <c r="N438" s="197"/>
      <c r="O438" s="197"/>
      <c r="P438" s="198">
        <f>P439+P448+P467+P478+P483+P498+P522+P533+P547+P722+P760+P817+P909+P912+P994</f>
        <v>0</v>
      </c>
      <c r="Q438" s="197"/>
      <c r="R438" s="198">
        <f>R439+R448+R467+R478+R483+R498+R522+R533+R547+R722+R760+R817+R909+R912+R994</f>
        <v>5.1092501480000001</v>
      </c>
      <c r="S438" s="197"/>
      <c r="T438" s="199">
        <f>T439+T448+T467+T478+T483+T498+T522+T533+T547+T722+T760+T817+T909+T912+T994</f>
        <v>0.98509979999999997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0" t="s">
        <v>83</v>
      </c>
      <c r="AT438" s="201" t="s">
        <v>73</v>
      </c>
      <c r="AU438" s="201" t="s">
        <v>12</v>
      </c>
      <c r="AY438" s="200" t="s">
        <v>133</v>
      </c>
      <c r="BK438" s="202">
        <f>BK439+BK448+BK467+BK478+BK483+BK498+BK522+BK533+BK547+BK722+BK760+BK817+BK909+BK912+BK994</f>
        <v>0</v>
      </c>
    </row>
    <row r="439" s="12" customFormat="1" ht="22.8" customHeight="1">
      <c r="A439" s="12"/>
      <c r="B439" s="189"/>
      <c r="C439" s="190"/>
      <c r="D439" s="191" t="s">
        <v>73</v>
      </c>
      <c r="E439" s="203" t="s">
        <v>435</v>
      </c>
      <c r="F439" s="203" t="s">
        <v>436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SUM(P440:P447)</f>
        <v>0</v>
      </c>
      <c r="Q439" s="197"/>
      <c r="R439" s="198">
        <f>SUM(R440:R447)</f>
        <v>0.00064000000000000005</v>
      </c>
      <c r="S439" s="197"/>
      <c r="T439" s="199">
        <f>SUM(T440:T447)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0" t="s">
        <v>83</v>
      </c>
      <c r="AT439" s="201" t="s">
        <v>73</v>
      </c>
      <c r="AU439" s="201" t="s">
        <v>81</v>
      </c>
      <c r="AY439" s="200" t="s">
        <v>133</v>
      </c>
      <c r="BK439" s="202">
        <f>SUM(BK440:BK447)</f>
        <v>0</v>
      </c>
    </row>
    <row r="440" s="2" customFormat="1" ht="33" customHeight="1">
      <c r="A440" s="39"/>
      <c r="B440" s="40"/>
      <c r="C440" s="205" t="s">
        <v>847</v>
      </c>
      <c r="D440" s="205" t="s">
        <v>135</v>
      </c>
      <c r="E440" s="206" t="s">
        <v>848</v>
      </c>
      <c r="F440" s="207" t="s">
        <v>849</v>
      </c>
      <c r="G440" s="208" t="s">
        <v>138</v>
      </c>
      <c r="H440" s="209">
        <v>1.28</v>
      </c>
      <c r="I440" s="210"/>
      <c r="J440" s="211">
        <f>ROUND(I440*H440,2)</f>
        <v>0</v>
      </c>
      <c r="K440" s="207" t="s">
        <v>139</v>
      </c>
      <c r="L440" s="45"/>
      <c r="M440" s="212" t="s">
        <v>19</v>
      </c>
      <c r="N440" s="213" t="s">
        <v>45</v>
      </c>
      <c r="O440" s="85"/>
      <c r="P440" s="214">
        <f>O440*H440</f>
        <v>0</v>
      </c>
      <c r="Q440" s="214">
        <v>0.00050000000000000001</v>
      </c>
      <c r="R440" s="214">
        <f>Q440*H440</f>
        <v>0.00064000000000000005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270</v>
      </c>
      <c r="AT440" s="216" t="s">
        <v>135</v>
      </c>
      <c r="AU440" s="216" t="s">
        <v>83</v>
      </c>
      <c r="AY440" s="18" t="s">
        <v>133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81</v>
      </c>
      <c r="BK440" s="217">
        <f>ROUND(I440*H440,2)</f>
        <v>0</v>
      </c>
      <c r="BL440" s="18" t="s">
        <v>270</v>
      </c>
      <c r="BM440" s="216" t="s">
        <v>850</v>
      </c>
    </row>
    <row r="441" s="2" customFormat="1">
      <c r="A441" s="39"/>
      <c r="B441" s="40"/>
      <c r="C441" s="41"/>
      <c r="D441" s="218" t="s">
        <v>142</v>
      </c>
      <c r="E441" s="41"/>
      <c r="F441" s="219" t="s">
        <v>851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142</v>
      </c>
      <c r="AU441" s="18" t="s">
        <v>83</v>
      </c>
    </row>
    <row r="442" s="2" customFormat="1">
      <c r="A442" s="39"/>
      <c r="B442" s="40"/>
      <c r="C442" s="41"/>
      <c r="D442" s="223" t="s">
        <v>144</v>
      </c>
      <c r="E442" s="41"/>
      <c r="F442" s="224" t="s">
        <v>852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144</v>
      </c>
      <c r="AU442" s="18" t="s">
        <v>83</v>
      </c>
    </row>
    <row r="443" s="13" customFormat="1">
      <c r="A443" s="13"/>
      <c r="B443" s="225"/>
      <c r="C443" s="226"/>
      <c r="D443" s="218" t="s">
        <v>146</v>
      </c>
      <c r="E443" s="227" t="s">
        <v>19</v>
      </c>
      <c r="F443" s="228" t="s">
        <v>853</v>
      </c>
      <c r="G443" s="226"/>
      <c r="H443" s="227" t="s">
        <v>19</v>
      </c>
      <c r="I443" s="229"/>
      <c r="J443" s="226"/>
      <c r="K443" s="226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146</v>
      </c>
      <c r="AU443" s="234" t="s">
        <v>83</v>
      </c>
      <c r="AV443" s="13" t="s">
        <v>81</v>
      </c>
      <c r="AW443" s="13" t="s">
        <v>37</v>
      </c>
      <c r="AX443" s="13" t="s">
        <v>12</v>
      </c>
      <c r="AY443" s="234" t="s">
        <v>133</v>
      </c>
    </row>
    <row r="444" s="14" customFormat="1">
      <c r="A444" s="14"/>
      <c r="B444" s="235"/>
      <c r="C444" s="236"/>
      <c r="D444" s="218" t="s">
        <v>146</v>
      </c>
      <c r="E444" s="237" t="s">
        <v>19</v>
      </c>
      <c r="F444" s="238" t="s">
        <v>854</v>
      </c>
      <c r="G444" s="236"/>
      <c r="H444" s="239">
        <v>1.28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146</v>
      </c>
      <c r="AU444" s="245" t="s">
        <v>83</v>
      </c>
      <c r="AV444" s="14" t="s">
        <v>83</v>
      </c>
      <c r="AW444" s="14" t="s">
        <v>37</v>
      </c>
      <c r="AX444" s="14" t="s">
        <v>81</v>
      </c>
      <c r="AY444" s="245" t="s">
        <v>133</v>
      </c>
    </row>
    <row r="445" s="2" customFormat="1" ht="33" customHeight="1">
      <c r="A445" s="39"/>
      <c r="B445" s="40"/>
      <c r="C445" s="205" t="s">
        <v>855</v>
      </c>
      <c r="D445" s="205" t="s">
        <v>135</v>
      </c>
      <c r="E445" s="206" t="s">
        <v>856</v>
      </c>
      <c r="F445" s="207" t="s">
        <v>857</v>
      </c>
      <c r="G445" s="208" t="s">
        <v>198</v>
      </c>
      <c r="H445" s="209">
        <v>0.00064000000000000005</v>
      </c>
      <c r="I445" s="210"/>
      <c r="J445" s="211">
        <f>ROUND(I445*H445,2)</f>
        <v>0</v>
      </c>
      <c r="K445" s="207" t="s">
        <v>139</v>
      </c>
      <c r="L445" s="45"/>
      <c r="M445" s="212" t="s">
        <v>19</v>
      </c>
      <c r="N445" s="213" t="s">
        <v>45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270</v>
      </c>
      <c r="AT445" s="216" t="s">
        <v>135</v>
      </c>
      <c r="AU445" s="216" t="s">
        <v>83</v>
      </c>
      <c r="AY445" s="18" t="s">
        <v>133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81</v>
      </c>
      <c r="BK445" s="217">
        <f>ROUND(I445*H445,2)</f>
        <v>0</v>
      </c>
      <c r="BL445" s="18" t="s">
        <v>270</v>
      </c>
      <c r="BM445" s="216" t="s">
        <v>858</v>
      </c>
    </row>
    <row r="446" s="2" customFormat="1">
      <c r="A446" s="39"/>
      <c r="B446" s="40"/>
      <c r="C446" s="41"/>
      <c r="D446" s="218" t="s">
        <v>142</v>
      </c>
      <c r="E446" s="41"/>
      <c r="F446" s="219" t="s">
        <v>859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142</v>
      </c>
      <c r="AU446" s="18" t="s">
        <v>83</v>
      </c>
    </row>
    <row r="447" s="2" customFormat="1">
      <c r="A447" s="39"/>
      <c r="B447" s="40"/>
      <c r="C447" s="41"/>
      <c r="D447" s="223" t="s">
        <v>144</v>
      </c>
      <c r="E447" s="41"/>
      <c r="F447" s="224" t="s">
        <v>860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144</v>
      </c>
      <c r="AU447" s="18" t="s">
        <v>83</v>
      </c>
    </row>
    <row r="448" s="12" customFormat="1" ht="22.8" customHeight="1">
      <c r="A448" s="12"/>
      <c r="B448" s="189"/>
      <c r="C448" s="190"/>
      <c r="D448" s="191" t="s">
        <v>73</v>
      </c>
      <c r="E448" s="203" t="s">
        <v>861</v>
      </c>
      <c r="F448" s="203" t="s">
        <v>862</v>
      </c>
      <c r="G448" s="190"/>
      <c r="H448" s="190"/>
      <c r="I448" s="193"/>
      <c r="J448" s="204">
        <f>BK448</f>
        <v>0</v>
      </c>
      <c r="K448" s="190"/>
      <c r="L448" s="195"/>
      <c r="M448" s="196"/>
      <c r="N448" s="197"/>
      <c r="O448" s="197"/>
      <c r="P448" s="198">
        <f>SUM(P449:P466)</f>
        <v>0</v>
      </c>
      <c r="Q448" s="197"/>
      <c r="R448" s="198">
        <f>SUM(R449:R466)</f>
        <v>0.0034470000000000004</v>
      </c>
      <c r="S448" s="197"/>
      <c r="T448" s="199">
        <f>SUM(T449:T466)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0" t="s">
        <v>83</v>
      </c>
      <c r="AT448" s="201" t="s">
        <v>73</v>
      </c>
      <c r="AU448" s="201" t="s">
        <v>81</v>
      </c>
      <c r="AY448" s="200" t="s">
        <v>133</v>
      </c>
      <c r="BK448" s="202">
        <f>SUM(BK449:BK466)</f>
        <v>0</v>
      </c>
    </row>
    <row r="449" s="2" customFormat="1" ht="24.15" customHeight="1">
      <c r="A449" s="39"/>
      <c r="B449" s="40"/>
      <c r="C449" s="205" t="s">
        <v>863</v>
      </c>
      <c r="D449" s="205" t="s">
        <v>135</v>
      </c>
      <c r="E449" s="206" t="s">
        <v>864</v>
      </c>
      <c r="F449" s="207" t="s">
        <v>865</v>
      </c>
      <c r="G449" s="208" t="s">
        <v>138</v>
      </c>
      <c r="H449" s="209">
        <v>0.59999999999999998</v>
      </c>
      <c r="I449" s="210"/>
      <c r="J449" s="211">
        <f>ROUND(I449*H449,2)</f>
        <v>0</v>
      </c>
      <c r="K449" s="207" t="s">
        <v>139</v>
      </c>
      <c r="L449" s="45"/>
      <c r="M449" s="212" t="s">
        <v>19</v>
      </c>
      <c r="N449" s="213" t="s">
        <v>45</v>
      </c>
      <c r="O449" s="85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270</v>
      </c>
      <c r="AT449" s="216" t="s">
        <v>135</v>
      </c>
      <c r="AU449" s="216" t="s">
        <v>83</v>
      </c>
      <c r="AY449" s="18" t="s">
        <v>133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81</v>
      </c>
      <c r="BK449" s="217">
        <f>ROUND(I449*H449,2)</f>
        <v>0</v>
      </c>
      <c r="BL449" s="18" t="s">
        <v>270</v>
      </c>
      <c r="BM449" s="216" t="s">
        <v>866</v>
      </c>
    </row>
    <row r="450" s="2" customFormat="1">
      <c r="A450" s="39"/>
      <c r="B450" s="40"/>
      <c r="C450" s="41"/>
      <c r="D450" s="218" t="s">
        <v>142</v>
      </c>
      <c r="E450" s="41"/>
      <c r="F450" s="219" t="s">
        <v>867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142</v>
      </c>
      <c r="AU450" s="18" t="s">
        <v>83</v>
      </c>
    </row>
    <row r="451" s="2" customFormat="1">
      <c r="A451" s="39"/>
      <c r="B451" s="40"/>
      <c r="C451" s="41"/>
      <c r="D451" s="223" t="s">
        <v>144</v>
      </c>
      <c r="E451" s="41"/>
      <c r="F451" s="224" t="s">
        <v>868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144</v>
      </c>
      <c r="AU451" s="18" t="s">
        <v>83</v>
      </c>
    </row>
    <row r="452" s="13" customFormat="1">
      <c r="A452" s="13"/>
      <c r="B452" s="225"/>
      <c r="C452" s="226"/>
      <c r="D452" s="218" t="s">
        <v>146</v>
      </c>
      <c r="E452" s="227" t="s">
        <v>19</v>
      </c>
      <c r="F452" s="228" t="s">
        <v>869</v>
      </c>
      <c r="G452" s="226"/>
      <c r="H452" s="227" t="s">
        <v>19</v>
      </c>
      <c r="I452" s="229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146</v>
      </c>
      <c r="AU452" s="234" t="s">
        <v>83</v>
      </c>
      <c r="AV452" s="13" t="s">
        <v>81</v>
      </c>
      <c r="AW452" s="13" t="s">
        <v>37</v>
      </c>
      <c r="AX452" s="13" t="s">
        <v>12</v>
      </c>
      <c r="AY452" s="234" t="s">
        <v>133</v>
      </c>
    </row>
    <row r="453" s="14" customFormat="1">
      <c r="A453" s="14"/>
      <c r="B453" s="235"/>
      <c r="C453" s="236"/>
      <c r="D453" s="218" t="s">
        <v>146</v>
      </c>
      <c r="E453" s="237" t="s">
        <v>19</v>
      </c>
      <c r="F453" s="238" t="s">
        <v>714</v>
      </c>
      <c r="G453" s="236"/>
      <c r="H453" s="239">
        <v>0.59999999999999998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146</v>
      </c>
      <c r="AU453" s="245" t="s">
        <v>83</v>
      </c>
      <c r="AV453" s="14" t="s">
        <v>83</v>
      </c>
      <c r="AW453" s="14" t="s">
        <v>37</v>
      </c>
      <c r="AX453" s="14" t="s">
        <v>81</v>
      </c>
      <c r="AY453" s="245" t="s">
        <v>133</v>
      </c>
    </row>
    <row r="454" s="2" customFormat="1" ht="24.15" customHeight="1">
      <c r="A454" s="39"/>
      <c r="B454" s="40"/>
      <c r="C454" s="258" t="s">
        <v>870</v>
      </c>
      <c r="D454" s="258" t="s">
        <v>348</v>
      </c>
      <c r="E454" s="259" t="s">
        <v>871</v>
      </c>
      <c r="F454" s="260" t="s">
        <v>872</v>
      </c>
      <c r="G454" s="261" t="s">
        <v>138</v>
      </c>
      <c r="H454" s="262">
        <v>0.63</v>
      </c>
      <c r="I454" s="263"/>
      <c r="J454" s="264">
        <f>ROUND(I454*H454,2)</f>
        <v>0</v>
      </c>
      <c r="K454" s="260" t="s">
        <v>139</v>
      </c>
      <c r="L454" s="265"/>
      <c r="M454" s="266" t="s">
        <v>19</v>
      </c>
      <c r="N454" s="267" t="s">
        <v>45</v>
      </c>
      <c r="O454" s="85"/>
      <c r="P454" s="214">
        <f>O454*H454</f>
        <v>0</v>
      </c>
      <c r="Q454" s="214">
        <v>0.00089999999999999998</v>
      </c>
      <c r="R454" s="214">
        <f>Q454*H454</f>
        <v>0.00056700000000000001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390</v>
      </c>
      <c r="AT454" s="216" t="s">
        <v>348</v>
      </c>
      <c r="AU454" s="216" t="s">
        <v>83</v>
      </c>
      <c r="AY454" s="18" t="s">
        <v>133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81</v>
      </c>
      <c r="BK454" s="217">
        <f>ROUND(I454*H454,2)</f>
        <v>0</v>
      </c>
      <c r="BL454" s="18" t="s">
        <v>270</v>
      </c>
      <c r="BM454" s="216" t="s">
        <v>873</v>
      </c>
    </row>
    <row r="455" s="2" customFormat="1">
      <c r="A455" s="39"/>
      <c r="B455" s="40"/>
      <c r="C455" s="41"/>
      <c r="D455" s="218" t="s">
        <v>142</v>
      </c>
      <c r="E455" s="41"/>
      <c r="F455" s="219" t="s">
        <v>874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142</v>
      </c>
      <c r="AU455" s="18" t="s">
        <v>83</v>
      </c>
    </row>
    <row r="456" s="14" customFormat="1">
      <c r="A456" s="14"/>
      <c r="B456" s="235"/>
      <c r="C456" s="236"/>
      <c r="D456" s="218" t="s">
        <v>146</v>
      </c>
      <c r="E456" s="236"/>
      <c r="F456" s="238" t="s">
        <v>875</v>
      </c>
      <c r="G456" s="236"/>
      <c r="H456" s="239">
        <v>0.63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146</v>
      </c>
      <c r="AU456" s="245" t="s">
        <v>83</v>
      </c>
      <c r="AV456" s="14" t="s">
        <v>83</v>
      </c>
      <c r="AW456" s="14" t="s">
        <v>4</v>
      </c>
      <c r="AX456" s="14" t="s">
        <v>81</v>
      </c>
      <c r="AY456" s="245" t="s">
        <v>133</v>
      </c>
    </row>
    <row r="457" s="2" customFormat="1" ht="24.15" customHeight="1">
      <c r="A457" s="39"/>
      <c r="B457" s="40"/>
      <c r="C457" s="205" t="s">
        <v>876</v>
      </c>
      <c r="D457" s="205" t="s">
        <v>135</v>
      </c>
      <c r="E457" s="206" t="s">
        <v>877</v>
      </c>
      <c r="F457" s="207" t="s">
        <v>878</v>
      </c>
      <c r="G457" s="208" t="s">
        <v>138</v>
      </c>
      <c r="H457" s="209">
        <v>0.40000000000000002</v>
      </c>
      <c r="I457" s="210"/>
      <c r="J457" s="211">
        <f>ROUND(I457*H457,2)</f>
        <v>0</v>
      </c>
      <c r="K457" s="207" t="s">
        <v>139</v>
      </c>
      <c r="L457" s="45"/>
      <c r="M457" s="212" t="s">
        <v>19</v>
      </c>
      <c r="N457" s="213" t="s">
        <v>45</v>
      </c>
      <c r="O457" s="85"/>
      <c r="P457" s="214">
        <f>O457*H457</f>
        <v>0</v>
      </c>
      <c r="Q457" s="214">
        <v>0.0060000000000000001</v>
      </c>
      <c r="R457" s="214">
        <f>Q457*H457</f>
        <v>0.0024000000000000002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270</v>
      </c>
      <c r="AT457" s="216" t="s">
        <v>135</v>
      </c>
      <c r="AU457" s="216" t="s">
        <v>83</v>
      </c>
      <c r="AY457" s="18" t="s">
        <v>133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81</v>
      </c>
      <c r="BK457" s="217">
        <f>ROUND(I457*H457,2)</f>
        <v>0</v>
      </c>
      <c r="BL457" s="18" t="s">
        <v>270</v>
      </c>
      <c r="BM457" s="216" t="s">
        <v>879</v>
      </c>
    </row>
    <row r="458" s="2" customFormat="1">
      <c r="A458" s="39"/>
      <c r="B458" s="40"/>
      <c r="C458" s="41"/>
      <c r="D458" s="218" t="s">
        <v>142</v>
      </c>
      <c r="E458" s="41"/>
      <c r="F458" s="219" t="s">
        <v>880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142</v>
      </c>
      <c r="AU458" s="18" t="s">
        <v>83</v>
      </c>
    </row>
    <row r="459" s="2" customFormat="1">
      <c r="A459" s="39"/>
      <c r="B459" s="40"/>
      <c r="C459" s="41"/>
      <c r="D459" s="223" t="s">
        <v>144</v>
      </c>
      <c r="E459" s="41"/>
      <c r="F459" s="224" t="s">
        <v>881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144</v>
      </c>
      <c r="AU459" s="18" t="s">
        <v>83</v>
      </c>
    </row>
    <row r="460" s="13" customFormat="1">
      <c r="A460" s="13"/>
      <c r="B460" s="225"/>
      <c r="C460" s="226"/>
      <c r="D460" s="218" t="s">
        <v>146</v>
      </c>
      <c r="E460" s="227" t="s">
        <v>19</v>
      </c>
      <c r="F460" s="228" t="s">
        <v>882</v>
      </c>
      <c r="G460" s="226"/>
      <c r="H460" s="227" t="s">
        <v>19</v>
      </c>
      <c r="I460" s="229"/>
      <c r="J460" s="226"/>
      <c r="K460" s="226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146</v>
      </c>
      <c r="AU460" s="234" t="s">
        <v>83</v>
      </c>
      <c r="AV460" s="13" t="s">
        <v>81</v>
      </c>
      <c r="AW460" s="13" t="s">
        <v>37</v>
      </c>
      <c r="AX460" s="13" t="s">
        <v>12</v>
      </c>
      <c r="AY460" s="234" t="s">
        <v>133</v>
      </c>
    </row>
    <row r="461" s="14" customFormat="1">
      <c r="A461" s="14"/>
      <c r="B461" s="235"/>
      <c r="C461" s="236"/>
      <c r="D461" s="218" t="s">
        <v>146</v>
      </c>
      <c r="E461" s="237" t="s">
        <v>19</v>
      </c>
      <c r="F461" s="238" t="s">
        <v>883</v>
      </c>
      <c r="G461" s="236"/>
      <c r="H461" s="239">
        <v>0.40000000000000002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146</v>
      </c>
      <c r="AU461" s="245" t="s">
        <v>83</v>
      </c>
      <c r="AV461" s="14" t="s">
        <v>83</v>
      </c>
      <c r="AW461" s="14" t="s">
        <v>37</v>
      </c>
      <c r="AX461" s="14" t="s">
        <v>81</v>
      </c>
      <c r="AY461" s="245" t="s">
        <v>133</v>
      </c>
    </row>
    <row r="462" s="2" customFormat="1" ht="24.15" customHeight="1">
      <c r="A462" s="39"/>
      <c r="B462" s="40"/>
      <c r="C462" s="258" t="s">
        <v>884</v>
      </c>
      <c r="D462" s="258" t="s">
        <v>348</v>
      </c>
      <c r="E462" s="259" t="s">
        <v>885</v>
      </c>
      <c r="F462" s="260" t="s">
        <v>886</v>
      </c>
      <c r="G462" s="261" t="s">
        <v>138</v>
      </c>
      <c r="H462" s="262">
        <v>0.40000000000000002</v>
      </c>
      <c r="I462" s="263"/>
      <c r="J462" s="264">
        <f>ROUND(I462*H462,2)</f>
        <v>0</v>
      </c>
      <c r="K462" s="260" t="s">
        <v>139</v>
      </c>
      <c r="L462" s="265"/>
      <c r="M462" s="266" t="s">
        <v>19</v>
      </c>
      <c r="N462" s="267" t="s">
        <v>45</v>
      </c>
      <c r="O462" s="85"/>
      <c r="P462" s="214">
        <f>O462*H462</f>
        <v>0</v>
      </c>
      <c r="Q462" s="214">
        <v>0.0011999999999999999</v>
      </c>
      <c r="R462" s="214">
        <f>Q462*H462</f>
        <v>0.00047999999999999996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390</v>
      </c>
      <c r="AT462" s="216" t="s">
        <v>348</v>
      </c>
      <c r="AU462" s="216" t="s">
        <v>83</v>
      </c>
      <c r="AY462" s="18" t="s">
        <v>133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81</v>
      </c>
      <c r="BK462" s="217">
        <f>ROUND(I462*H462,2)</f>
        <v>0</v>
      </c>
      <c r="BL462" s="18" t="s">
        <v>270</v>
      </c>
      <c r="BM462" s="216" t="s">
        <v>887</v>
      </c>
    </row>
    <row r="463" s="2" customFormat="1">
      <c r="A463" s="39"/>
      <c r="B463" s="40"/>
      <c r="C463" s="41"/>
      <c r="D463" s="218" t="s">
        <v>142</v>
      </c>
      <c r="E463" s="41"/>
      <c r="F463" s="219" t="s">
        <v>888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142</v>
      </c>
      <c r="AU463" s="18" t="s">
        <v>83</v>
      </c>
    </row>
    <row r="464" s="2" customFormat="1" ht="24.15" customHeight="1">
      <c r="A464" s="39"/>
      <c r="B464" s="40"/>
      <c r="C464" s="205" t="s">
        <v>889</v>
      </c>
      <c r="D464" s="205" t="s">
        <v>135</v>
      </c>
      <c r="E464" s="206" t="s">
        <v>890</v>
      </c>
      <c r="F464" s="207" t="s">
        <v>891</v>
      </c>
      <c r="G464" s="208" t="s">
        <v>198</v>
      </c>
      <c r="H464" s="209">
        <v>0.003447</v>
      </c>
      <c r="I464" s="210"/>
      <c r="J464" s="211">
        <f>ROUND(I464*H464,2)</f>
        <v>0</v>
      </c>
      <c r="K464" s="207" t="s">
        <v>139</v>
      </c>
      <c r="L464" s="45"/>
      <c r="M464" s="212" t="s">
        <v>19</v>
      </c>
      <c r="N464" s="213" t="s">
        <v>45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270</v>
      </c>
      <c r="AT464" s="216" t="s">
        <v>135</v>
      </c>
      <c r="AU464" s="216" t="s">
        <v>83</v>
      </c>
      <c r="AY464" s="18" t="s">
        <v>133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81</v>
      </c>
      <c r="BK464" s="217">
        <f>ROUND(I464*H464,2)</f>
        <v>0</v>
      </c>
      <c r="BL464" s="18" t="s">
        <v>270</v>
      </c>
      <c r="BM464" s="216" t="s">
        <v>892</v>
      </c>
    </row>
    <row r="465" s="2" customFormat="1">
      <c r="A465" s="39"/>
      <c r="B465" s="40"/>
      <c r="C465" s="41"/>
      <c r="D465" s="218" t="s">
        <v>142</v>
      </c>
      <c r="E465" s="41"/>
      <c r="F465" s="219" t="s">
        <v>893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142</v>
      </c>
      <c r="AU465" s="18" t="s">
        <v>83</v>
      </c>
    </row>
    <row r="466" s="2" customFormat="1">
      <c r="A466" s="39"/>
      <c r="B466" s="40"/>
      <c r="C466" s="41"/>
      <c r="D466" s="223" t="s">
        <v>144</v>
      </c>
      <c r="E466" s="41"/>
      <c r="F466" s="224" t="s">
        <v>894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144</v>
      </c>
      <c r="AU466" s="18" t="s">
        <v>83</v>
      </c>
    </row>
    <row r="467" s="12" customFormat="1" ht="22.8" customHeight="1">
      <c r="A467" s="12"/>
      <c r="B467" s="189"/>
      <c r="C467" s="190"/>
      <c r="D467" s="191" t="s">
        <v>73</v>
      </c>
      <c r="E467" s="203" t="s">
        <v>895</v>
      </c>
      <c r="F467" s="203" t="s">
        <v>896</v>
      </c>
      <c r="G467" s="190"/>
      <c r="H467" s="190"/>
      <c r="I467" s="193"/>
      <c r="J467" s="204">
        <f>BK467</f>
        <v>0</v>
      </c>
      <c r="K467" s="190"/>
      <c r="L467" s="195"/>
      <c r="M467" s="196"/>
      <c r="N467" s="197"/>
      <c r="O467" s="197"/>
      <c r="P467" s="198">
        <f>SUM(P468:P477)</f>
        <v>0</v>
      </c>
      <c r="Q467" s="197"/>
      <c r="R467" s="198">
        <f>SUM(R468:R477)</f>
        <v>0</v>
      </c>
      <c r="S467" s="197"/>
      <c r="T467" s="199">
        <f>SUM(T468:T477)</f>
        <v>0.020320000000000001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0" t="s">
        <v>83</v>
      </c>
      <c r="AT467" s="201" t="s">
        <v>73</v>
      </c>
      <c r="AU467" s="201" t="s">
        <v>81</v>
      </c>
      <c r="AY467" s="200" t="s">
        <v>133</v>
      </c>
      <c r="BK467" s="202">
        <f>SUM(BK468:BK477)</f>
        <v>0</v>
      </c>
    </row>
    <row r="468" s="2" customFormat="1" ht="16.5" customHeight="1">
      <c r="A468" s="39"/>
      <c r="B468" s="40"/>
      <c r="C468" s="205" t="s">
        <v>897</v>
      </c>
      <c r="D468" s="205" t="s">
        <v>135</v>
      </c>
      <c r="E468" s="206" t="s">
        <v>898</v>
      </c>
      <c r="F468" s="207" t="s">
        <v>899</v>
      </c>
      <c r="G468" s="208" t="s">
        <v>900</v>
      </c>
      <c r="H468" s="209">
        <v>1</v>
      </c>
      <c r="I468" s="210"/>
      <c r="J468" s="211">
        <f>ROUND(I468*H468,2)</f>
        <v>0</v>
      </c>
      <c r="K468" s="207" t="s">
        <v>139</v>
      </c>
      <c r="L468" s="45"/>
      <c r="M468" s="212" t="s">
        <v>19</v>
      </c>
      <c r="N468" s="213" t="s">
        <v>45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0.019460000000000002</v>
      </c>
      <c r="T468" s="215">
        <f>S468*H468</f>
        <v>0.019460000000000002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270</v>
      </c>
      <c r="AT468" s="216" t="s">
        <v>135</v>
      </c>
      <c r="AU468" s="216" t="s">
        <v>83</v>
      </c>
      <c r="AY468" s="18" t="s">
        <v>133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81</v>
      </c>
      <c r="BK468" s="217">
        <f>ROUND(I468*H468,2)</f>
        <v>0</v>
      </c>
      <c r="BL468" s="18" t="s">
        <v>270</v>
      </c>
      <c r="BM468" s="216" t="s">
        <v>901</v>
      </c>
    </row>
    <row r="469" s="2" customFormat="1">
      <c r="A469" s="39"/>
      <c r="B469" s="40"/>
      <c r="C469" s="41"/>
      <c r="D469" s="218" t="s">
        <v>142</v>
      </c>
      <c r="E469" s="41"/>
      <c r="F469" s="219" t="s">
        <v>902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142</v>
      </c>
      <c r="AU469" s="18" t="s">
        <v>83</v>
      </c>
    </row>
    <row r="470" s="2" customFormat="1">
      <c r="A470" s="39"/>
      <c r="B470" s="40"/>
      <c r="C470" s="41"/>
      <c r="D470" s="223" t="s">
        <v>144</v>
      </c>
      <c r="E470" s="41"/>
      <c r="F470" s="224" t="s">
        <v>903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144</v>
      </c>
      <c r="AU470" s="18" t="s">
        <v>83</v>
      </c>
    </row>
    <row r="471" s="13" customFormat="1">
      <c r="A471" s="13"/>
      <c r="B471" s="225"/>
      <c r="C471" s="226"/>
      <c r="D471" s="218" t="s">
        <v>146</v>
      </c>
      <c r="E471" s="227" t="s">
        <v>19</v>
      </c>
      <c r="F471" s="228" t="s">
        <v>569</v>
      </c>
      <c r="G471" s="226"/>
      <c r="H471" s="227" t="s">
        <v>19</v>
      </c>
      <c r="I471" s="229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146</v>
      </c>
      <c r="AU471" s="234" t="s">
        <v>83</v>
      </c>
      <c r="AV471" s="13" t="s">
        <v>81</v>
      </c>
      <c r="AW471" s="13" t="s">
        <v>37</v>
      </c>
      <c r="AX471" s="13" t="s">
        <v>12</v>
      </c>
      <c r="AY471" s="234" t="s">
        <v>133</v>
      </c>
    </row>
    <row r="472" s="14" customFormat="1">
      <c r="A472" s="14"/>
      <c r="B472" s="235"/>
      <c r="C472" s="236"/>
      <c r="D472" s="218" t="s">
        <v>146</v>
      </c>
      <c r="E472" s="237" t="s">
        <v>19</v>
      </c>
      <c r="F472" s="238" t="s">
        <v>81</v>
      </c>
      <c r="G472" s="236"/>
      <c r="H472" s="239">
        <v>1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146</v>
      </c>
      <c r="AU472" s="245" t="s">
        <v>83</v>
      </c>
      <c r="AV472" s="14" t="s">
        <v>83</v>
      </c>
      <c r="AW472" s="14" t="s">
        <v>37</v>
      </c>
      <c r="AX472" s="14" t="s">
        <v>81</v>
      </c>
      <c r="AY472" s="245" t="s">
        <v>133</v>
      </c>
    </row>
    <row r="473" s="2" customFormat="1" ht="16.5" customHeight="1">
      <c r="A473" s="39"/>
      <c r="B473" s="40"/>
      <c r="C473" s="205" t="s">
        <v>904</v>
      </c>
      <c r="D473" s="205" t="s">
        <v>135</v>
      </c>
      <c r="E473" s="206" t="s">
        <v>905</v>
      </c>
      <c r="F473" s="207" t="s">
        <v>906</v>
      </c>
      <c r="G473" s="208" t="s">
        <v>900</v>
      </c>
      <c r="H473" s="209">
        <v>1</v>
      </c>
      <c r="I473" s="210"/>
      <c r="J473" s="211">
        <f>ROUND(I473*H473,2)</f>
        <v>0</v>
      </c>
      <c r="K473" s="207" t="s">
        <v>139</v>
      </c>
      <c r="L473" s="45"/>
      <c r="M473" s="212" t="s">
        <v>19</v>
      </c>
      <c r="N473" s="213" t="s">
        <v>45</v>
      </c>
      <c r="O473" s="85"/>
      <c r="P473" s="214">
        <f>O473*H473</f>
        <v>0</v>
      </c>
      <c r="Q473" s="214">
        <v>0</v>
      </c>
      <c r="R473" s="214">
        <f>Q473*H473</f>
        <v>0</v>
      </c>
      <c r="S473" s="214">
        <v>0.00085999999999999998</v>
      </c>
      <c r="T473" s="215">
        <f>S473*H473</f>
        <v>0.00085999999999999998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270</v>
      </c>
      <c r="AT473" s="216" t="s">
        <v>135</v>
      </c>
      <c r="AU473" s="216" t="s">
        <v>83</v>
      </c>
      <c r="AY473" s="18" t="s">
        <v>133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81</v>
      </c>
      <c r="BK473" s="217">
        <f>ROUND(I473*H473,2)</f>
        <v>0</v>
      </c>
      <c r="BL473" s="18" t="s">
        <v>270</v>
      </c>
      <c r="BM473" s="216" t="s">
        <v>907</v>
      </c>
    </row>
    <row r="474" s="2" customFormat="1">
      <c r="A474" s="39"/>
      <c r="B474" s="40"/>
      <c r="C474" s="41"/>
      <c r="D474" s="218" t="s">
        <v>142</v>
      </c>
      <c r="E474" s="41"/>
      <c r="F474" s="219" t="s">
        <v>908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142</v>
      </c>
      <c r="AU474" s="18" t="s">
        <v>83</v>
      </c>
    </row>
    <row r="475" s="2" customFormat="1">
      <c r="A475" s="39"/>
      <c r="B475" s="40"/>
      <c r="C475" s="41"/>
      <c r="D475" s="223" t="s">
        <v>144</v>
      </c>
      <c r="E475" s="41"/>
      <c r="F475" s="224" t="s">
        <v>909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144</v>
      </c>
      <c r="AU475" s="18" t="s">
        <v>83</v>
      </c>
    </row>
    <row r="476" s="13" customFormat="1">
      <c r="A476" s="13"/>
      <c r="B476" s="225"/>
      <c r="C476" s="226"/>
      <c r="D476" s="218" t="s">
        <v>146</v>
      </c>
      <c r="E476" s="227" t="s">
        <v>19</v>
      </c>
      <c r="F476" s="228" t="s">
        <v>569</v>
      </c>
      <c r="G476" s="226"/>
      <c r="H476" s="227" t="s">
        <v>19</v>
      </c>
      <c r="I476" s="229"/>
      <c r="J476" s="226"/>
      <c r="K476" s="226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146</v>
      </c>
      <c r="AU476" s="234" t="s">
        <v>83</v>
      </c>
      <c r="AV476" s="13" t="s">
        <v>81</v>
      </c>
      <c r="AW476" s="13" t="s">
        <v>37</v>
      </c>
      <c r="AX476" s="13" t="s">
        <v>12</v>
      </c>
      <c r="AY476" s="234" t="s">
        <v>133</v>
      </c>
    </row>
    <row r="477" s="14" customFormat="1">
      <c r="A477" s="14"/>
      <c r="B477" s="235"/>
      <c r="C477" s="236"/>
      <c r="D477" s="218" t="s">
        <v>146</v>
      </c>
      <c r="E477" s="237" t="s">
        <v>19</v>
      </c>
      <c r="F477" s="238" t="s">
        <v>81</v>
      </c>
      <c r="G477" s="236"/>
      <c r="H477" s="239">
        <v>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146</v>
      </c>
      <c r="AU477" s="245" t="s">
        <v>83</v>
      </c>
      <c r="AV477" s="14" t="s">
        <v>83</v>
      </c>
      <c r="AW477" s="14" t="s">
        <v>37</v>
      </c>
      <c r="AX477" s="14" t="s">
        <v>81</v>
      </c>
      <c r="AY477" s="245" t="s">
        <v>133</v>
      </c>
    </row>
    <row r="478" s="12" customFormat="1" ht="22.8" customHeight="1">
      <c r="A478" s="12"/>
      <c r="B478" s="189"/>
      <c r="C478" s="190"/>
      <c r="D478" s="191" t="s">
        <v>73</v>
      </c>
      <c r="E478" s="203" t="s">
        <v>910</v>
      </c>
      <c r="F478" s="203" t="s">
        <v>911</v>
      </c>
      <c r="G478" s="190"/>
      <c r="H478" s="190"/>
      <c r="I478" s="193"/>
      <c r="J478" s="204">
        <f>BK478</f>
        <v>0</v>
      </c>
      <c r="K478" s="190"/>
      <c r="L478" s="195"/>
      <c r="M478" s="196"/>
      <c r="N478" s="197"/>
      <c r="O478" s="197"/>
      <c r="P478" s="198">
        <f>SUM(P479:P482)</f>
        <v>0</v>
      </c>
      <c r="Q478" s="197"/>
      <c r="R478" s="198">
        <f>SUM(R479:R482)</f>
        <v>0.00029</v>
      </c>
      <c r="S478" s="197"/>
      <c r="T478" s="199">
        <f>SUM(T479:T482)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0" t="s">
        <v>83</v>
      </c>
      <c r="AT478" s="201" t="s">
        <v>73</v>
      </c>
      <c r="AU478" s="201" t="s">
        <v>81</v>
      </c>
      <c r="AY478" s="200" t="s">
        <v>133</v>
      </c>
      <c r="BK478" s="202">
        <f>SUM(BK479:BK482)</f>
        <v>0</v>
      </c>
    </row>
    <row r="479" s="2" customFormat="1" ht="24.15" customHeight="1">
      <c r="A479" s="39"/>
      <c r="B479" s="40"/>
      <c r="C479" s="205" t="s">
        <v>912</v>
      </c>
      <c r="D479" s="205" t="s">
        <v>135</v>
      </c>
      <c r="E479" s="206" t="s">
        <v>913</v>
      </c>
      <c r="F479" s="207" t="s">
        <v>914</v>
      </c>
      <c r="G479" s="208" t="s">
        <v>565</v>
      </c>
      <c r="H479" s="209">
        <v>1</v>
      </c>
      <c r="I479" s="210"/>
      <c r="J479" s="211">
        <f>ROUND(I479*H479,2)</f>
        <v>0</v>
      </c>
      <c r="K479" s="207" t="s">
        <v>139</v>
      </c>
      <c r="L479" s="45"/>
      <c r="M479" s="212" t="s">
        <v>19</v>
      </c>
      <c r="N479" s="213" t="s">
        <v>45</v>
      </c>
      <c r="O479" s="85"/>
      <c r="P479" s="214">
        <f>O479*H479</f>
        <v>0</v>
      </c>
      <c r="Q479" s="214">
        <v>0.00029</v>
      </c>
      <c r="R479" s="214">
        <f>Q479*H479</f>
        <v>0.00029</v>
      </c>
      <c r="S479" s="214">
        <v>0</v>
      </c>
      <c r="T479" s="21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6" t="s">
        <v>270</v>
      </c>
      <c r="AT479" s="216" t="s">
        <v>135</v>
      </c>
      <c r="AU479" s="216" t="s">
        <v>83</v>
      </c>
      <c r="AY479" s="18" t="s">
        <v>133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8" t="s">
        <v>81</v>
      </c>
      <c r="BK479" s="217">
        <f>ROUND(I479*H479,2)</f>
        <v>0</v>
      </c>
      <c r="BL479" s="18" t="s">
        <v>270</v>
      </c>
      <c r="BM479" s="216" t="s">
        <v>915</v>
      </c>
    </row>
    <row r="480" s="2" customFormat="1">
      <c r="A480" s="39"/>
      <c r="B480" s="40"/>
      <c r="C480" s="41"/>
      <c r="D480" s="218" t="s">
        <v>142</v>
      </c>
      <c r="E480" s="41"/>
      <c r="F480" s="219" t="s">
        <v>916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142</v>
      </c>
      <c r="AU480" s="18" t="s">
        <v>83</v>
      </c>
    </row>
    <row r="481" s="2" customFormat="1">
      <c r="A481" s="39"/>
      <c r="B481" s="40"/>
      <c r="C481" s="41"/>
      <c r="D481" s="223" t="s">
        <v>144</v>
      </c>
      <c r="E481" s="41"/>
      <c r="F481" s="224" t="s">
        <v>917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144</v>
      </c>
      <c r="AU481" s="18" t="s">
        <v>83</v>
      </c>
    </row>
    <row r="482" s="14" customFormat="1">
      <c r="A482" s="14"/>
      <c r="B482" s="235"/>
      <c r="C482" s="236"/>
      <c r="D482" s="218" t="s">
        <v>146</v>
      </c>
      <c r="E482" s="237" t="s">
        <v>19</v>
      </c>
      <c r="F482" s="238" t="s">
        <v>81</v>
      </c>
      <c r="G482" s="236"/>
      <c r="H482" s="239">
        <v>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146</v>
      </c>
      <c r="AU482" s="245" t="s">
        <v>83</v>
      </c>
      <c r="AV482" s="14" t="s">
        <v>83</v>
      </c>
      <c r="AW482" s="14" t="s">
        <v>37</v>
      </c>
      <c r="AX482" s="14" t="s">
        <v>81</v>
      </c>
      <c r="AY482" s="245" t="s">
        <v>133</v>
      </c>
    </row>
    <row r="483" s="12" customFormat="1" ht="22.8" customHeight="1">
      <c r="A483" s="12"/>
      <c r="B483" s="189"/>
      <c r="C483" s="190"/>
      <c r="D483" s="191" t="s">
        <v>73</v>
      </c>
      <c r="E483" s="203" t="s">
        <v>918</v>
      </c>
      <c r="F483" s="203" t="s">
        <v>919</v>
      </c>
      <c r="G483" s="190"/>
      <c r="H483" s="190"/>
      <c r="I483" s="193"/>
      <c r="J483" s="204">
        <f>BK483</f>
        <v>0</v>
      </c>
      <c r="K483" s="190"/>
      <c r="L483" s="195"/>
      <c r="M483" s="196"/>
      <c r="N483" s="197"/>
      <c r="O483" s="197"/>
      <c r="P483" s="198">
        <f>SUM(P484:P497)</f>
        <v>0</v>
      </c>
      <c r="Q483" s="197"/>
      <c r="R483" s="198">
        <f>SUM(R484:R497)</f>
        <v>0.030099999999999998</v>
      </c>
      <c r="S483" s="197"/>
      <c r="T483" s="199">
        <f>SUM(T484:T497)</f>
        <v>0.047600000000000003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0" t="s">
        <v>83</v>
      </c>
      <c r="AT483" s="201" t="s">
        <v>73</v>
      </c>
      <c r="AU483" s="201" t="s">
        <v>81</v>
      </c>
      <c r="AY483" s="200" t="s">
        <v>133</v>
      </c>
      <c r="BK483" s="202">
        <f>SUM(BK484:BK497)</f>
        <v>0</v>
      </c>
    </row>
    <row r="484" s="2" customFormat="1" ht="16.5" customHeight="1">
      <c r="A484" s="39"/>
      <c r="B484" s="40"/>
      <c r="C484" s="205" t="s">
        <v>920</v>
      </c>
      <c r="D484" s="205" t="s">
        <v>135</v>
      </c>
      <c r="E484" s="206" t="s">
        <v>921</v>
      </c>
      <c r="F484" s="207" t="s">
        <v>922</v>
      </c>
      <c r="G484" s="208" t="s">
        <v>138</v>
      </c>
      <c r="H484" s="209">
        <v>2</v>
      </c>
      <c r="I484" s="210"/>
      <c r="J484" s="211">
        <f>ROUND(I484*H484,2)</f>
        <v>0</v>
      </c>
      <c r="K484" s="207" t="s">
        <v>139</v>
      </c>
      <c r="L484" s="45"/>
      <c r="M484" s="212" t="s">
        <v>19</v>
      </c>
      <c r="N484" s="213" t="s">
        <v>45</v>
      </c>
      <c r="O484" s="85"/>
      <c r="P484" s="214">
        <f>O484*H484</f>
        <v>0</v>
      </c>
      <c r="Q484" s="214">
        <v>0</v>
      </c>
      <c r="R484" s="214">
        <f>Q484*H484</f>
        <v>0</v>
      </c>
      <c r="S484" s="214">
        <v>0.023800000000000002</v>
      </c>
      <c r="T484" s="215">
        <f>S484*H484</f>
        <v>0.047600000000000003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270</v>
      </c>
      <c r="AT484" s="216" t="s">
        <v>135</v>
      </c>
      <c r="AU484" s="216" t="s">
        <v>83</v>
      </c>
      <c r="AY484" s="18" t="s">
        <v>133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81</v>
      </c>
      <c r="BK484" s="217">
        <f>ROUND(I484*H484,2)</f>
        <v>0</v>
      </c>
      <c r="BL484" s="18" t="s">
        <v>270</v>
      </c>
      <c r="BM484" s="216" t="s">
        <v>923</v>
      </c>
    </row>
    <row r="485" s="2" customFormat="1">
      <c r="A485" s="39"/>
      <c r="B485" s="40"/>
      <c r="C485" s="41"/>
      <c r="D485" s="218" t="s">
        <v>142</v>
      </c>
      <c r="E485" s="41"/>
      <c r="F485" s="219" t="s">
        <v>924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142</v>
      </c>
      <c r="AU485" s="18" t="s">
        <v>83</v>
      </c>
    </row>
    <row r="486" s="2" customFormat="1">
      <c r="A486" s="39"/>
      <c r="B486" s="40"/>
      <c r="C486" s="41"/>
      <c r="D486" s="223" t="s">
        <v>144</v>
      </c>
      <c r="E486" s="41"/>
      <c r="F486" s="224" t="s">
        <v>925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144</v>
      </c>
      <c r="AU486" s="18" t="s">
        <v>83</v>
      </c>
    </row>
    <row r="487" s="13" customFormat="1">
      <c r="A487" s="13"/>
      <c r="B487" s="225"/>
      <c r="C487" s="226"/>
      <c r="D487" s="218" t="s">
        <v>146</v>
      </c>
      <c r="E487" s="227" t="s">
        <v>19</v>
      </c>
      <c r="F487" s="228" t="s">
        <v>569</v>
      </c>
      <c r="G487" s="226"/>
      <c r="H487" s="227" t="s">
        <v>19</v>
      </c>
      <c r="I487" s="229"/>
      <c r="J487" s="226"/>
      <c r="K487" s="226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146</v>
      </c>
      <c r="AU487" s="234" t="s">
        <v>83</v>
      </c>
      <c r="AV487" s="13" t="s">
        <v>81</v>
      </c>
      <c r="AW487" s="13" t="s">
        <v>37</v>
      </c>
      <c r="AX487" s="13" t="s">
        <v>12</v>
      </c>
      <c r="AY487" s="234" t="s">
        <v>133</v>
      </c>
    </row>
    <row r="488" s="14" customFormat="1">
      <c r="A488" s="14"/>
      <c r="B488" s="235"/>
      <c r="C488" s="236"/>
      <c r="D488" s="218" t="s">
        <v>146</v>
      </c>
      <c r="E488" s="237" t="s">
        <v>19</v>
      </c>
      <c r="F488" s="238" t="s">
        <v>83</v>
      </c>
      <c r="G488" s="236"/>
      <c r="H488" s="239">
        <v>2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146</v>
      </c>
      <c r="AU488" s="245" t="s">
        <v>83</v>
      </c>
      <c r="AV488" s="14" t="s">
        <v>83</v>
      </c>
      <c r="AW488" s="14" t="s">
        <v>37</v>
      </c>
      <c r="AX488" s="14" t="s">
        <v>81</v>
      </c>
      <c r="AY488" s="245" t="s">
        <v>133</v>
      </c>
    </row>
    <row r="489" s="2" customFormat="1" ht="37.8" customHeight="1">
      <c r="A489" s="39"/>
      <c r="B489" s="40"/>
      <c r="C489" s="205" t="s">
        <v>926</v>
      </c>
      <c r="D489" s="205" t="s">
        <v>135</v>
      </c>
      <c r="E489" s="206" t="s">
        <v>927</v>
      </c>
      <c r="F489" s="207" t="s">
        <v>928</v>
      </c>
      <c r="G489" s="208" t="s">
        <v>565</v>
      </c>
      <c r="H489" s="209">
        <v>1</v>
      </c>
      <c r="I489" s="210"/>
      <c r="J489" s="211">
        <f>ROUND(I489*H489,2)</f>
        <v>0</v>
      </c>
      <c r="K489" s="207" t="s">
        <v>139</v>
      </c>
      <c r="L489" s="45"/>
      <c r="M489" s="212" t="s">
        <v>19</v>
      </c>
      <c r="N489" s="213" t="s">
        <v>45</v>
      </c>
      <c r="O489" s="85"/>
      <c r="P489" s="214">
        <f>O489*H489</f>
        <v>0</v>
      </c>
      <c r="Q489" s="214">
        <v>0.030099999999999998</v>
      </c>
      <c r="R489" s="214">
        <f>Q489*H489</f>
        <v>0.030099999999999998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270</v>
      </c>
      <c r="AT489" s="216" t="s">
        <v>135</v>
      </c>
      <c r="AU489" s="216" t="s">
        <v>83</v>
      </c>
      <c r="AY489" s="18" t="s">
        <v>133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81</v>
      </c>
      <c r="BK489" s="217">
        <f>ROUND(I489*H489,2)</f>
        <v>0</v>
      </c>
      <c r="BL489" s="18" t="s">
        <v>270</v>
      </c>
      <c r="BM489" s="216" t="s">
        <v>929</v>
      </c>
    </row>
    <row r="490" s="2" customFormat="1">
      <c r="A490" s="39"/>
      <c r="B490" s="40"/>
      <c r="C490" s="41"/>
      <c r="D490" s="218" t="s">
        <v>142</v>
      </c>
      <c r="E490" s="41"/>
      <c r="F490" s="219" t="s">
        <v>930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142</v>
      </c>
      <c r="AU490" s="18" t="s">
        <v>83</v>
      </c>
    </row>
    <row r="491" s="2" customFormat="1">
      <c r="A491" s="39"/>
      <c r="B491" s="40"/>
      <c r="C491" s="41"/>
      <c r="D491" s="223" t="s">
        <v>144</v>
      </c>
      <c r="E491" s="41"/>
      <c r="F491" s="224" t="s">
        <v>931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144</v>
      </c>
      <c r="AU491" s="18" t="s">
        <v>83</v>
      </c>
    </row>
    <row r="492" s="14" customFormat="1">
      <c r="A492" s="14"/>
      <c r="B492" s="235"/>
      <c r="C492" s="236"/>
      <c r="D492" s="218" t="s">
        <v>146</v>
      </c>
      <c r="E492" s="237" t="s">
        <v>19</v>
      </c>
      <c r="F492" s="238" t="s">
        <v>81</v>
      </c>
      <c r="G492" s="236"/>
      <c r="H492" s="239">
        <v>1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146</v>
      </c>
      <c r="AU492" s="245" t="s">
        <v>83</v>
      </c>
      <c r="AV492" s="14" t="s">
        <v>83</v>
      </c>
      <c r="AW492" s="14" t="s">
        <v>37</v>
      </c>
      <c r="AX492" s="14" t="s">
        <v>81</v>
      </c>
      <c r="AY492" s="245" t="s">
        <v>133</v>
      </c>
    </row>
    <row r="493" s="2" customFormat="1" ht="24.15" customHeight="1">
      <c r="A493" s="39"/>
      <c r="B493" s="40"/>
      <c r="C493" s="205" t="s">
        <v>932</v>
      </c>
      <c r="D493" s="205" t="s">
        <v>135</v>
      </c>
      <c r="E493" s="206" t="s">
        <v>933</v>
      </c>
      <c r="F493" s="207" t="s">
        <v>934</v>
      </c>
      <c r="G493" s="208" t="s">
        <v>935</v>
      </c>
      <c r="H493" s="209">
        <v>1</v>
      </c>
      <c r="I493" s="210"/>
      <c r="J493" s="211">
        <f>ROUND(I493*H493,2)</f>
        <v>0</v>
      </c>
      <c r="K493" s="207" t="s">
        <v>19</v>
      </c>
      <c r="L493" s="45"/>
      <c r="M493" s="212" t="s">
        <v>19</v>
      </c>
      <c r="N493" s="213" t="s">
        <v>45</v>
      </c>
      <c r="O493" s="85"/>
      <c r="P493" s="214">
        <f>O493*H493</f>
        <v>0</v>
      </c>
      <c r="Q493" s="214">
        <v>0</v>
      </c>
      <c r="R493" s="214">
        <f>Q493*H493</f>
        <v>0</v>
      </c>
      <c r="S493" s="214">
        <v>0</v>
      </c>
      <c r="T493" s="21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6" t="s">
        <v>270</v>
      </c>
      <c r="AT493" s="216" t="s">
        <v>135</v>
      </c>
      <c r="AU493" s="216" t="s">
        <v>83</v>
      </c>
      <c r="AY493" s="18" t="s">
        <v>133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8" t="s">
        <v>81</v>
      </c>
      <c r="BK493" s="217">
        <f>ROUND(I493*H493,2)</f>
        <v>0</v>
      </c>
      <c r="BL493" s="18" t="s">
        <v>270</v>
      </c>
      <c r="BM493" s="216" t="s">
        <v>936</v>
      </c>
    </row>
    <row r="494" s="2" customFormat="1">
      <c r="A494" s="39"/>
      <c r="B494" s="40"/>
      <c r="C494" s="41"/>
      <c r="D494" s="218" t="s">
        <v>142</v>
      </c>
      <c r="E494" s="41"/>
      <c r="F494" s="219" t="s">
        <v>934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142</v>
      </c>
      <c r="AU494" s="18" t="s">
        <v>83</v>
      </c>
    </row>
    <row r="495" s="2" customFormat="1" ht="24.15" customHeight="1">
      <c r="A495" s="39"/>
      <c r="B495" s="40"/>
      <c r="C495" s="205" t="s">
        <v>937</v>
      </c>
      <c r="D495" s="205" t="s">
        <v>135</v>
      </c>
      <c r="E495" s="206" t="s">
        <v>938</v>
      </c>
      <c r="F495" s="207" t="s">
        <v>939</v>
      </c>
      <c r="G495" s="208" t="s">
        <v>198</v>
      </c>
      <c r="H495" s="209">
        <v>0.030099999999999998</v>
      </c>
      <c r="I495" s="210"/>
      <c r="J495" s="211">
        <f>ROUND(I495*H495,2)</f>
        <v>0</v>
      </c>
      <c r="K495" s="207" t="s">
        <v>139</v>
      </c>
      <c r="L495" s="45"/>
      <c r="M495" s="212" t="s">
        <v>19</v>
      </c>
      <c r="N495" s="213" t="s">
        <v>45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270</v>
      </c>
      <c r="AT495" s="216" t="s">
        <v>135</v>
      </c>
      <c r="AU495" s="216" t="s">
        <v>83</v>
      </c>
      <c r="AY495" s="18" t="s">
        <v>133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81</v>
      </c>
      <c r="BK495" s="217">
        <f>ROUND(I495*H495,2)</f>
        <v>0</v>
      </c>
      <c r="BL495" s="18" t="s">
        <v>270</v>
      </c>
      <c r="BM495" s="216" t="s">
        <v>940</v>
      </c>
    </row>
    <row r="496" s="2" customFormat="1">
      <c r="A496" s="39"/>
      <c r="B496" s="40"/>
      <c r="C496" s="41"/>
      <c r="D496" s="218" t="s">
        <v>142</v>
      </c>
      <c r="E496" s="41"/>
      <c r="F496" s="219" t="s">
        <v>941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142</v>
      </c>
      <c r="AU496" s="18" t="s">
        <v>83</v>
      </c>
    </row>
    <row r="497" s="2" customFormat="1">
      <c r="A497" s="39"/>
      <c r="B497" s="40"/>
      <c r="C497" s="41"/>
      <c r="D497" s="223" t="s">
        <v>144</v>
      </c>
      <c r="E497" s="41"/>
      <c r="F497" s="224" t="s">
        <v>942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144</v>
      </c>
      <c r="AU497" s="18" t="s">
        <v>83</v>
      </c>
    </row>
    <row r="498" s="12" customFormat="1" ht="22.8" customHeight="1">
      <c r="A498" s="12"/>
      <c r="B498" s="189"/>
      <c r="C498" s="190"/>
      <c r="D498" s="191" t="s">
        <v>73</v>
      </c>
      <c r="E498" s="203" t="s">
        <v>943</v>
      </c>
      <c r="F498" s="203" t="s">
        <v>944</v>
      </c>
      <c r="G498" s="190"/>
      <c r="H498" s="190"/>
      <c r="I498" s="193"/>
      <c r="J498" s="204">
        <f>BK498</f>
        <v>0</v>
      </c>
      <c r="K498" s="190"/>
      <c r="L498" s="195"/>
      <c r="M498" s="196"/>
      <c r="N498" s="197"/>
      <c r="O498" s="197"/>
      <c r="P498" s="198">
        <f>SUM(P499:P521)</f>
        <v>0</v>
      </c>
      <c r="Q498" s="197"/>
      <c r="R498" s="198">
        <f>SUM(R499:R521)</f>
        <v>0.0033999999999999998</v>
      </c>
      <c r="S498" s="197"/>
      <c r="T498" s="199">
        <f>SUM(T499:T521)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0" t="s">
        <v>83</v>
      </c>
      <c r="AT498" s="201" t="s">
        <v>73</v>
      </c>
      <c r="AU498" s="201" t="s">
        <v>81</v>
      </c>
      <c r="AY498" s="200" t="s">
        <v>133</v>
      </c>
      <c r="BK498" s="202">
        <f>SUM(BK499:BK521)</f>
        <v>0</v>
      </c>
    </row>
    <row r="499" s="2" customFormat="1" ht="24.15" customHeight="1">
      <c r="A499" s="39"/>
      <c r="B499" s="40"/>
      <c r="C499" s="205" t="s">
        <v>945</v>
      </c>
      <c r="D499" s="205" t="s">
        <v>135</v>
      </c>
      <c r="E499" s="206" t="s">
        <v>946</v>
      </c>
      <c r="F499" s="207" t="s">
        <v>947</v>
      </c>
      <c r="G499" s="208" t="s">
        <v>565</v>
      </c>
      <c r="H499" s="209">
        <v>2</v>
      </c>
      <c r="I499" s="210"/>
      <c r="J499" s="211">
        <f>ROUND(I499*H499,2)</f>
        <v>0</v>
      </c>
      <c r="K499" s="207" t="s">
        <v>139</v>
      </c>
      <c r="L499" s="45"/>
      <c r="M499" s="212" t="s">
        <v>19</v>
      </c>
      <c r="N499" s="213" t="s">
        <v>45</v>
      </c>
      <c r="O499" s="85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270</v>
      </c>
      <c r="AT499" s="216" t="s">
        <v>135</v>
      </c>
      <c r="AU499" s="216" t="s">
        <v>83</v>
      </c>
      <c r="AY499" s="18" t="s">
        <v>133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81</v>
      </c>
      <c r="BK499" s="217">
        <f>ROUND(I499*H499,2)</f>
        <v>0</v>
      </c>
      <c r="BL499" s="18" t="s">
        <v>270</v>
      </c>
      <c r="BM499" s="216" t="s">
        <v>948</v>
      </c>
    </row>
    <row r="500" s="2" customFormat="1">
      <c r="A500" s="39"/>
      <c r="B500" s="40"/>
      <c r="C500" s="41"/>
      <c r="D500" s="218" t="s">
        <v>142</v>
      </c>
      <c r="E500" s="41"/>
      <c r="F500" s="219" t="s">
        <v>949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142</v>
      </c>
      <c r="AU500" s="18" t="s">
        <v>83</v>
      </c>
    </row>
    <row r="501" s="2" customFormat="1">
      <c r="A501" s="39"/>
      <c r="B501" s="40"/>
      <c r="C501" s="41"/>
      <c r="D501" s="223" t="s">
        <v>144</v>
      </c>
      <c r="E501" s="41"/>
      <c r="F501" s="224" t="s">
        <v>950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144</v>
      </c>
      <c r="AU501" s="18" t="s">
        <v>83</v>
      </c>
    </row>
    <row r="502" s="13" customFormat="1">
      <c r="A502" s="13"/>
      <c r="B502" s="225"/>
      <c r="C502" s="226"/>
      <c r="D502" s="218" t="s">
        <v>146</v>
      </c>
      <c r="E502" s="227" t="s">
        <v>19</v>
      </c>
      <c r="F502" s="228" t="s">
        <v>951</v>
      </c>
      <c r="G502" s="226"/>
      <c r="H502" s="227" t="s">
        <v>19</v>
      </c>
      <c r="I502" s="229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146</v>
      </c>
      <c r="AU502" s="234" t="s">
        <v>83</v>
      </c>
      <c r="AV502" s="13" t="s">
        <v>81</v>
      </c>
      <c r="AW502" s="13" t="s">
        <v>37</v>
      </c>
      <c r="AX502" s="13" t="s">
        <v>12</v>
      </c>
      <c r="AY502" s="234" t="s">
        <v>133</v>
      </c>
    </row>
    <row r="503" s="14" customFormat="1">
      <c r="A503" s="14"/>
      <c r="B503" s="235"/>
      <c r="C503" s="236"/>
      <c r="D503" s="218" t="s">
        <v>146</v>
      </c>
      <c r="E503" s="237" t="s">
        <v>19</v>
      </c>
      <c r="F503" s="238" t="s">
        <v>83</v>
      </c>
      <c r="G503" s="236"/>
      <c r="H503" s="239">
        <v>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146</v>
      </c>
      <c r="AU503" s="245" t="s">
        <v>83</v>
      </c>
      <c r="AV503" s="14" t="s">
        <v>83</v>
      </c>
      <c r="AW503" s="14" t="s">
        <v>37</v>
      </c>
      <c r="AX503" s="14" t="s">
        <v>81</v>
      </c>
      <c r="AY503" s="245" t="s">
        <v>133</v>
      </c>
    </row>
    <row r="504" s="2" customFormat="1" ht="24.15" customHeight="1">
      <c r="A504" s="39"/>
      <c r="B504" s="40"/>
      <c r="C504" s="258" t="s">
        <v>952</v>
      </c>
      <c r="D504" s="258" t="s">
        <v>348</v>
      </c>
      <c r="E504" s="259" t="s">
        <v>953</v>
      </c>
      <c r="F504" s="260" t="s">
        <v>954</v>
      </c>
      <c r="G504" s="261" t="s">
        <v>565</v>
      </c>
      <c r="H504" s="262">
        <v>2</v>
      </c>
      <c r="I504" s="263"/>
      <c r="J504" s="264">
        <f>ROUND(I504*H504,2)</f>
        <v>0</v>
      </c>
      <c r="K504" s="260" t="s">
        <v>139</v>
      </c>
      <c r="L504" s="265"/>
      <c r="M504" s="266" t="s">
        <v>19</v>
      </c>
      <c r="N504" s="267" t="s">
        <v>45</v>
      </c>
      <c r="O504" s="85"/>
      <c r="P504" s="214">
        <f>O504*H504</f>
        <v>0</v>
      </c>
      <c r="Q504" s="214">
        <v>0.00040000000000000002</v>
      </c>
      <c r="R504" s="214">
        <f>Q504*H504</f>
        <v>0.00080000000000000004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390</v>
      </c>
      <c r="AT504" s="216" t="s">
        <v>348</v>
      </c>
      <c r="AU504" s="216" t="s">
        <v>83</v>
      </c>
      <c r="AY504" s="18" t="s">
        <v>133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81</v>
      </c>
      <c r="BK504" s="217">
        <f>ROUND(I504*H504,2)</f>
        <v>0</v>
      </c>
      <c r="BL504" s="18" t="s">
        <v>270</v>
      </c>
      <c r="BM504" s="216" t="s">
        <v>955</v>
      </c>
    </row>
    <row r="505" s="2" customFormat="1">
      <c r="A505" s="39"/>
      <c r="B505" s="40"/>
      <c r="C505" s="41"/>
      <c r="D505" s="218" t="s">
        <v>142</v>
      </c>
      <c r="E505" s="41"/>
      <c r="F505" s="219" t="s">
        <v>954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142</v>
      </c>
      <c r="AU505" s="18" t="s">
        <v>83</v>
      </c>
    </row>
    <row r="506" s="2" customFormat="1" ht="33" customHeight="1">
      <c r="A506" s="39"/>
      <c r="B506" s="40"/>
      <c r="C506" s="205" t="s">
        <v>956</v>
      </c>
      <c r="D506" s="205" t="s">
        <v>135</v>
      </c>
      <c r="E506" s="206" t="s">
        <v>957</v>
      </c>
      <c r="F506" s="207" t="s">
        <v>958</v>
      </c>
      <c r="G506" s="208" t="s">
        <v>379</v>
      </c>
      <c r="H506" s="209">
        <v>1</v>
      </c>
      <c r="I506" s="210"/>
      <c r="J506" s="211">
        <f>ROUND(I506*H506,2)</f>
        <v>0</v>
      </c>
      <c r="K506" s="207" t="s">
        <v>139</v>
      </c>
      <c r="L506" s="45"/>
      <c r="M506" s="212" t="s">
        <v>19</v>
      </c>
      <c r="N506" s="213" t="s">
        <v>45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270</v>
      </c>
      <c r="AT506" s="216" t="s">
        <v>135</v>
      </c>
      <c r="AU506" s="216" t="s">
        <v>83</v>
      </c>
      <c r="AY506" s="18" t="s">
        <v>133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81</v>
      </c>
      <c r="BK506" s="217">
        <f>ROUND(I506*H506,2)</f>
        <v>0</v>
      </c>
      <c r="BL506" s="18" t="s">
        <v>270</v>
      </c>
      <c r="BM506" s="216" t="s">
        <v>959</v>
      </c>
    </row>
    <row r="507" s="2" customFormat="1">
      <c r="A507" s="39"/>
      <c r="B507" s="40"/>
      <c r="C507" s="41"/>
      <c r="D507" s="218" t="s">
        <v>142</v>
      </c>
      <c r="E507" s="41"/>
      <c r="F507" s="219" t="s">
        <v>960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142</v>
      </c>
      <c r="AU507" s="18" t="s">
        <v>83</v>
      </c>
    </row>
    <row r="508" s="2" customFormat="1">
      <c r="A508" s="39"/>
      <c r="B508" s="40"/>
      <c r="C508" s="41"/>
      <c r="D508" s="223" t="s">
        <v>144</v>
      </c>
      <c r="E508" s="41"/>
      <c r="F508" s="224" t="s">
        <v>961</v>
      </c>
      <c r="G508" s="41"/>
      <c r="H508" s="41"/>
      <c r="I508" s="220"/>
      <c r="J508" s="41"/>
      <c r="K508" s="41"/>
      <c r="L508" s="45"/>
      <c r="M508" s="221"/>
      <c r="N508" s="22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144</v>
      </c>
      <c r="AU508" s="18" t="s">
        <v>83</v>
      </c>
    </row>
    <row r="509" s="14" customFormat="1">
      <c r="A509" s="14"/>
      <c r="B509" s="235"/>
      <c r="C509" s="236"/>
      <c r="D509" s="218" t="s">
        <v>146</v>
      </c>
      <c r="E509" s="237" t="s">
        <v>19</v>
      </c>
      <c r="F509" s="238" t="s">
        <v>962</v>
      </c>
      <c r="G509" s="236"/>
      <c r="H509" s="239">
        <v>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146</v>
      </c>
      <c r="AU509" s="245" t="s">
        <v>83</v>
      </c>
      <c r="AV509" s="14" t="s">
        <v>83</v>
      </c>
      <c r="AW509" s="14" t="s">
        <v>37</v>
      </c>
      <c r="AX509" s="14" t="s">
        <v>81</v>
      </c>
      <c r="AY509" s="245" t="s">
        <v>133</v>
      </c>
    </row>
    <row r="510" s="2" customFormat="1" ht="16.5" customHeight="1">
      <c r="A510" s="39"/>
      <c r="B510" s="40"/>
      <c r="C510" s="258" t="s">
        <v>963</v>
      </c>
      <c r="D510" s="258" t="s">
        <v>348</v>
      </c>
      <c r="E510" s="259" t="s">
        <v>964</v>
      </c>
      <c r="F510" s="260" t="s">
        <v>965</v>
      </c>
      <c r="G510" s="261" t="s">
        <v>379</v>
      </c>
      <c r="H510" s="262">
        <v>1.2</v>
      </c>
      <c r="I510" s="263"/>
      <c r="J510" s="264">
        <f>ROUND(I510*H510,2)</f>
        <v>0</v>
      </c>
      <c r="K510" s="260" t="s">
        <v>139</v>
      </c>
      <c r="L510" s="265"/>
      <c r="M510" s="266" t="s">
        <v>19</v>
      </c>
      <c r="N510" s="267" t="s">
        <v>45</v>
      </c>
      <c r="O510" s="85"/>
      <c r="P510" s="214">
        <f>O510*H510</f>
        <v>0</v>
      </c>
      <c r="Q510" s="214">
        <v>0.0015</v>
      </c>
      <c r="R510" s="214">
        <f>Q510*H510</f>
        <v>0.0018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390</v>
      </c>
      <c r="AT510" s="216" t="s">
        <v>348</v>
      </c>
      <c r="AU510" s="216" t="s">
        <v>83</v>
      </c>
      <c r="AY510" s="18" t="s">
        <v>133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81</v>
      </c>
      <c r="BK510" s="217">
        <f>ROUND(I510*H510,2)</f>
        <v>0</v>
      </c>
      <c r="BL510" s="18" t="s">
        <v>270</v>
      </c>
      <c r="BM510" s="216" t="s">
        <v>966</v>
      </c>
    </row>
    <row r="511" s="2" customFormat="1">
      <c r="A511" s="39"/>
      <c r="B511" s="40"/>
      <c r="C511" s="41"/>
      <c r="D511" s="218" t="s">
        <v>142</v>
      </c>
      <c r="E511" s="41"/>
      <c r="F511" s="219" t="s">
        <v>965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142</v>
      </c>
      <c r="AU511" s="18" t="s">
        <v>83</v>
      </c>
    </row>
    <row r="512" s="14" customFormat="1">
      <c r="A512" s="14"/>
      <c r="B512" s="235"/>
      <c r="C512" s="236"/>
      <c r="D512" s="218" t="s">
        <v>146</v>
      </c>
      <c r="E512" s="236"/>
      <c r="F512" s="238" t="s">
        <v>967</v>
      </c>
      <c r="G512" s="236"/>
      <c r="H512" s="239">
        <v>1.2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146</v>
      </c>
      <c r="AU512" s="245" t="s">
        <v>83</v>
      </c>
      <c r="AV512" s="14" t="s">
        <v>83</v>
      </c>
      <c r="AW512" s="14" t="s">
        <v>4</v>
      </c>
      <c r="AX512" s="14" t="s">
        <v>81</v>
      </c>
      <c r="AY512" s="245" t="s">
        <v>133</v>
      </c>
    </row>
    <row r="513" s="2" customFormat="1" ht="33" customHeight="1">
      <c r="A513" s="39"/>
      <c r="B513" s="40"/>
      <c r="C513" s="205" t="s">
        <v>968</v>
      </c>
      <c r="D513" s="205" t="s">
        <v>135</v>
      </c>
      <c r="E513" s="206" t="s">
        <v>969</v>
      </c>
      <c r="F513" s="207" t="s">
        <v>970</v>
      </c>
      <c r="G513" s="208" t="s">
        <v>565</v>
      </c>
      <c r="H513" s="209">
        <v>2</v>
      </c>
      <c r="I513" s="210"/>
      <c r="J513" s="211">
        <f>ROUND(I513*H513,2)</f>
        <v>0</v>
      </c>
      <c r="K513" s="207" t="s">
        <v>139</v>
      </c>
      <c r="L513" s="45"/>
      <c r="M513" s="212" t="s">
        <v>19</v>
      </c>
      <c r="N513" s="213" t="s">
        <v>45</v>
      </c>
      <c r="O513" s="85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270</v>
      </c>
      <c r="AT513" s="216" t="s">
        <v>135</v>
      </c>
      <c r="AU513" s="216" t="s">
        <v>83</v>
      </c>
      <c r="AY513" s="18" t="s">
        <v>133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81</v>
      </c>
      <c r="BK513" s="217">
        <f>ROUND(I513*H513,2)</f>
        <v>0</v>
      </c>
      <c r="BL513" s="18" t="s">
        <v>270</v>
      </c>
      <c r="BM513" s="216" t="s">
        <v>971</v>
      </c>
    </row>
    <row r="514" s="2" customFormat="1">
      <c r="A514" s="39"/>
      <c r="B514" s="40"/>
      <c r="C514" s="41"/>
      <c r="D514" s="218" t="s">
        <v>142</v>
      </c>
      <c r="E514" s="41"/>
      <c r="F514" s="219" t="s">
        <v>972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142</v>
      </c>
      <c r="AU514" s="18" t="s">
        <v>83</v>
      </c>
    </row>
    <row r="515" s="2" customFormat="1">
      <c r="A515" s="39"/>
      <c r="B515" s="40"/>
      <c r="C515" s="41"/>
      <c r="D515" s="223" t="s">
        <v>144</v>
      </c>
      <c r="E515" s="41"/>
      <c r="F515" s="224" t="s">
        <v>973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144</v>
      </c>
      <c r="AU515" s="18" t="s">
        <v>83</v>
      </c>
    </row>
    <row r="516" s="14" customFormat="1">
      <c r="A516" s="14"/>
      <c r="B516" s="235"/>
      <c r="C516" s="236"/>
      <c r="D516" s="218" t="s">
        <v>146</v>
      </c>
      <c r="E516" s="237" t="s">
        <v>19</v>
      </c>
      <c r="F516" s="238" t="s">
        <v>83</v>
      </c>
      <c r="G516" s="236"/>
      <c r="H516" s="239">
        <v>2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146</v>
      </c>
      <c r="AU516" s="245" t="s">
        <v>83</v>
      </c>
      <c r="AV516" s="14" t="s">
        <v>83</v>
      </c>
      <c r="AW516" s="14" t="s">
        <v>37</v>
      </c>
      <c r="AX516" s="14" t="s">
        <v>81</v>
      </c>
      <c r="AY516" s="245" t="s">
        <v>133</v>
      </c>
    </row>
    <row r="517" s="2" customFormat="1" ht="16.5" customHeight="1">
      <c r="A517" s="39"/>
      <c r="B517" s="40"/>
      <c r="C517" s="258" t="s">
        <v>974</v>
      </c>
      <c r="D517" s="258" t="s">
        <v>348</v>
      </c>
      <c r="E517" s="259" t="s">
        <v>975</v>
      </c>
      <c r="F517" s="260" t="s">
        <v>976</v>
      </c>
      <c r="G517" s="261" t="s">
        <v>565</v>
      </c>
      <c r="H517" s="262">
        <v>2</v>
      </c>
      <c r="I517" s="263"/>
      <c r="J517" s="264">
        <f>ROUND(I517*H517,2)</f>
        <v>0</v>
      </c>
      <c r="K517" s="260" t="s">
        <v>139</v>
      </c>
      <c r="L517" s="265"/>
      <c r="M517" s="266" t="s">
        <v>19</v>
      </c>
      <c r="N517" s="267" t="s">
        <v>45</v>
      </c>
      <c r="O517" s="85"/>
      <c r="P517" s="214">
        <f>O517*H517</f>
        <v>0</v>
      </c>
      <c r="Q517" s="214">
        <v>0.00040000000000000002</v>
      </c>
      <c r="R517" s="214">
        <f>Q517*H517</f>
        <v>0.00080000000000000004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390</v>
      </c>
      <c r="AT517" s="216" t="s">
        <v>348</v>
      </c>
      <c r="AU517" s="216" t="s">
        <v>83</v>
      </c>
      <c r="AY517" s="18" t="s">
        <v>133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81</v>
      </c>
      <c r="BK517" s="217">
        <f>ROUND(I517*H517,2)</f>
        <v>0</v>
      </c>
      <c r="BL517" s="18" t="s">
        <v>270</v>
      </c>
      <c r="BM517" s="216" t="s">
        <v>977</v>
      </c>
    </row>
    <row r="518" s="2" customFormat="1">
      <c r="A518" s="39"/>
      <c r="B518" s="40"/>
      <c r="C518" s="41"/>
      <c r="D518" s="218" t="s">
        <v>142</v>
      </c>
      <c r="E518" s="41"/>
      <c r="F518" s="219" t="s">
        <v>976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142</v>
      </c>
      <c r="AU518" s="18" t="s">
        <v>83</v>
      </c>
    </row>
    <row r="519" s="2" customFormat="1" ht="24.15" customHeight="1">
      <c r="A519" s="39"/>
      <c r="B519" s="40"/>
      <c r="C519" s="205" t="s">
        <v>978</v>
      </c>
      <c r="D519" s="205" t="s">
        <v>135</v>
      </c>
      <c r="E519" s="206" t="s">
        <v>979</v>
      </c>
      <c r="F519" s="207" t="s">
        <v>980</v>
      </c>
      <c r="G519" s="208" t="s">
        <v>198</v>
      </c>
      <c r="H519" s="209">
        <v>0.0033999999999999998</v>
      </c>
      <c r="I519" s="210"/>
      <c r="J519" s="211">
        <f>ROUND(I519*H519,2)</f>
        <v>0</v>
      </c>
      <c r="K519" s="207" t="s">
        <v>139</v>
      </c>
      <c r="L519" s="45"/>
      <c r="M519" s="212" t="s">
        <v>19</v>
      </c>
      <c r="N519" s="213" t="s">
        <v>45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270</v>
      </c>
      <c r="AT519" s="216" t="s">
        <v>135</v>
      </c>
      <c r="AU519" s="216" t="s">
        <v>83</v>
      </c>
      <c r="AY519" s="18" t="s">
        <v>133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81</v>
      </c>
      <c r="BK519" s="217">
        <f>ROUND(I519*H519,2)</f>
        <v>0</v>
      </c>
      <c r="BL519" s="18" t="s">
        <v>270</v>
      </c>
      <c r="BM519" s="216" t="s">
        <v>981</v>
      </c>
    </row>
    <row r="520" s="2" customFormat="1">
      <c r="A520" s="39"/>
      <c r="B520" s="40"/>
      <c r="C520" s="41"/>
      <c r="D520" s="218" t="s">
        <v>142</v>
      </c>
      <c r="E520" s="41"/>
      <c r="F520" s="219" t="s">
        <v>982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142</v>
      </c>
      <c r="AU520" s="18" t="s">
        <v>83</v>
      </c>
    </row>
    <row r="521" s="2" customFormat="1">
      <c r="A521" s="39"/>
      <c r="B521" s="40"/>
      <c r="C521" s="41"/>
      <c r="D521" s="223" t="s">
        <v>144</v>
      </c>
      <c r="E521" s="41"/>
      <c r="F521" s="224" t="s">
        <v>983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144</v>
      </c>
      <c r="AU521" s="18" t="s">
        <v>83</v>
      </c>
    </row>
    <row r="522" s="12" customFormat="1" ht="22.8" customHeight="1">
      <c r="A522" s="12"/>
      <c r="B522" s="189"/>
      <c r="C522" s="190"/>
      <c r="D522" s="191" t="s">
        <v>73</v>
      </c>
      <c r="E522" s="203" t="s">
        <v>984</v>
      </c>
      <c r="F522" s="203" t="s">
        <v>985</v>
      </c>
      <c r="G522" s="190"/>
      <c r="H522" s="190"/>
      <c r="I522" s="193"/>
      <c r="J522" s="204">
        <f>BK522</f>
        <v>0</v>
      </c>
      <c r="K522" s="190"/>
      <c r="L522" s="195"/>
      <c r="M522" s="196"/>
      <c r="N522" s="197"/>
      <c r="O522" s="197"/>
      <c r="P522" s="198">
        <f>SUM(P523:P532)</f>
        <v>0</v>
      </c>
      <c r="Q522" s="197"/>
      <c r="R522" s="198">
        <f>SUM(R523:R532)</f>
        <v>0.43320960000000003</v>
      </c>
      <c r="S522" s="197"/>
      <c r="T522" s="199">
        <f>SUM(T523:T532)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0" t="s">
        <v>83</v>
      </c>
      <c r="AT522" s="201" t="s">
        <v>73</v>
      </c>
      <c r="AU522" s="201" t="s">
        <v>81</v>
      </c>
      <c r="AY522" s="200" t="s">
        <v>133</v>
      </c>
      <c r="BK522" s="202">
        <f>SUM(BK523:BK532)</f>
        <v>0</v>
      </c>
    </row>
    <row r="523" s="2" customFormat="1" ht="24.15" customHeight="1">
      <c r="A523" s="39"/>
      <c r="B523" s="40"/>
      <c r="C523" s="205" t="s">
        <v>986</v>
      </c>
      <c r="D523" s="205" t="s">
        <v>135</v>
      </c>
      <c r="E523" s="206" t="s">
        <v>987</v>
      </c>
      <c r="F523" s="207" t="s">
        <v>988</v>
      </c>
      <c r="G523" s="208" t="s">
        <v>138</v>
      </c>
      <c r="H523" s="209">
        <v>17.280000000000001</v>
      </c>
      <c r="I523" s="210"/>
      <c r="J523" s="211">
        <f>ROUND(I523*H523,2)</f>
        <v>0</v>
      </c>
      <c r="K523" s="207" t="s">
        <v>139</v>
      </c>
      <c r="L523" s="45"/>
      <c r="M523" s="212" t="s">
        <v>19</v>
      </c>
      <c r="N523" s="213" t="s">
        <v>45</v>
      </c>
      <c r="O523" s="85"/>
      <c r="P523" s="214">
        <f>O523*H523</f>
        <v>0</v>
      </c>
      <c r="Q523" s="214">
        <v>0.025069999999999999</v>
      </c>
      <c r="R523" s="214">
        <f>Q523*H523</f>
        <v>0.43320960000000003</v>
      </c>
      <c r="S523" s="214">
        <v>0</v>
      </c>
      <c r="T523" s="21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270</v>
      </c>
      <c r="AT523" s="216" t="s">
        <v>135</v>
      </c>
      <c r="AU523" s="216" t="s">
        <v>83</v>
      </c>
      <c r="AY523" s="18" t="s">
        <v>133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81</v>
      </c>
      <c r="BK523" s="217">
        <f>ROUND(I523*H523,2)</f>
        <v>0</v>
      </c>
      <c r="BL523" s="18" t="s">
        <v>270</v>
      </c>
      <c r="BM523" s="216" t="s">
        <v>989</v>
      </c>
    </row>
    <row r="524" s="2" customFormat="1">
      <c r="A524" s="39"/>
      <c r="B524" s="40"/>
      <c r="C524" s="41"/>
      <c r="D524" s="218" t="s">
        <v>142</v>
      </c>
      <c r="E524" s="41"/>
      <c r="F524" s="219" t="s">
        <v>990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142</v>
      </c>
      <c r="AU524" s="18" t="s">
        <v>83</v>
      </c>
    </row>
    <row r="525" s="2" customFormat="1">
      <c r="A525" s="39"/>
      <c r="B525" s="40"/>
      <c r="C525" s="41"/>
      <c r="D525" s="223" t="s">
        <v>144</v>
      </c>
      <c r="E525" s="41"/>
      <c r="F525" s="224" t="s">
        <v>991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144</v>
      </c>
      <c r="AU525" s="18" t="s">
        <v>83</v>
      </c>
    </row>
    <row r="526" s="13" customFormat="1">
      <c r="A526" s="13"/>
      <c r="B526" s="225"/>
      <c r="C526" s="226"/>
      <c r="D526" s="218" t="s">
        <v>146</v>
      </c>
      <c r="E526" s="227" t="s">
        <v>19</v>
      </c>
      <c r="F526" s="228" t="s">
        <v>992</v>
      </c>
      <c r="G526" s="226"/>
      <c r="H526" s="227" t="s">
        <v>19</v>
      </c>
      <c r="I526" s="229"/>
      <c r="J526" s="226"/>
      <c r="K526" s="226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146</v>
      </c>
      <c r="AU526" s="234" t="s">
        <v>83</v>
      </c>
      <c r="AV526" s="13" t="s">
        <v>81</v>
      </c>
      <c r="AW526" s="13" t="s">
        <v>37</v>
      </c>
      <c r="AX526" s="13" t="s">
        <v>12</v>
      </c>
      <c r="AY526" s="234" t="s">
        <v>133</v>
      </c>
    </row>
    <row r="527" s="14" customFormat="1">
      <c r="A527" s="14"/>
      <c r="B527" s="235"/>
      <c r="C527" s="236"/>
      <c r="D527" s="218" t="s">
        <v>146</v>
      </c>
      <c r="E527" s="237" t="s">
        <v>19</v>
      </c>
      <c r="F527" s="238" t="s">
        <v>784</v>
      </c>
      <c r="G527" s="236"/>
      <c r="H527" s="239">
        <v>10.368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146</v>
      </c>
      <c r="AU527" s="245" t="s">
        <v>83</v>
      </c>
      <c r="AV527" s="14" t="s">
        <v>83</v>
      </c>
      <c r="AW527" s="14" t="s">
        <v>37</v>
      </c>
      <c r="AX527" s="14" t="s">
        <v>12</v>
      </c>
      <c r="AY527" s="245" t="s">
        <v>133</v>
      </c>
    </row>
    <row r="528" s="14" customFormat="1">
      <c r="A528" s="14"/>
      <c r="B528" s="235"/>
      <c r="C528" s="236"/>
      <c r="D528" s="218" t="s">
        <v>146</v>
      </c>
      <c r="E528" s="237" t="s">
        <v>19</v>
      </c>
      <c r="F528" s="238" t="s">
        <v>785</v>
      </c>
      <c r="G528" s="236"/>
      <c r="H528" s="239">
        <v>6.9119999999999999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146</v>
      </c>
      <c r="AU528" s="245" t="s">
        <v>83</v>
      </c>
      <c r="AV528" s="14" t="s">
        <v>83</v>
      </c>
      <c r="AW528" s="14" t="s">
        <v>37</v>
      </c>
      <c r="AX528" s="14" t="s">
        <v>12</v>
      </c>
      <c r="AY528" s="245" t="s">
        <v>133</v>
      </c>
    </row>
    <row r="529" s="15" customFormat="1">
      <c r="A529" s="15"/>
      <c r="B529" s="246"/>
      <c r="C529" s="247"/>
      <c r="D529" s="218" t="s">
        <v>146</v>
      </c>
      <c r="E529" s="248" t="s">
        <v>19</v>
      </c>
      <c r="F529" s="249" t="s">
        <v>161</v>
      </c>
      <c r="G529" s="247"/>
      <c r="H529" s="250">
        <v>17.280000000000001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146</v>
      </c>
      <c r="AU529" s="256" t="s">
        <v>83</v>
      </c>
      <c r="AV529" s="15" t="s">
        <v>140</v>
      </c>
      <c r="AW529" s="15" t="s">
        <v>37</v>
      </c>
      <c r="AX529" s="15" t="s">
        <v>81</v>
      </c>
      <c r="AY529" s="256" t="s">
        <v>133</v>
      </c>
    </row>
    <row r="530" s="2" customFormat="1" ht="24.15" customHeight="1">
      <c r="A530" s="39"/>
      <c r="B530" s="40"/>
      <c r="C530" s="205" t="s">
        <v>993</v>
      </c>
      <c r="D530" s="205" t="s">
        <v>135</v>
      </c>
      <c r="E530" s="206" t="s">
        <v>994</v>
      </c>
      <c r="F530" s="207" t="s">
        <v>995</v>
      </c>
      <c r="G530" s="208" t="s">
        <v>198</v>
      </c>
      <c r="H530" s="209">
        <v>0.43320959999999997</v>
      </c>
      <c r="I530" s="210"/>
      <c r="J530" s="211">
        <f>ROUND(I530*H530,2)</f>
        <v>0</v>
      </c>
      <c r="K530" s="207" t="s">
        <v>139</v>
      </c>
      <c r="L530" s="45"/>
      <c r="M530" s="212" t="s">
        <v>19</v>
      </c>
      <c r="N530" s="213" t="s">
        <v>45</v>
      </c>
      <c r="O530" s="85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270</v>
      </c>
      <c r="AT530" s="216" t="s">
        <v>135</v>
      </c>
      <c r="AU530" s="216" t="s">
        <v>83</v>
      </c>
      <c r="AY530" s="18" t="s">
        <v>133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81</v>
      </c>
      <c r="BK530" s="217">
        <f>ROUND(I530*H530,2)</f>
        <v>0</v>
      </c>
      <c r="BL530" s="18" t="s">
        <v>270</v>
      </c>
      <c r="BM530" s="216" t="s">
        <v>996</v>
      </c>
    </row>
    <row r="531" s="2" customFormat="1">
      <c r="A531" s="39"/>
      <c r="B531" s="40"/>
      <c r="C531" s="41"/>
      <c r="D531" s="218" t="s">
        <v>142</v>
      </c>
      <c r="E531" s="41"/>
      <c r="F531" s="219" t="s">
        <v>997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142</v>
      </c>
      <c r="AU531" s="18" t="s">
        <v>83</v>
      </c>
    </row>
    <row r="532" s="2" customFormat="1">
      <c r="A532" s="39"/>
      <c r="B532" s="40"/>
      <c r="C532" s="41"/>
      <c r="D532" s="223" t="s">
        <v>144</v>
      </c>
      <c r="E532" s="41"/>
      <c r="F532" s="224" t="s">
        <v>998</v>
      </c>
      <c r="G532" s="41"/>
      <c r="H532" s="41"/>
      <c r="I532" s="220"/>
      <c r="J532" s="41"/>
      <c r="K532" s="41"/>
      <c r="L532" s="45"/>
      <c r="M532" s="221"/>
      <c r="N532" s="22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144</v>
      </c>
      <c r="AU532" s="18" t="s">
        <v>83</v>
      </c>
    </row>
    <row r="533" s="12" customFormat="1" ht="22.8" customHeight="1">
      <c r="A533" s="12"/>
      <c r="B533" s="189"/>
      <c r="C533" s="190"/>
      <c r="D533" s="191" t="s">
        <v>73</v>
      </c>
      <c r="E533" s="203" t="s">
        <v>999</v>
      </c>
      <c r="F533" s="203" t="s">
        <v>1000</v>
      </c>
      <c r="G533" s="190"/>
      <c r="H533" s="190"/>
      <c r="I533" s="193"/>
      <c r="J533" s="204">
        <f>BK533</f>
        <v>0</v>
      </c>
      <c r="K533" s="190"/>
      <c r="L533" s="195"/>
      <c r="M533" s="196"/>
      <c r="N533" s="197"/>
      <c r="O533" s="197"/>
      <c r="P533" s="198">
        <f>SUM(P534:P546)</f>
        <v>0</v>
      </c>
      <c r="Q533" s="197"/>
      <c r="R533" s="198">
        <f>SUM(R534:R546)</f>
        <v>0.0093810000000000004</v>
      </c>
      <c r="S533" s="197"/>
      <c r="T533" s="199">
        <f>SUM(T534:T546)</f>
        <v>0.0059118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0" t="s">
        <v>83</v>
      </c>
      <c r="AT533" s="201" t="s">
        <v>73</v>
      </c>
      <c r="AU533" s="201" t="s">
        <v>81</v>
      </c>
      <c r="AY533" s="200" t="s">
        <v>133</v>
      </c>
      <c r="BK533" s="202">
        <f>SUM(BK534:BK546)</f>
        <v>0</v>
      </c>
    </row>
    <row r="534" s="2" customFormat="1" ht="16.5" customHeight="1">
      <c r="A534" s="39"/>
      <c r="B534" s="40"/>
      <c r="C534" s="205" t="s">
        <v>1001</v>
      </c>
      <c r="D534" s="205" t="s">
        <v>135</v>
      </c>
      <c r="E534" s="206" t="s">
        <v>1002</v>
      </c>
      <c r="F534" s="207" t="s">
        <v>1003</v>
      </c>
      <c r="G534" s="208" t="s">
        <v>379</v>
      </c>
      <c r="H534" s="209">
        <v>3.54</v>
      </c>
      <c r="I534" s="210"/>
      <c r="J534" s="211">
        <f>ROUND(I534*H534,2)</f>
        <v>0</v>
      </c>
      <c r="K534" s="207" t="s">
        <v>139</v>
      </c>
      <c r="L534" s="45"/>
      <c r="M534" s="212" t="s">
        <v>19</v>
      </c>
      <c r="N534" s="213" t="s">
        <v>45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0.00167</v>
      </c>
      <c r="T534" s="215">
        <f>S534*H534</f>
        <v>0.0059118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270</v>
      </c>
      <c r="AT534" s="216" t="s">
        <v>135</v>
      </c>
      <c r="AU534" s="216" t="s">
        <v>83</v>
      </c>
      <c r="AY534" s="18" t="s">
        <v>133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81</v>
      </c>
      <c r="BK534" s="217">
        <f>ROUND(I534*H534,2)</f>
        <v>0</v>
      </c>
      <c r="BL534" s="18" t="s">
        <v>270</v>
      </c>
      <c r="BM534" s="216" t="s">
        <v>1004</v>
      </c>
    </row>
    <row r="535" s="2" customFormat="1">
      <c r="A535" s="39"/>
      <c r="B535" s="40"/>
      <c r="C535" s="41"/>
      <c r="D535" s="218" t="s">
        <v>142</v>
      </c>
      <c r="E535" s="41"/>
      <c r="F535" s="219" t="s">
        <v>1005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142</v>
      </c>
      <c r="AU535" s="18" t="s">
        <v>83</v>
      </c>
    </row>
    <row r="536" s="2" customFormat="1">
      <c r="A536" s="39"/>
      <c r="B536" s="40"/>
      <c r="C536" s="41"/>
      <c r="D536" s="223" t="s">
        <v>144</v>
      </c>
      <c r="E536" s="41"/>
      <c r="F536" s="224" t="s">
        <v>1006</v>
      </c>
      <c r="G536" s="41"/>
      <c r="H536" s="41"/>
      <c r="I536" s="220"/>
      <c r="J536" s="41"/>
      <c r="K536" s="41"/>
      <c r="L536" s="45"/>
      <c r="M536" s="221"/>
      <c r="N536" s="222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144</v>
      </c>
      <c r="AU536" s="18" t="s">
        <v>83</v>
      </c>
    </row>
    <row r="537" s="13" customFormat="1">
      <c r="A537" s="13"/>
      <c r="B537" s="225"/>
      <c r="C537" s="226"/>
      <c r="D537" s="218" t="s">
        <v>146</v>
      </c>
      <c r="E537" s="227" t="s">
        <v>19</v>
      </c>
      <c r="F537" s="228" t="s">
        <v>569</v>
      </c>
      <c r="G537" s="226"/>
      <c r="H537" s="227" t="s">
        <v>19</v>
      </c>
      <c r="I537" s="229"/>
      <c r="J537" s="226"/>
      <c r="K537" s="226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146</v>
      </c>
      <c r="AU537" s="234" t="s">
        <v>83</v>
      </c>
      <c r="AV537" s="13" t="s">
        <v>81</v>
      </c>
      <c r="AW537" s="13" t="s">
        <v>37</v>
      </c>
      <c r="AX537" s="13" t="s">
        <v>12</v>
      </c>
      <c r="AY537" s="234" t="s">
        <v>133</v>
      </c>
    </row>
    <row r="538" s="14" customFormat="1">
      <c r="A538" s="14"/>
      <c r="B538" s="235"/>
      <c r="C538" s="236"/>
      <c r="D538" s="218" t="s">
        <v>146</v>
      </c>
      <c r="E538" s="237" t="s">
        <v>19</v>
      </c>
      <c r="F538" s="238" t="s">
        <v>1007</v>
      </c>
      <c r="G538" s="236"/>
      <c r="H538" s="239">
        <v>3.54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146</v>
      </c>
      <c r="AU538" s="245" t="s">
        <v>83</v>
      </c>
      <c r="AV538" s="14" t="s">
        <v>83</v>
      </c>
      <c r="AW538" s="14" t="s">
        <v>37</v>
      </c>
      <c r="AX538" s="14" t="s">
        <v>81</v>
      </c>
      <c r="AY538" s="245" t="s">
        <v>133</v>
      </c>
    </row>
    <row r="539" s="2" customFormat="1" ht="24.15" customHeight="1">
      <c r="A539" s="39"/>
      <c r="B539" s="40"/>
      <c r="C539" s="205" t="s">
        <v>1008</v>
      </c>
      <c r="D539" s="205" t="s">
        <v>135</v>
      </c>
      <c r="E539" s="206" t="s">
        <v>1009</v>
      </c>
      <c r="F539" s="207" t="s">
        <v>1010</v>
      </c>
      <c r="G539" s="208" t="s">
        <v>379</v>
      </c>
      <c r="H539" s="209">
        <v>3.1800000000000002</v>
      </c>
      <c r="I539" s="210"/>
      <c r="J539" s="211">
        <f>ROUND(I539*H539,2)</f>
        <v>0</v>
      </c>
      <c r="K539" s="207" t="s">
        <v>139</v>
      </c>
      <c r="L539" s="45"/>
      <c r="M539" s="212" t="s">
        <v>19</v>
      </c>
      <c r="N539" s="213" t="s">
        <v>45</v>
      </c>
      <c r="O539" s="85"/>
      <c r="P539" s="214">
        <f>O539*H539</f>
        <v>0</v>
      </c>
      <c r="Q539" s="214">
        <v>0.0029499999999999999</v>
      </c>
      <c r="R539" s="214">
        <f>Q539*H539</f>
        <v>0.0093810000000000004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270</v>
      </c>
      <c r="AT539" s="216" t="s">
        <v>135</v>
      </c>
      <c r="AU539" s="216" t="s">
        <v>83</v>
      </c>
      <c r="AY539" s="18" t="s">
        <v>133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81</v>
      </c>
      <c r="BK539" s="217">
        <f>ROUND(I539*H539,2)</f>
        <v>0</v>
      </c>
      <c r="BL539" s="18" t="s">
        <v>270</v>
      </c>
      <c r="BM539" s="216" t="s">
        <v>1011</v>
      </c>
    </row>
    <row r="540" s="2" customFormat="1">
      <c r="A540" s="39"/>
      <c r="B540" s="40"/>
      <c r="C540" s="41"/>
      <c r="D540" s="218" t="s">
        <v>142</v>
      </c>
      <c r="E540" s="41"/>
      <c r="F540" s="219" t="s">
        <v>1012</v>
      </c>
      <c r="G540" s="41"/>
      <c r="H540" s="41"/>
      <c r="I540" s="220"/>
      <c r="J540" s="41"/>
      <c r="K540" s="41"/>
      <c r="L540" s="45"/>
      <c r="M540" s="221"/>
      <c r="N540" s="22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142</v>
      </c>
      <c r="AU540" s="18" t="s">
        <v>83</v>
      </c>
    </row>
    <row r="541" s="2" customFormat="1">
      <c r="A541" s="39"/>
      <c r="B541" s="40"/>
      <c r="C541" s="41"/>
      <c r="D541" s="223" t="s">
        <v>144</v>
      </c>
      <c r="E541" s="41"/>
      <c r="F541" s="224" t="s">
        <v>1013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144</v>
      </c>
      <c r="AU541" s="18" t="s">
        <v>83</v>
      </c>
    </row>
    <row r="542" s="13" customFormat="1">
      <c r="A542" s="13"/>
      <c r="B542" s="225"/>
      <c r="C542" s="226"/>
      <c r="D542" s="218" t="s">
        <v>146</v>
      </c>
      <c r="E542" s="227" t="s">
        <v>19</v>
      </c>
      <c r="F542" s="228" t="s">
        <v>569</v>
      </c>
      <c r="G542" s="226"/>
      <c r="H542" s="227" t="s">
        <v>19</v>
      </c>
      <c r="I542" s="229"/>
      <c r="J542" s="226"/>
      <c r="K542" s="226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146</v>
      </c>
      <c r="AU542" s="234" t="s">
        <v>83</v>
      </c>
      <c r="AV542" s="13" t="s">
        <v>81</v>
      </c>
      <c r="AW542" s="13" t="s">
        <v>37</v>
      </c>
      <c r="AX542" s="13" t="s">
        <v>12</v>
      </c>
      <c r="AY542" s="234" t="s">
        <v>133</v>
      </c>
    </row>
    <row r="543" s="14" customFormat="1">
      <c r="A543" s="14"/>
      <c r="B543" s="235"/>
      <c r="C543" s="236"/>
      <c r="D543" s="218" t="s">
        <v>146</v>
      </c>
      <c r="E543" s="237" t="s">
        <v>19</v>
      </c>
      <c r="F543" s="238" t="s">
        <v>1014</v>
      </c>
      <c r="G543" s="236"/>
      <c r="H543" s="239">
        <v>3.1800000000000002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146</v>
      </c>
      <c r="AU543" s="245" t="s">
        <v>83</v>
      </c>
      <c r="AV543" s="14" t="s">
        <v>83</v>
      </c>
      <c r="AW543" s="14" t="s">
        <v>37</v>
      </c>
      <c r="AX543" s="14" t="s">
        <v>81</v>
      </c>
      <c r="AY543" s="245" t="s">
        <v>133</v>
      </c>
    </row>
    <row r="544" s="2" customFormat="1" ht="24.15" customHeight="1">
      <c r="A544" s="39"/>
      <c r="B544" s="40"/>
      <c r="C544" s="205" t="s">
        <v>1015</v>
      </c>
      <c r="D544" s="205" t="s">
        <v>135</v>
      </c>
      <c r="E544" s="206" t="s">
        <v>1016</v>
      </c>
      <c r="F544" s="207" t="s">
        <v>1017</v>
      </c>
      <c r="G544" s="208" t="s">
        <v>198</v>
      </c>
      <c r="H544" s="209">
        <v>0.0093810000000000004</v>
      </c>
      <c r="I544" s="210"/>
      <c r="J544" s="211">
        <f>ROUND(I544*H544,2)</f>
        <v>0</v>
      </c>
      <c r="K544" s="207" t="s">
        <v>139</v>
      </c>
      <c r="L544" s="45"/>
      <c r="M544" s="212" t="s">
        <v>19</v>
      </c>
      <c r="N544" s="213" t="s">
        <v>45</v>
      </c>
      <c r="O544" s="85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270</v>
      </c>
      <c r="AT544" s="216" t="s">
        <v>135</v>
      </c>
      <c r="AU544" s="216" t="s">
        <v>83</v>
      </c>
      <c r="AY544" s="18" t="s">
        <v>133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81</v>
      </c>
      <c r="BK544" s="217">
        <f>ROUND(I544*H544,2)</f>
        <v>0</v>
      </c>
      <c r="BL544" s="18" t="s">
        <v>270</v>
      </c>
      <c r="BM544" s="216" t="s">
        <v>1018</v>
      </c>
    </row>
    <row r="545" s="2" customFormat="1">
      <c r="A545" s="39"/>
      <c r="B545" s="40"/>
      <c r="C545" s="41"/>
      <c r="D545" s="218" t="s">
        <v>142</v>
      </c>
      <c r="E545" s="41"/>
      <c r="F545" s="219" t="s">
        <v>1019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142</v>
      </c>
      <c r="AU545" s="18" t="s">
        <v>83</v>
      </c>
    </row>
    <row r="546" s="2" customFormat="1">
      <c r="A546" s="39"/>
      <c r="B546" s="40"/>
      <c r="C546" s="41"/>
      <c r="D546" s="223" t="s">
        <v>144</v>
      </c>
      <c r="E546" s="41"/>
      <c r="F546" s="224" t="s">
        <v>1020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144</v>
      </c>
      <c r="AU546" s="18" t="s">
        <v>83</v>
      </c>
    </row>
    <row r="547" s="12" customFormat="1" ht="22.8" customHeight="1">
      <c r="A547" s="12"/>
      <c r="B547" s="189"/>
      <c r="C547" s="190"/>
      <c r="D547" s="191" t="s">
        <v>73</v>
      </c>
      <c r="E547" s="203" t="s">
        <v>1021</v>
      </c>
      <c r="F547" s="203" t="s">
        <v>1022</v>
      </c>
      <c r="G547" s="190"/>
      <c r="H547" s="190"/>
      <c r="I547" s="193"/>
      <c r="J547" s="204">
        <f>BK547</f>
        <v>0</v>
      </c>
      <c r="K547" s="190"/>
      <c r="L547" s="195"/>
      <c r="M547" s="196"/>
      <c r="N547" s="197"/>
      <c r="O547" s="197"/>
      <c r="P547" s="198">
        <f>SUM(P548:P721)</f>
        <v>0</v>
      </c>
      <c r="Q547" s="197"/>
      <c r="R547" s="198">
        <f>SUM(R548:R721)</f>
        <v>0.8265015280000001</v>
      </c>
      <c r="S547" s="197"/>
      <c r="T547" s="199">
        <f>SUM(T548:T721)</f>
        <v>0.25769999999999998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0" t="s">
        <v>83</v>
      </c>
      <c r="AT547" s="201" t="s">
        <v>73</v>
      </c>
      <c r="AU547" s="201" t="s">
        <v>81</v>
      </c>
      <c r="AY547" s="200" t="s">
        <v>133</v>
      </c>
      <c r="BK547" s="202">
        <f>SUM(BK548:BK721)</f>
        <v>0</v>
      </c>
    </row>
    <row r="548" s="2" customFormat="1" ht="33" customHeight="1">
      <c r="A548" s="39"/>
      <c r="B548" s="40"/>
      <c r="C548" s="205" t="s">
        <v>1023</v>
      </c>
      <c r="D548" s="205" t="s">
        <v>135</v>
      </c>
      <c r="E548" s="206" t="s">
        <v>1024</v>
      </c>
      <c r="F548" s="207" t="s">
        <v>1025</v>
      </c>
      <c r="G548" s="208" t="s">
        <v>565</v>
      </c>
      <c r="H548" s="209">
        <v>2</v>
      </c>
      <c r="I548" s="210"/>
      <c r="J548" s="211">
        <f>ROUND(I548*H548,2)</f>
        <v>0</v>
      </c>
      <c r="K548" s="207" t="s">
        <v>139</v>
      </c>
      <c r="L548" s="45"/>
      <c r="M548" s="212" t="s">
        <v>19</v>
      </c>
      <c r="N548" s="213" t="s">
        <v>45</v>
      </c>
      <c r="O548" s="85"/>
      <c r="P548" s="214">
        <f>O548*H548</f>
        <v>0</v>
      </c>
      <c r="Q548" s="214">
        <v>0.00025000000000000001</v>
      </c>
      <c r="R548" s="214">
        <f>Q548*H548</f>
        <v>0.00050000000000000001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270</v>
      </c>
      <c r="AT548" s="216" t="s">
        <v>135</v>
      </c>
      <c r="AU548" s="216" t="s">
        <v>83</v>
      </c>
      <c r="AY548" s="18" t="s">
        <v>133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81</v>
      </c>
      <c r="BK548" s="217">
        <f>ROUND(I548*H548,2)</f>
        <v>0</v>
      </c>
      <c r="BL548" s="18" t="s">
        <v>270</v>
      </c>
      <c r="BM548" s="216" t="s">
        <v>1026</v>
      </c>
    </row>
    <row r="549" s="2" customFormat="1">
      <c r="A549" s="39"/>
      <c r="B549" s="40"/>
      <c r="C549" s="41"/>
      <c r="D549" s="218" t="s">
        <v>142</v>
      </c>
      <c r="E549" s="41"/>
      <c r="F549" s="219" t="s">
        <v>1027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142</v>
      </c>
      <c r="AU549" s="18" t="s">
        <v>83</v>
      </c>
    </row>
    <row r="550" s="2" customFormat="1">
      <c r="A550" s="39"/>
      <c r="B550" s="40"/>
      <c r="C550" s="41"/>
      <c r="D550" s="223" t="s">
        <v>144</v>
      </c>
      <c r="E550" s="41"/>
      <c r="F550" s="224" t="s">
        <v>1028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144</v>
      </c>
      <c r="AU550" s="18" t="s">
        <v>83</v>
      </c>
    </row>
    <row r="551" s="13" customFormat="1">
      <c r="A551" s="13"/>
      <c r="B551" s="225"/>
      <c r="C551" s="226"/>
      <c r="D551" s="218" t="s">
        <v>146</v>
      </c>
      <c r="E551" s="227" t="s">
        <v>19</v>
      </c>
      <c r="F551" s="228" t="s">
        <v>1029</v>
      </c>
      <c r="G551" s="226"/>
      <c r="H551" s="227" t="s">
        <v>19</v>
      </c>
      <c r="I551" s="229"/>
      <c r="J551" s="226"/>
      <c r="K551" s="226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146</v>
      </c>
      <c r="AU551" s="234" t="s">
        <v>83</v>
      </c>
      <c r="AV551" s="13" t="s">
        <v>81</v>
      </c>
      <c r="AW551" s="13" t="s">
        <v>37</v>
      </c>
      <c r="AX551" s="13" t="s">
        <v>12</v>
      </c>
      <c r="AY551" s="234" t="s">
        <v>133</v>
      </c>
    </row>
    <row r="552" s="14" customFormat="1">
      <c r="A552" s="14"/>
      <c r="B552" s="235"/>
      <c r="C552" s="236"/>
      <c r="D552" s="218" t="s">
        <v>146</v>
      </c>
      <c r="E552" s="237" t="s">
        <v>19</v>
      </c>
      <c r="F552" s="238" t="s">
        <v>81</v>
      </c>
      <c r="G552" s="236"/>
      <c r="H552" s="239">
        <v>1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146</v>
      </c>
      <c r="AU552" s="245" t="s">
        <v>83</v>
      </c>
      <c r="AV552" s="14" t="s">
        <v>83</v>
      </c>
      <c r="AW552" s="14" t="s">
        <v>37</v>
      </c>
      <c r="AX552" s="14" t="s">
        <v>12</v>
      </c>
      <c r="AY552" s="245" t="s">
        <v>133</v>
      </c>
    </row>
    <row r="553" s="13" customFormat="1">
      <c r="A553" s="13"/>
      <c r="B553" s="225"/>
      <c r="C553" s="226"/>
      <c r="D553" s="218" t="s">
        <v>146</v>
      </c>
      <c r="E553" s="227" t="s">
        <v>19</v>
      </c>
      <c r="F553" s="228" t="s">
        <v>1030</v>
      </c>
      <c r="G553" s="226"/>
      <c r="H553" s="227" t="s">
        <v>19</v>
      </c>
      <c r="I553" s="229"/>
      <c r="J553" s="226"/>
      <c r="K553" s="226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146</v>
      </c>
      <c r="AU553" s="234" t="s">
        <v>83</v>
      </c>
      <c r="AV553" s="13" t="s">
        <v>81</v>
      </c>
      <c r="AW553" s="13" t="s">
        <v>37</v>
      </c>
      <c r="AX553" s="13" t="s">
        <v>12</v>
      </c>
      <c r="AY553" s="234" t="s">
        <v>133</v>
      </c>
    </row>
    <row r="554" s="14" customFormat="1">
      <c r="A554" s="14"/>
      <c r="B554" s="235"/>
      <c r="C554" s="236"/>
      <c r="D554" s="218" t="s">
        <v>146</v>
      </c>
      <c r="E554" s="237" t="s">
        <v>19</v>
      </c>
      <c r="F554" s="238" t="s">
        <v>81</v>
      </c>
      <c r="G554" s="236"/>
      <c r="H554" s="239">
        <v>1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146</v>
      </c>
      <c r="AU554" s="245" t="s">
        <v>83</v>
      </c>
      <c r="AV554" s="14" t="s">
        <v>83</v>
      </c>
      <c r="AW554" s="14" t="s">
        <v>37</v>
      </c>
      <c r="AX554" s="14" t="s">
        <v>12</v>
      </c>
      <c r="AY554" s="245" t="s">
        <v>133</v>
      </c>
    </row>
    <row r="555" s="15" customFormat="1">
      <c r="A555" s="15"/>
      <c r="B555" s="246"/>
      <c r="C555" s="247"/>
      <c r="D555" s="218" t="s">
        <v>146</v>
      </c>
      <c r="E555" s="248" t="s">
        <v>19</v>
      </c>
      <c r="F555" s="249" t="s">
        <v>161</v>
      </c>
      <c r="G555" s="247"/>
      <c r="H555" s="250">
        <v>2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146</v>
      </c>
      <c r="AU555" s="256" t="s">
        <v>83</v>
      </c>
      <c r="AV555" s="15" t="s">
        <v>140</v>
      </c>
      <c r="AW555" s="15" t="s">
        <v>37</v>
      </c>
      <c r="AX555" s="15" t="s">
        <v>81</v>
      </c>
      <c r="AY555" s="256" t="s">
        <v>133</v>
      </c>
    </row>
    <row r="556" s="2" customFormat="1" ht="24.15" customHeight="1">
      <c r="A556" s="39"/>
      <c r="B556" s="40"/>
      <c r="C556" s="258" t="s">
        <v>1031</v>
      </c>
      <c r="D556" s="258" t="s">
        <v>348</v>
      </c>
      <c r="E556" s="259" t="s">
        <v>1032</v>
      </c>
      <c r="F556" s="260" t="s">
        <v>1033</v>
      </c>
      <c r="G556" s="261" t="s">
        <v>138</v>
      </c>
      <c r="H556" s="262">
        <v>5.1600000000000001</v>
      </c>
      <c r="I556" s="263"/>
      <c r="J556" s="264">
        <f>ROUND(I556*H556,2)</f>
        <v>0</v>
      </c>
      <c r="K556" s="260" t="s">
        <v>139</v>
      </c>
      <c r="L556" s="265"/>
      <c r="M556" s="266" t="s">
        <v>19</v>
      </c>
      <c r="N556" s="267" t="s">
        <v>45</v>
      </c>
      <c r="O556" s="85"/>
      <c r="P556" s="214">
        <f>O556*H556</f>
        <v>0</v>
      </c>
      <c r="Q556" s="214">
        <v>0.040280000000000003</v>
      </c>
      <c r="R556" s="214">
        <f>Q556*H556</f>
        <v>0.20784480000000002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390</v>
      </c>
      <c r="AT556" s="216" t="s">
        <v>348</v>
      </c>
      <c r="AU556" s="216" t="s">
        <v>83</v>
      </c>
      <c r="AY556" s="18" t="s">
        <v>133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81</v>
      </c>
      <c r="BK556" s="217">
        <f>ROUND(I556*H556,2)</f>
        <v>0</v>
      </c>
      <c r="BL556" s="18" t="s">
        <v>270</v>
      </c>
      <c r="BM556" s="216" t="s">
        <v>1034</v>
      </c>
    </row>
    <row r="557" s="2" customFormat="1">
      <c r="A557" s="39"/>
      <c r="B557" s="40"/>
      <c r="C557" s="41"/>
      <c r="D557" s="218" t="s">
        <v>142</v>
      </c>
      <c r="E557" s="41"/>
      <c r="F557" s="219" t="s">
        <v>1033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142</v>
      </c>
      <c r="AU557" s="18" t="s">
        <v>83</v>
      </c>
    </row>
    <row r="558" s="2" customFormat="1">
      <c r="A558" s="39"/>
      <c r="B558" s="40"/>
      <c r="C558" s="41"/>
      <c r="D558" s="218" t="s">
        <v>237</v>
      </c>
      <c r="E558" s="41"/>
      <c r="F558" s="257" t="s">
        <v>1035</v>
      </c>
      <c r="G558" s="41"/>
      <c r="H558" s="41"/>
      <c r="I558" s="220"/>
      <c r="J558" s="41"/>
      <c r="K558" s="41"/>
      <c r="L558" s="45"/>
      <c r="M558" s="221"/>
      <c r="N558" s="222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237</v>
      </c>
      <c r="AU558" s="18" t="s">
        <v>83</v>
      </c>
    </row>
    <row r="559" s="13" customFormat="1">
      <c r="A559" s="13"/>
      <c r="B559" s="225"/>
      <c r="C559" s="226"/>
      <c r="D559" s="218" t="s">
        <v>146</v>
      </c>
      <c r="E559" s="227" t="s">
        <v>19</v>
      </c>
      <c r="F559" s="228" t="s">
        <v>1029</v>
      </c>
      <c r="G559" s="226"/>
      <c r="H559" s="227" t="s">
        <v>19</v>
      </c>
      <c r="I559" s="229"/>
      <c r="J559" s="226"/>
      <c r="K559" s="226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146</v>
      </c>
      <c r="AU559" s="234" t="s">
        <v>83</v>
      </c>
      <c r="AV559" s="13" t="s">
        <v>81</v>
      </c>
      <c r="AW559" s="13" t="s">
        <v>37</v>
      </c>
      <c r="AX559" s="13" t="s">
        <v>12</v>
      </c>
      <c r="AY559" s="234" t="s">
        <v>133</v>
      </c>
    </row>
    <row r="560" s="14" customFormat="1">
      <c r="A560" s="14"/>
      <c r="B560" s="235"/>
      <c r="C560" s="236"/>
      <c r="D560" s="218" t="s">
        <v>146</v>
      </c>
      <c r="E560" s="237" t="s">
        <v>19</v>
      </c>
      <c r="F560" s="238" t="s">
        <v>1036</v>
      </c>
      <c r="G560" s="236"/>
      <c r="H560" s="239">
        <v>2.5800000000000001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146</v>
      </c>
      <c r="AU560" s="245" t="s">
        <v>83</v>
      </c>
      <c r="AV560" s="14" t="s">
        <v>83</v>
      </c>
      <c r="AW560" s="14" t="s">
        <v>37</v>
      </c>
      <c r="AX560" s="14" t="s">
        <v>12</v>
      </c>
      <c r="AY560" s="245" t="s">
        <v>133</v>
      </c>
    </row>
    <row r="561" s="13" customFormat="1">
      <c r="A561" s="13"/>
      <c r="B561" s="225"/>
      <c r="C561" s="226"/>
      <c r="D561" s="218" t="s">
        <v>146</v>
      </c>
      <c r="E561" s="227" t="s">
        <v>19</v>
      </c>
      <c r="F561" s="228" t="s">
        <v>1030</v>
      </c>
      <c r="G561" s="226"/>
      <c r="H561" s="227" t="s">
        <v>19</v>
      </c>
      <c r="I561" s="229"/>
      <c r="J561" s="226"/>
      <c r="K561" s="226"/>
      <c r="L561" s="230"/>
      <c r="M561" s="231"/>
      <c r="N561" s="232"/>
      <c r="O561" s="232"/>
      <c r="P561" s="232"/>
      <c r="Q561" s="232"/>
      <c r="R561" s="232"/>
      <c r="S561" s="232"/>
      <c r="T561" s="23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4" t="s">
        <v>146</v>
      </c>
      <c r="AU561" s="234" t="s">
        <v>83</v>
      </c>
      <c r="AV561" s="13" t="s">
        <v>81</v>
      </c>
      <c r="AW561" s="13" t="s">
        <v>37</v>
      </c>
      <c r="AX561" s="13" t="s">
        <v>12</v>
      </c>
      <c r="AY561" s="234" t="s">
        <v>133</v>
      </c>
    </row>
    <row r="562" s="14" customFormat="1">
      <c r="A562" s="14"/>
      <c r="B562" s="235"/>
      <c r="C562" s="236"/>
      <c r="D562" s="218" t="s">
        <v>146</v>
      </c>
      <c r="E562" s="237" t="s">
        <v>19</v>
      </c>
      <c r="F562" s="238" t="s">
        <v>1036</v>
      </c>
      <c r="G562" s="236"/>
      <c r="H562" s="239">
        <v>2.5800000000000001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146</v>
      </c>
      <c r="AU562" s="245" t="s">
        <v>83</v>
      </c>
      <c r="AV562" s="14" t="s">
        <v>83</v>
      </c>
      <c r="AW562" s="14" t="s">
        <v>37</v>
      </c>
      <c r="AX562" s="14" t="s">
        <v>12</v>
      </c>
      <c r="AY562" s="245" t="s">
        <v>133</v>
      </c>
    </row>
    <row r="563" s="15" customFormat="1">
      <c r="A563" s="15"/>
      <c r="B563" s="246"/>
      <c r="C563" s="247"/>
      <c r="D563" s="218" t="s">
        <v>146</v>
      </c>
      <c r="E563" s="248" t="s">
        <v>19</v>
      </c>
      <c r="F563" s="249" t="s">
        <v>161</v>
      </c>
      <c r="G563" s="247"/>
      <c r="H563" s="250">
        <v>5.1600000000000001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146</v>
      </c>
      <c r="AU563" s="256" t="s">
        <v>83</v>
      </c>
      <c r="AV563" s="15" t="s">
        <v>140</v>
      </c>
      <c r="AW563" s="15" t="s">
        <v>37</v>
      </c>
      <c r="AX563" s="15" t="s">
        <v>81</v>
      </c>
      <c r="AY563" s="256" t="s">
        <v>133</v>
      </c>
    </row>
    <row r="564" s="2" customFormat="1" ht="24.15" customHeight="1">
      <c r="A564" s="39"/>
      <c r="B564" s="40"/>
      <c r="C564" s="205" t="s">
        <v>1037</v>
      </c>
      <c r="D564" s="205" t="s">
        <v>135</v>
      </c>
      <c r="E564" s="206" t="s">
        <v>1038</v>
      </c>
      <c r="F564" s="207" t="s">
        <v>1039</v>
      </c>
      <c r="G564" s="208" t="s">
        <v>565</v>
      </c>
      <c r="H564" s="209">
        <v>2</v>
      </c>
      <c r="I564" s="210"/>
      <c r="J564" s="211">
        <f>ROUND(I564*H564,2)</f>
        <v>0</v>
      </c>
      <c r="K564" s="207" t="s">
        <v>139</v>
      </c>
      <c r="L564" s="45"/>
      <c r="M564" s="212" t="s">
        <v>19</v>
      </c>
      <c r="N564" s="213" t="s">
        <v>45</v>
      </c>
      <c r="O564" s="85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270</v>
      </c>
      <c r="AT564" s="216" t="s">
        <v>135</v>
      </c>
      <c r="AU564" s="216" t="s">
        <v>83</v>
      </c>
      <c r="AY564" s="18" t="s">
        <v>133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81</v>
      </c>
      <c r="BK564" s="217">
        <f>ROUND(I564*H564,2)</f>
        <v>0</v>
      </c>
      <c r="BL564" s="18" t="s">
        <v>270</v>
      </c>
      <c r="BM564" s="216" t="s">
        <v>1040</v>
      </c>
    </row>
    <row r="565" s="2" customFormat="1">
      <c r="A565" s="39"/>
      <c r="B565" s="40"/>
      <c r="C565" s="41"/>
      <c r="D565" s="218" t="s">
        <v>142</v>
      </c>
      <c r="E565" s="41"/>
      <c r="F565" s="219" t="s">
        <v>1041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142</v>
      </c>
      <c r="AU565" s="18" t="s">
        <v>83</v>
      </c>
    </row>
    <row r="566" s="2" customFormat="1">
      <c r="A566" s="39"/>
      <c r="B566" s="40"/>
      <c r="C566" s="41"/>
      <c r="D566" s="223" t="s">
        <v>144</v>
      </c>
      <c r="E566" s="41"/>
      <c r="F566" s="224" t="s">
        <v>1042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144</v>
      </c>
      <c r="AU566" s="18" t="s">
        <v>83</v>
      </c>
    </row>
    <row r="567" s="13" customFormat="1">
      <c r="A567" s="13"/>
      <c r="B567" s="225"/>
      <c r="C567" s="226"/>
      <c r="D567" s="218" t="s">
        <v>146</v>
      </c>
      <c r="E567" s="227" t="s">
        <v>19</v>
      </c>
      <c r="F567" s="228" t="s">
        <v>1043</v>
      </c>
      <c r="G567" s="226"/>
      <c r="H567" s="227" t="s">
        <v>19</v>
      </c>
      <c r="I567" s="229"/>
      <c r="J567" s="226"/>
      <c r="K567" s="226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146</v>
      </c>
      <c r="AU567" s="234" t="s">
        <v>83</v>
      </c>
      <c r="AV567" s="13" t="s">
        <v>81</v>
      </c>
      <c r="AW567" s="13" t="s">
        <v>37</v>
      </c>
      <c r="AX567" s="13" t="s">
        <v>12</v>
      </c>
      <c r="AY567" s="234" t="s">
        <v>133</v>
      </c>
    </row>
    <row r="568" s="14" customFormat="1">
      <c r="A568" s="14"/>
      <c r="B568" s="235"/>
      <c r="C568" s="236"/>
      <c r="D568" s="218" t="s">
        <v>146</v>
      </c>
      <c r="E568" s="237" t="s">
        <v>19</v>
      </c>
      <c r="F568" s="238" t="s">
        <v>81</v>
      </c>
      <c r="G568" s="236"/>
      <c r="H568" s="239">
        <v>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146</v>
      </c>
      <c r="AU568" s="245" t="s">
        <v>83</v>
      </c>
      <c r="AV568" s="14" t="s">
        <v>83</v>
      </c>
      <c r="AW568" s="14" t="s">
        <v>37</v>
      </c>
      <c r="AX568" s="14" t="s">
        <v>12</v>
      </c>
      <c r="AY568" s="245" t="s">
        <v>133</v>
      </c>
    </row>
    <row r="569" s="13" customFormat="1">
      <c r="A569" s="13"/>
      <c r="B569" s="225"/>
      <c r="C569" s="226"/>
      <c r="D569" s="218" t="s">
        <v>146</v>
      </c>
      <c r="E569" s="227" t="s">
        <v>19</v>
      </c>
      <c r="F569" s="228" t="s">
        <v>1044</v>
      </c>
      <c r="G569" s="226"/>
      <c r="H569" s="227" t="s">
        <v>19</v>
      </c>
      <c r="I569" s="229"/>
      <c r="J569" s="226"/>
      <c r="K569" s="226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146</v>
      </c>
      <c r="AU569" s="234" t="s">
        <v>83</v>
      </c>
      <c r="AV569" s="13" t="s">
        <v>81</v>
      </c>
      <c r="AW569" s="13" t="s">
        <v>37</v>
      </c>
      <c r="AX569" s="13" t="s">
        <v>12</v>
      </c>
      <c r="AY569" s="234" t="s">
        <v>133</v>
      </c>
    </row>
    <row r="570" s="14" customFormat="1">
      <c r="A570" s="14"/>
      <c r="B570" s="235"/>
      <c r="C570" s="236"/>
      <c r="D570" s="218" t="s">
        <v>146</v>
      </c>
      <c r="E570" s="237" t="s">
        <v>19</v>
      </c>
      <c r="F570" s="238" t="s">
        <v>81</v>
      </c>
      <c r="G570" s="236"/>
      <c r="H570" s="239">
        <v>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146</v>
      </c>
      <c r="AU570" s="245" t="s">
        <v>83</v>
      </c>
      <c r="AV570" s="14" t="s">
        <v>83</v>
      </c>
      <c r="AW570" s="14" t="s">
        <v>37</v>
      </c>
      <c r="AX570" s="14" t="s">
        <v>12</v>
      </c>
      <c r="AY570" s="245" t="s">
        <v>133</v>
      </c>
    </row>
    <row r="571" s="15" customFormat="1">
      <c r="A571" s="15"/>
      <c r="B571" s="246"/>
      <c r="C571" s="247"/>
      <c r="D571" s="218" t="s">
        <v>146</v>
      </c>
      <c r="E571" s="248" t="s">
        <v>19</v>
      </c>
      <c r="F571" s="249" t="s">
        <v>161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146</v>
      </c>
      <c r="AU571" s="256" t="s">
        <v>83</v>
      </c>
      <c r="AV571" s="15" t="s">
        <v>140</v>
      </c>
      <c r="AW571" s="15" t="s">
        <v>37</v>
      </c>
      <c r="AX571" s="15" t="s">
        <v>81</v>
      </c>
      <c r="AY571" s="256" t="s">
        <v>133</v>
      </c>
    </row>
    <row r="572" s="2" customFormat="1" ht="24.15" customHeight="1">
      <c r="A572" s="39"/>
      <c r="B572" s="40"/>
      <c r="C572" s="258" t="s">
        <v>1045</v>
      </c>
      <c r="D572" s="258" t="s">
        <v>348</v>
      </c>
      <c r="E572" s="259" t="s">
        <v>1046</v>
      </c>
      <c r="F572" s="260" t="s">
        <v>1047</v>
      </c>
      <c r="G572" s="261" t="s">
        <v>565</v>
      </c>
      <c r="H572" s="262">
        <v>1</v>
      </c>
      <c r="I572" s="263"/>
      <c r="J572" s="264">
        <f>ROUND(I572*H572,2)</f>
        <v>0</v>
      </c>
      <c r="K572" s="260" t="s">
        <v>139</v>
      </c>
      <c r="L572" s="265"/>
      <c r="M572" s="266" t="s">
        <v>19</v>
      </c>
      <c r="N572" s="267" t="s">
        <v>45</v>
      </c>
      <c r="O572" s="85"/>
      <c r="P572" s="214">
        <f>O572*H572</f>
        <v>0</v>
      </c>
      <c r="Q572" s="214">
        <v>0.021000000000000001</v>
      </c>
      <c r="R572" s="214">
        <f>Q572*H572</f>
        <v>0.021000000000000001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390</v>
      </c>
      <c r="AT572" s="216" t="s">
        <v>348</v>
      </c>
      <c r="AU572" s="216" t="s">
        <v>83</v>
      </c>
      <c r="AY572" s="18" t="s">
        <v>133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81</v>
      </c>
      <c r="BK572" s="217">
        <f>ROUND(I572*H572,2)</f>
        <v>0</v>
      </c>
      <c r="BL572" s="18" t="s">
        <v>270</v>
      </c>
      <c r="BM572" s="216" t="s">
        <v>1048</v>
      </c>
    </row>
    <row r="573" s="2" customFormat="1">
      <c r="A573" s="39"/>
      <c r="B573" s="40"/>
      <c r="C573" s="41"/>
      <c r="D573" s="218" t="s">
        <v>142</v>
      </c>
      <c r="E573" s="41"/>
      <c r="F573" s="219" t="s">
        <v>1047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142</v>
      </c>
      <c r="AU573" s="18" t="s">
        <v>83</v>
      </c>
    </row>
    <row r="574" s="2" customFormat="1">
      <c r="A574" s="39"/>
      <c r="B574" s="40"/>
      <c r="C574" s="41"/>
      <c r="D574" s="218" t="s">
        <v>237</v>
      </c>
      <c r="E574" s="41"/>
      <c r="F574" s="257" t="s">
        <v>1049</v>
      </c>
      <c r="G574" s="41"/>
      <c r="H574" s="41"/>
      <c r="I574" s="220"/>
      <c r="J574" s="41"/>
      <c r="K574" s="41"/>
      <c r="L574" s="45"/>
      <c r="M574" s="221"/>
      <c r="N574" s="222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237</v>
      </c>
      <c r="AU574" s="18" t="s">
        <v>83</v>
      </c>
    </row>
    <row r="575" s="13" customFormat="1">
      <c r="A575" s="13"/>
      <c r="B575" s="225"/>
      <c r="C575" s="226"/>
      <c r="D575" s="218" t="s">
        <v>146</v>
      </c>
      <c r="E575" s="227" t="s">
        <v>19</v>
      </c>
      <c r="F575" s="228" t="s">
        <v>1043</v>
      </c>
      <c r="G575" s="226"/>
      <c r="H575" s="227" t="s">
        <v>19</v>
      </c>
      <c r="I575" s="229"/>
      <c r="J575" s="226"/>
      <c r="K575" s="226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146</v>
      </c>
      <c r="AU575" s="234" t="s">
        <v>83</v>
      </c>
      <c r="AV575" s="13" t="s">
        <v>81</v>
      </c>
      <c r="AW575" s="13" t="s">
        <v>37</v>
      </c>
      <c r="AX575" s="13" t="s">
        <v>12</v>
      </c>
      <c r="AY575" s="234" t="s">
        <v>133</v>
      </c>
    </row>
    <row r="576" s="14" customFormat="1">
      <c r="A576" s="14"/>
      <c r="B576" s="235"/>
      <c r="C576" s="236"/>
      <c r="D576" s="218" t="s">
        <v>146</v>
      </c>
      <c r="E576" s="237" t="s">
        <v>19</v>
      </c>
      <c r="F576" s="238" t="s">
        <v>81</v>
      </c>
      <c r="G576" s="236"/>
      <c r="H576" s="239">
        <v>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146</v>
      </c>
      <c r="AU576" s="245" t="s">
        <v>83</v>
      </c>
      <c r="AV576" s="14" t="s">
        <v>83</v>
      </c>
      <c r="AW576" s="14" t="s">
        <v>37</v>
      </c>
      <c r="AX576" s="14" t="s">
        <v>81</v>
      </c>
      <c r="AY576" s="245" t="s">
        <v>133</v>
      </c>
    </row>
    <row r="577" s="2" customFormat="1" ht="24.15" customHeight="1">
      <c r="A577" s="39"/>
      <c r="B577" s="40"/>
      <c r="C577" s="258" t="s">
        <v>1050</v>
      </c>
      <c r="D577" s="258" t="s">
        <v>348</v>
      </c>
      <c r="E577" s="259" t="s">
        <v>1051</v>
      </c>
      <c r="F577" s="260" t="s">
        <v>1052</v>
      </c>
      <c r="G577" s="261" t="s">
        <v>565</v>
      </c>
      <c r="H577" s="262">
        <v>1</v>
      </c>
      <c r="I577" s="263"/>
      <c r="J577" s="264">
        <f>ROUND(I577*H577,2)</f>
        <v>0</v>
      </c>
      <c r="K577" s="260" t="s">
        <v>139</v>
      </c>
      <c r="L577" s="265"/>
      <c r="M577" s="266" t="s">
        <v>19</v>
      </c>
      <c r="N577" s="267" t="s">
        <v>45</v>
      </c>
      <c r="O577" s="85"/>
      <c r="P577" s="214">
        <f>O577*H577</f>
        <v>0</v>
      </c>
      <c r="Q577" s="214">
        <v>0.017999999999999999</v>
      </c>
      <c r="R577" s="214">
        <f>Q577*H577</f>
        <v>0.017999999999999999</v>
      </c>
      <c r="S577" s="214">
        <v>0</v>
      </c>
      <c r="T577" s="21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6" t="s">
        <v>390</v>
      </c>
      <c r="AT577" s="216" t="s">
        <v>348</v>
      </c>
      <c r="AU577" s="216" t="s">
        <v>83</v>
      </c>
      <c r="AY577" s="18" t="s">
        <v>133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8" t="s">
        <v>81</v>
      </c>
      <c r="BK577" s="217">
        <f>ROUND(I577*H577,2)</f>
        <v>0</v>
      </c>
      <c r="BL577" s="18" t="s">
        <v>270</v>
      </c>
      <c r="BM577" s="216" t="s">
        <v>1053</v>
      </c>
    </row>
    <row r="578" s="2" customFormat="1">
      <c r="A578" s="39"/>
      <c r="B578" s="40"/>
      <c r="C578" s="41"/>
      <c r="D578" s="218" t="s">
        <v>142</v>
      </c>
      <c r="E578" s="41"/>
      <c r="F578" s="219" t="s">
        <v>1052</v>
      </c>
      <c r="G578" s="41"/>
      <c r="H578" s="41"/>
      <c r="I578" s="220"/>
      <c r="J578" s="41"/>
      <c r="K578" s="41"/>
      <c r="L578" s="45"/>
      <c r="M578" s="221"/>
      <c r="N578" s="22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142</v>
      </c>
      <c r="AU578" s="18" t="s">
        <v>83</v>
      </c>
    </row>
    <row r="579" s="2" customFormat="1">
      <c r="A579" s="39"/>
      <c r="B579" s="40"/>
      <c r="C579" s="41"/>
      <c r="D579" s="218" t="s">
        <v>237</v>
      </c>
      <c r="E579" s="41"/>
      <c r="F579" s="257" t="s">
        <v>1049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237</v>
      </c>
      <c r="AU579" s="18" t="s">
        <v>83</v>
      </c>
    </row>
    <row r="580" s="13" customFormat="1">
      <c r="A580" s="13"/>
      <c r="B580" s="225"/>
      <c r="C580" s="226"/>
      <c r="D580" s="218" t="s">
        <v>146</v>
      </c>
      <c r="E580" s="227" t="s">
        <v>19</v>
      </c>
      <c r="F580" s="228" t="s">
        <v>1044</v>
      </c>
      <c r="G580" s="226"/>
      <c r="H580" s="227" t="s">
        <v>19</v>
      </c>
      <c r="I580" s="229"/>
      <c r="J580" s="226"/>
      <c r="K580" s="226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146</v>
      </c>
      <c r="AU580" s="234" t="s">
        <v>83</v>
      </c>
      <c r="AV580" s="13" t="s">
        <v>81</v>
      </c>
      <c r="AW580" s="13" t="s">
        <v>37</v>
      </c>
      <c r="AX580" s="13" t="s">
        <v>12</v>
      </c>
      <c r="AY580" s="234" t="s">
        <v>133</v>
      </c>
    </row>
    <row r="581" s="14" customFormat="1">
      <c r="A581" s="14"/>
      <c r="B581" s="235"/>
      <c r="C581" s="236"/>
      <c r="D581" s="218" t="s">
        <v>146</v>
      </c>
      <c r="E581" s="237" t="s">
        <v>19</v>
      </c>
      <c r="F581" s="238" t="s">
        <v>81</v>
      </c>
      <c r="G581" s="236"/>
      <c r="H581" s="239">
        <v>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146</v>
      </c>
      <c r="AU581" s="245" t="s">
        <v>83</v>
      </c>
      <c r="AV581" s="14" t="s">
        <v>83</v>
      </c>
      <c r="AW581" s="14" t="s">
        <v>37</v>
      </c>
      <c r="AX581" s="14" t="s">
        <v>81</v>
      </c>
      <c r="AY581" s="245" t="s">
        <v>133</v>
      </c>
    </row>
    <row r="582" s="2" customFormat="1" ht="24.15" customHeight="1">
      <c r="A582" s="39"/>
      <c r="B582" s="40"/>
      <c r="C582" s="205" t="s">
        <v>1054</v>
      </c>
      <c r="D582" s="205" t="s">
        <v>135</v>
      </c>
      <c r="E582" s="206" t="s">
        <v>1055</v>
      </c>
      <c r="F582" s="207" t="s">
        <v>1056</v>
      </c>
      <c r="G582" s="208" t="s">
        <v>565</v>
      </c>
      <c r="H582" s="209">
        <v>10</v>
      </c>
      <c r="I582" s="210"/>
      <c r="J582" s="211">
        <f>ROUND(I582*H582,2)</f>
        <v>0</v>
      </c>
      <c r="K582" s="207" t="s">
        <v>139</v>
      </c>
      <c r="L582" s="45"/>
      <c r="M582" s="212" t="s">
        <v>19</v>
      </c>
      <c r="N582" s="213" t="s">
        <v>45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270</v>
      </c>
      <c r="AT582" s="216" t="s">
        <v>135</v>
      </c>
      <c r="AU582" s="216" t="s">
        <v>83</v>
      </c>
      <c r="AY582" s="18" t="s">
        <v>133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81</v>
      </c>
      <c r="BK582" s="217">
        <f>ROUND(I582*H582,2)</f>
        <v>0</v>
      </c>
      <c r="BL582" s="18" t="s">
        <v>270</v>
      </c>
      <c r="BM582" s="216" t="s">
        <v>1057</v>
      </c>
    </row>
    <row r="583" s="2" customFormat="1">
      <c r="A583" s="39"/>
      <c r="B583" s="40"/>
      <c r="C583" s="41"/>
      <c r="D583" s="218" t="s">
        <v>142</v>
      </c>
      <c r="E583" s="41"/>
      <c r="F583" s="219" t="s">
        <v>1058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142</v>
      </c>
      <c r="AU583" s="18" t="s">
        <v>83</v>
      </c>
    </row>
    <row r="584" s="2" customFormat="1">
      <c r="A584" s="39"/>
      <c r="B584" s="40"/>
      <c r="C584" s="41"/>
      <c r="D584" s="223" t="s">
        <v>144</v>
      </c>
      <c r="E584" s="41"/>
      <c r="F584" s="224" t="s">
        <v>1059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144</v>
      </c>
      <c r="AU584" s="18" t="s">
        <v>83</v>
      </c>
    </row>
    <row r="585" s="13" customFormat="1">
      <c r="A585" s="13"/>
      <c r="B585" s="225"/>
      <c r="C585" s="226"/>
      <c r="D585" s="218" t="s">
        <v>146</v>
      </c>
      <c r="E585" s="227" t="s">
        <v>19</v>
      </c>
      <c r="F585" s="228" t="s">
        <v>1060</v>
      </c>
      <c r="G585" s="226"/>
      <c r="H585" s="227" t="s">
        <v>19</v>
      </c>
      <c r="I585" s="229"/>
      <c r="J585" s="226"/>
      <c r="K585" s="226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146</v>
      </c>
      <c r="AU585" s="234" t="s">
        <v>83</v>
      </c>
      <c r="AV585" s="13" t="s">
        <v>81</v>
      </c>
      <c r="AW585" s="13" t="s">
        <v>37</v>
      </c>
      <c r="AX585" s="13" t="s">
        <v>12</v>
      </c>
      <c r="AY585" s="234" t="s">
        <v>133</v>
      </c>
    </row>
    <row r="586" s="14" customFormat="1">
      <c r="A586" s="14"/>
      <c r="B586" s="235"/>
      <c r="C586" s="236"/>
      <c r="D586" s="218" t="s">
        <v>146</v>
      </c>
      <c r="E586" s="237" t="s">
        <v>19</v>
      </c>
      <c r="F586" s="238" t="s">
        <v>140</v>
      </c>
      <c r="G586" s="236"/>
      <c r="H586" s="239">
        <v>4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146</v>
      </c>
      <c r="AU586" s="245" t="s">
        <v>83</v>
      </c>
      <c r="AV586" s="14" t="s">
        <v>83</v>
      </c>
      <c r="AW586" s="14" t="s">
        <v>37</v>
      </c>
      <c r="AX586" s="14" t="s">
        <v>12</v>
      </c>
      <c r="AY586" s="245" t="s">
        <v>133</v>
      </c>
    </row>
    <row r="587" s="13" customFormat="1">
      <c r="A587" s="13"/>
      <c r="B587" s="225"/>
      <c r="C587" s="226"/>
      <c r="D587" s="218" t="s">
        <v>146</v>
      </c>
      <c r="E587" s="227" t="s">
        <v>19</v>
      </c>
      <c r="F587" s="228" t="s">
        <v>1061</v>
      </c>
      <c r="G587" s="226"/>
      <c r="H587" s="227" t="s">
        <v>19</v>
      </c>
      <c r="I587" s="229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146</v>
      </c>
      <c r="AU587" s="234" t="s">
        <v>83</v>
      </c>
      <c r="AV587" s="13" t="s">
        <v>81</v>
      </c>
      <c r="AW587" s="13" t="s">
        <v>37</v>
      </c>
      <c r="AX587" s="13" t="s">
        <v>12</v>
      </c>
      <c r="AY587" s="234" t="s">
        <v>133</v>
      </c>
    </row>
    <row r="588" s="14" customFormat="1">
      <c r="A588" s="14"/>
      <c r="B588" s="235"/>
      <c r="C588" s="236"/>
      <c r="D588" s="218" t="s">
        <v>146</v>
      </c>
      <c r="E588" s="237" t="s">
        <v>19</v>
      </c>
      <c r="F588" s="238" t="s">
        <v>83</v>
      </c>
      <c r="G588" s="236"/>
      <c r="H588" s="239">
        <v>2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146</v>
      </c>
      <c r="AU588" s="245" t="s">
        <v>83</v>
      </c>
      <c r="AV588" s="14" t="s">
        <v>83</v>
      </c>
      <c r="AW588" s="14" t="s">
        <v>37</v>
      </c>
      <c r="AX588" s="14" t="s">
        <v>12</v>
      </c>
      <c r="AY588" s="245" t="s">
        <v>133</v>
      </c>
    </row>
    <row r="589" s="13" customFormat="1">
      <c r="A589" s="13"/>
      <c r="B589" s="225"/>
      <c r="C589" s="226"/>
      <c r="D589" s="218" t="s">
        <v>146</v>
      </c>
      <c r="E589" s="227" t="s">
        <v>19</v>
      </c>
      <c r="F589" s="228" t="s">
        <v>1062</v>
      </c>
      <c r="G589" s="226"/>
      <c r="H589" s="227" t="s">
        <v>19</v>
      </c>
      <c r="I589" s="229"/>
      <c r="J589" s="226"/>
      <c r="K589" s="226"/>
      <c r="L589" s="230"/>
      <c r="M589" s="231"/>
      <c r="N589" s="232"/>
      <c r="O589" s="232"/>
      <c r="P589" s="232"/>
      <c r="Q589" s="232"/>
      <c r="R589" s="232"/>
      <c r="S589" s="232"/>
      <c r="T589" s="23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4" t="s">
        <v>146</v>
      </c>
      <c r="AU589" s="234" t="s">
        <v>83</v>
      </c>
      <c r="AV589" s="13" t="s">
        <v>81</v>
      </c>
      <c r="AW589" s="13" t="s">
        <v>37</v>
      </c>
      <c r="AX589" s="13" t="s">
        <v>12</v>
      </c>
      <c r="AY589" s="234" t="s">
        <v>133</v>
      </c>
    </row>
    <row r="590" s="14" customFormat="1">
      <c r="A590" s="14"/>
      <c r="B590" s="235"/>
      <c r="C590" s="236"/>
      <c r="D590" s="218" t="s">
        <v>146</v>
      </c>
      <c r="E590" s="237" t="s">
        <v>19</v>
      </c>
      <c r="F590" s="238" t="s">
        <v>83</v>
      </c>
      <c r="G590" s="236"/>
      <c r="H590" s="239">
        <v>2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146</v>
      </c>
      <c r="AU590" s="245" t="s">
        <v>83</v>
      </c>
      <c r="AV590" s="14" t="s">
        <v>83</v>
      </c>
      <c r="AW590" s="14" t="s">
        <v>37</v>
      </c>
      <c r="AX590" s="14" t="s">
        <v>12</v>
      </c>
      <c r="AY590" s="245" t="s">
        <v>133</v>
      </c>
    </row>
    <row r="591" s="13" customFormat="1">
      <c r="A591" s="13"/>
      <c r="B591" s="225"/>
      <c r="C591" s="226"/>
      <c r="D591" s="218" t="s">
        <v>146</v>
      </c>
      <c r="E591" s="227" t="s">
        <v>19</v>
      </c>
      <c r="F591" s="228" t="s">
        <v>1063</v>
      </c>
      <c r="G591" s="226"/>
      <c r="H591" s="227" t="s">
        <v>19</v>
      </c>
      <c r="I591" s="229"/>
      <c r="J591" s="226"/>
      <c r="K591" s="226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146</v>
      </c>
      <c r="AU591" s="234" t="s">
        <v>83</v>
      </c>
      <c r="AV591" s="13" t="s">
        <v>81</v>
      </c>
      <c r="AW591" s="13" t="s">
        <v>37</v>
      </c>
      <c r="AX591" s="13" t="s">
        <v>12</v>
      </c>
      <c r="AY591" s="234" t="s">
        <v>133</v>
      </c>
    </row>
    <row r="592" s="14" customFormat="1">
      <c r="A592" s="14"/>
      <c r="B592" s="235"/>
      <c r="C592" s="236"/>
      <c r="D592" s="218" t="s">
        <v>146</v>
      </c>
      <c r="E592" s="237" t="s">
        <v>19</v>
      </c>
      <c r="F592" s="238" t="s">
        <v>81</v>
      </c>
      <c r="G592" s="236"/>
      <c r="H592" s="239">
        <v>1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146</v>
      </c>
      <c r="AU592" s="245" t="s">
        <v>83</v>
      </c>
      <c r="AV592" s="14" t="s">
        <v>83</v>
      </c>
      <c r="AW592" s="14" t="s">
        <v>37</v>
      </c>
      <c r="AX592" s="14" t="s">
        <v>12</v>
      </c>
      <c r="AY592" s="245" t="s">
        <v>133</v>
      </c>
    </row>
    <row r="593" s="13" customFormat="1">
      <c r="A593" s="13"/>
      <c r="B593" s="225"/>
      <c r="C593" s="226"/>
      <c r="D593" s="218" t="s">
        <v>146</v>
      </c>
      <c r="E593" s="227" t="s">
        <v>19</v>
      </c>
      <c r="F593" s="228" t="s">
        <v>1064</v>
      </c>
      <c r="G593" s="226"/>
      <c r="H593" s="227" t="s">
        <v>19</v>
      </c>
      <c r="I593" s="229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146</v>
      </c>
      <c r="AU593" s="234" t="s">
        <v>83</v>
      </c>
      <c r="AV593" s="13" t="s">
        <v>81</v>
      </c>
      <c r="AW593" s="13" t="s">
        <v>37</v>
      </c>
      <c r="AX593" s="13" t="s">
        <v>12</v>
      </c>
      <c r="AY593" s="234" t="s">
        <v>133</v>
      </c>
    </row>
    <row r="594" s="14" customFormat="1">
      <c r="A594" s="14"/>
      <c r="B594" s="235"/>
      <c r="C594" s="236"/>
      <c r="D594" s="218" t="s">
        <v>146</v>
      </c>
      <c r="E594" s="237" t="s">
        <v>19</v>
      </c>
      <c r="F594" s="238" t="s">
        <v>81</v>
      </c>
      <c r="G594" s="236"/>
      <c r="H594" s="239">
        <v>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146</v>
      </c>
      <c r="AU594" s="245" t="s">
        <v>83</v>
      </c>
      <c r="AV594" s="14" t="s">
        <v>83</v>
      </c>
      <c r="AW594" s="14" t="s">
        <v>37</v>
      </c>
      <c r="AX594" s="14" t="s">
        <v>12</v>
      </c>
      <c r="AY594" s="245" t="s">
        <v>133</v>
      </c>
    </row>
    <row r="595" s="15" customFormat="1">
      <c r="A595" s="15"/>
      <c r="B595" s="246"/>
      <c r="C595" s="247"/>
      <c r="D595" s="218" t="s">
        <v>146</v>
      </c>
      <c r="E595" s="248" t="s">
        <v>19</v>
      </c>
      <c r="F595" s="249" t="s">
        <v>161</v>
      </c>
      <c r="G595" s="247"/>
      <c r="H595" s="250">
        <v>10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146</v>
      </c>
      <c r="AU595" s="256" t="s">
        <v>83</v>
      </c>
      <c r="AV595" s="15" t="s">
        <v>140</v>
      </c>
      <c r="AW595" s="15" t="s">
        <v>37</v>
      </c>
      <c r="AX595" s="15" t="s">
        <v>81</v>
      </c>
      <c r="AY595" s="256" t="s">
        <v>133</v>
      </c>
    </row>
    <row r="596" s="2" customFormat="1" ht="33" customHeight="1">
      <c r="A596" s="39"/>
      <c r="B596" s="40"/>
      <c r="C596" s="258" t="s">
        <v>1065</v>
      </c>
      <c r="D596" s="258" t="s">
        <v>348</v>
      </c>
      <c r="E596" s="259" t="s">
        <v>1066</v>
      </c>
      <c r="F596" s="260" t="s">
        <v>1067</v>
      </c>
      <c r="G596" s="261" t="s">
        <v>565</v>
      </c>
      <c r="H596" s="262">
        <v>8</v>
      </c>
      <c r="I596" s="263"/>
      <c r="J596" s="264">
        <f>ROUND(I596*H596,2)</f>
        <v>0</v>
      </c>
      <c r="K596" s="260" t="s">
        <v>139</v>
      </c>
      <c r="L596" s="265"/>
      <c r="M596" s="266" t="s">
        <v>19</v>
      </c>
      <c r="N596" s="267" t="s">
        <v>45</v>
      </c>
      <c r="O596" s="85"/>
      <c r="P596" s="214">
        <f>O596*H596</f>
        <v>0</v>
      </c>
      <c r="Q596" s="214">
        <v>0.021600000000000001</v>
      </c>
      <c r="R596" s="214">
        <f>Q596*H596</f>
        <v>0.17280000000000001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390</v>
      </c>
      <c r="AT596" s="216" t="s">
        <v>348</v>
      </c>
      <c r="AU596" s="216" t="s">
        <v>83</v>
      </c>
      <c r="AY596" s="18" t="s">
        <v>133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81</v>
      </c>
      <c r="BK596" s="217">
        <f>ROUND(I596*H596,2)</f>
        <v>0</v>
      </c>
      <c r="BL596" s="18" t="s">
        <v>270</v>
      </c>
      <c r="BM596" s="216" t="s">
        <v>1068</v>
      </c>
    </row>
    <row r="597" s="2" customFormat="1">
      <c r="A597" s="39"/>
      <c r="B597" s="40"/>
      <c r="C597" s="41"/>
      <c r="D597" s="218" t="s">
        <v>142</v>
      </c>
      <c r="E597" s="41"/>
      <c r="F597" s="219" t="s">
        <v>1067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142</v>
      </c>
      <c r="AU597" s="18" t="s">
        <v>83</v>
      </c>
    </row>
    <row r="598" s="2" customFormat="1">
      <c r="A598" s="39"/>
      <c r="B598" s="40"/>
      <c r="C598" s="41"/>
      <c r="D598" s="218" t="s">
        <v>237</v>
      </c>
      <c r="E598" s="41"/>
      <c r="F598" s="257" t="s">
        <v>1069</v>
      </c>
      <c r="G598" s="41"/>
      <c r="H598" s="41"/>
      <c r="I598" s="220"/>
      <c r="J598" s="41"/>
      <c r="K598" s="41"/>
      <c r="L598" s="45"/>
      <c r="M598" s="221"/>
      <c r="N598" s="222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237</v>
      </c>
      <c r="AU598" s="18" t="s">
        <v>83</v>
      </c>
    </row>
    <row r="599" s="13" customFormat="1">
      <c r="A599" s="13"/>
      <c r="B599" s="225"/>
      <c r="C599" s="226"/>
      <c r="D599" s="218" t="s">
        <v>146</v>
      </c>
      <c r="E599" s="227" t="s">
        <v>19</v>
      </c>
      <c r="F599" s="228" t="s">
        <v>1070</v>
      </c>
      <c r="G599" s="226"/>
      <c r="H599" s="227" t="s">
        <v>19</v>
      </c>
      <c r="I599" s="229"/>
      <c r="J599" s="226"/>
      <c r="K599" s="226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146</v>
      </c>
      <c r="AU599" s="234" t="s">
        <v>83</v>
      </c>
      <c r="AV599" s="13" t="s">
        <v>81</v>
      </c>
      <c r="AW599" s="13" t="s">
        <v>37</v>
      </c>
      <c r="AX599" s="13" t="s">
        <v>12</v>
      </c>
      <c r="AY599" s="234" t="s">
        <v>133</v>
      </c>
    </row>
    <row r="600" s="14" customFormat="1">
      <c r="A600" s="14"/>
      <c r="B600" s="235"/>
      <c r="C600" s="236"/>
      <c r="D600" s="218" t="s">
        <v>146</v>
      </c>
      <c r="E600" s="237" t="s">
        <v>19</v>
      </c>
      <c r="F600" s="238" t="s">
        <v>140</v>
      </c>
      <c r="G600" s="236"/>
      <c r="H600" s="239">
        <v>4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146</v>
      </c>
      <c r="AU600" s="245" t="s">
        <v>83</v>
      </c>
      <c r="AV600" s="14" t="s">
        <v>83</v>
      </c>
      <c r="AW600" s="14" t="s">
        <v>37</v>
      </c>
      <c r="AX600" s="14" t="s">
        <v>12</v>
      </c>
      <c r="AY600" s="245" t="s">
        <v>133</v>
      </c>
    </row>
    <row r="601" s="13" customFormat="1">
      <c r="A601" s="13"/>
      <c r="B601" s="225"/>
      <c r="C601" s="226"/>
      <c r="D601" s="218" t="s">
        <v>146</v>
      </c>
      <c r="E601" s="227" t="s">
        <v>19</v>
      </c>
      <c r="F601" s="228" t="s">
        <v>1071</v>
      </c>
      <c r="G601" s="226"/>
      <c r="H601" s="227" t="s">
        <v>19</v>
      </c>
      <c r="I601" s="229"/>
      <c r="J601" s="226"/>
      <c r="K601" s="226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146</v>
      </c>
      <c r="AU601" s="234" t="s">
        <v>83</v>
      </c>
      <c r="AV601" s="13" t="s">
        <v>81</v>
      </c>
      <c r="AW601" s="13" t="s">
        <v>37</v>
      </c>
      <c r="AX601" s="13" t="s">
        <v>12</v>
      </c>
      <c r="AY601" s="234" t="s">
        <v>133</v>
      </c>
    </row>
    <row r="602" s="14" customFormat="1">
      <c r="A602" s="14"/>
      <c r="B602" s="235"/>
      <c r="C602" s="236"/>
      <c r="D602" s="218" t="s">
        <v>146</v>
      </c>
      <c r="E602" s="237" t="s">
        <v>19</v>
      </c>
      <c r="F602" s="238" t="s">
        <v>83</v>
      </c>
      <c r="G602" s="236"/>
      <c r="H602" s="239">
        <v>2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146</v>
      </c>
      <c r="AU602" s="245" t="s">
        <v>83</v>
      </c>
      <c r="AV602" s="14" t="s">
        <v>83</v>
      </c>
      <c r="AW602" s="14" t="s">
        <v>37</v>
      </c>
      <c r="AX602" s="14" t="s">
        <v>12</v>
      </c>
      <c r="AY602" s="245" t="s">
        <v>133</v>
      </c>
    </row>
    <row r="603" s="13" customFormat="1">
      <c r="A603" s="13"/>
      <c r="B603" s="225"/>
      <c r="C603" s="226"/>
      <c r="D603" s="218" t="s">
        <v>146</v>
      </c>
      <c r="E603" s="227" t="s">
        <v>19</v>
      </c>
      <c r="F603" s="228" t="s">
        <v>1062</v>
      </c>
      <c r="G603" s="226"/>
      <c r="H603" s="227" t="s">
        <v>19</v>
      </c>
      <c r="I603" s="229"/>
      <c r="J603" s="226"/>
      <c r="K603" s="226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146</v>
      </c>
      <c r="AU603" s="234" t="s">
        <v>83</v>
      </c>
      <c r="AV603" s="13" t="s">
        <v>81</v>
      </c>
      <c r="AW603" s="13" t="s">
        <v>37</v>
      </c>
      <c r="AX603" s="13" t="s">
        <v>12</v>
      </c>
      <c r="AY603" s="234" t="s">
        <v>133</v>
      </c>
    </row>
    <row r="604" s="14" customFormat="1">
      <c r="A604" s="14"/>
      <c r="B604" s="235"/>
      <c r="C604" s="236"/>
      <c r="D604" s="218" t="s">
        <v>146</v>
      </c>
      <c r="E604" s="237" t="s">
        <v>19</v>
      </c>
      <c r="F604" s="238" t="s">
        <v>83</v>
      </c>
      <c r="G604" s="236"/>
      <c r="H604" s="239">
        <v>2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146</v>
      </c>
      <c r="AU604" s="245" t="s">
        <v>83</v>
      </c>
      <c r="AV604" s="14" t="s">
        <v>83</v>
      </c>
      <c r="AW604" s="14" t="s">
        <v>37</v>
      </c>
      <c r="AX604" s="14" t="s">
        <v>12</v>
      </c>
      <c r="AY604" s="245" t="s">
        <v>133</v>
      </c>
    </row>
    <row r="605" s="15" customFormat="1">
      <c r="A605" s="15"/>
      <c r="B605" s="246"/>
      <c r="C605" s="247"/>
      <c r="D605" s="218" t="s">
        <v>146</v>
      </c>
      <c r="E605" s="248" t="s">
        <v>19</v>
      </c>
      <c r="F605" s="249" t="s">
        <v>161</v>
      </c>
      <c r="G605" s="247"/>
      <c r="H605" s="250">
        <v>8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146</v>
      </c>
      <c r="AU605" s="256" t="s">
        <v>83</v>
      </c>
      <c r="AV605" s="15" t="s">
        <v>140</v>
      </c>
      <c r="AW605" s="15" t="s">
        <v>37</v>
      </c>
      <c r="AX605" s="15" t="s">
        <v>81</v>
      </c>
      <c r="AY605" s="256" t="s">
        <v>133</v>
      </c>
    </row>
    <row r="606" s="2" customFormat="1" ht="33" customHeight="1">
      <c r="A606" s="39"/>
      <c r="B606" s="40"/>
      <c r="C606" s="258" t="s">
        <v>1072</v>
      </c>
      <c r="D606" s="258" t="s">
        <v>348</v>
      </c>
      <c r="E606" s="259" t="s">
        <v>1073</v>
      </c>
      <c r="F606" s="260" t="s">
        <v>1074</v>
      </c>
      <c r="G606" s="261" t="s">
        <v>565</v>
      </c>
      <c r="H606" s="262">
        <v>1</v>
      </c>
      <c r="I606" s="263"/>
      <c r="J606" s="264">
        <f>ROUND(I606*H606,2)</f>
        <v>0</v>
      </c>
      <c r="K606" s="260" t="s">
        <v>139</v>
      </c>
      <c r="L606" s="265"/>
      <c r="M606" s="266" t="s">
        <v>19</v>
      </c>
      <c r="N606" s="267" t="s">
        <v>45</v>
      </c>
      <c r="O606" s="85"/>
      <c r="P606" s="214">
        <f>O606*H606</f>
        <v>0</v>
      </c>
      <c r="Q606" s="214">
        <v>0.0189</v>
      </c>
      <c r="R606" s="214">
        <f>Q606*H606</f>
        <v>0.0189</v>
      </c>
      <c r="S606" s="214">
        <v>0</v>
      </c>
      <c r="T606" s="215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16" t="s">
        <v>390</v>
      </c>
      <c r="AT606" s="216" t="s">
        <v>348</v>
      </c>
      <c r="AU606" s="216" t="s">
        <v>83</v>
      </c>
      <c r="AY606" s="18" t="s">
        <v>133</v>
      </c>
      <c r="BE606" s="217">
        <f>IF(N606="základní",J606,0)</f>
        <v>0</v>
      </c>
      <c r="BF606" s="217">
        <f>IF(N606="snížená",J606,0)</f>
        <v>0</v>
      </c>
      <c r="BG606" s="217">
        <f>IF(N606="zákl. přenesená",J606,0)</f>
        <v>0</v>
      </c>
      <c r="BH606" s="217">
        <f>IF(N606="sníž. přenesená",J606,0)</f>
        <v>0</v>
      </c>
      <c r="BI606" s="217">
        <f>IF(N606="nulová",J606,0)</f>
        <v>0</v>
      </c>
      <c r="BJ606" s="18" t="s">
        <v>81</v>
      </c>
      <c r="BK606" s="217">
        <f>ROUND(I606*H606,2)</f>
        <v>0</v>
      </c>
      <c r="BL606" s="18" t="s">
        <v>270</v>
      </c>
      <c r="BM606" s="216" t="s">
        <v>1075</v>
      </c>
    </row>
    <row r="607" s="2" customFormat="1">
      <c r="A607" s="39"/>
      <c r="B607" s="40"/>
      <c r="C607" s="41"/>
      <c r="D607" s="218" t="s">
        <v>142</v>
      </c>
      <c r="E607" s="41"/>
      <c r="F607" s="219" t="s">
        <v>1074</v>
      </c>
      <c r="G607" s="41"/>
      <c r="H607" s="41"/>
      <c r="I607" s="220"/>
      <c r="J607" s="41"/>
      <c r="K607" s="41"/>
      <c r="L607" s="45"/>
      <c r="M607" s="221"/>
      <c r="N607" s="22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142</v>
      </c>
      <c r="AU607" s="18" t="s">
        <v>83</v>
      </c>
    </row>
    <row r="608" s="2" customFormat="1">
      <c r="A608" s="39"/>
      <c r="B608" s="40"/>
      <c r="C608" s="41"/>
      <c r="D608" s="218" t="s">
        <v>237</v>
      </c>
      <c r="E608" s="41"/>
      <c r="F608" s="257" t="s">
        <v>1069</v>
      </c>
      <c r="G608" s="41"/>
      <c r="H608" s="41"/>
      <c r="I608" s="220"/>
      <c r="J608" s="41"/>
      <c r="K608" s="41"/>
      <c r="L608" s="45"/>
      <c r="M608" s="221"/>
      <c r="N608" s="22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237</v>
      </c>
      <c r="AU608" s="18" t="s">
        <v>83</v>
      </c>
    </row>
    <row r="609" s="13" customFormat="1">
      <c r="A609" s="13"/>
      <c r="B609" s="225"/>
      <c r="C609" s="226"/>
      <c r="D609" s="218" t="s">
        <v>146</v>
      </c>
      <c r="E609" s="227" t="s">
        <v>19</v>
      </c>
      <c r="F609" s="228" t="s">
        <v>1063</v>
      </c>
      <c r="G609" s="226"/>
      <c r="H609" s="227" t="s">
        <v>19</v>
      </c>
      <c r="I609" s="229"/>
      <c r="J609" s="226"/>
      <c r="K609" s="226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146</v>
      </c>
      <c r="AU609" s="234" t="s">
        <v>83</v>
      </c>
      <c r="AV609" s="13" t="s">
        <v>81</v>
      </c>
      <c r="AW609" s="13" t="s">
        <v>37</v>
      </c>
      <c r="AX609" s="13" t="s">
        <v>12</v>
      </c>
      <c r="AY609" s="234" t="s">
        <v>133</v>
      </c>
    </row>
    <row r="610" s="14" customFormat="1">
      <c r="A610" s="14"/>
      <c r="B610" s="235"/>
      <c r="C610" s="236"/>
      <c r="D610" s="218" t="s">
        <v>146</v>
      </c>
      <c r="E610" s="237" t="s">
        <v>19</v>
      </c>
      <c r="F610" s="238" t="s">
        <v>81</v>
      </c>
      <c r="G610" s="236"/>
      <c r="H610" s="239">
        <v>1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146</v>
      </c>
      <c r="AU610" s="245" t="s">
        <v>83</v>
      </c>
      <c r="AV610" s="14" t="s">
        <v>83</v>
      </c>
      <c r="AW610" s="14" t="s">
        <v>37</v>
      </c>
      <c r="AX610" s="14" t="s">
        <v>81</v>
      </c>
      <c r="AY610" s="245" t="s">
        <v>133</v>
      </c>
    </row>
    <row r="611" s="2" customFormat="1" ht="33" customHeight="1">
      <c r="A611" s="39"/>
      <c r="B611" s="40"/>
      <c r="C611" s="258" t="s">
        <v>1076</v>
      </c>
      <c r="D611" s="258" t="s">
        <v>348</v>
      </c>
      <c r="E611" s="259" t="s">
        <v>1077</v>
      </c>
      <c r="F611" s="260" t="s">
        <v>1078</v>
      </c>
      <c r="G611" s="261" t="s">
        <v>565</v>
      </c>
      <c r="H611" s="262">
        <v>1</v>
      </c>
      <c r="I611" s="263"/>
      <c r="J611" s="264">
        <f>ROUND(I611*H611,2)</f>
        <v>0</v>
      </c>
      <c r="K611" s="260" t="s">
        <v>139</v>
      </c>
      <c r="L611" s="265"/>
      <c r="M611" s="266" t="s">
        <v>19</v>
      </c>
      <c r="N611" s="267" t="s">
        <v>45</v>
      </c>
      <c r="O611" s="85"/>
      <c r="P611" s="214">
        <f>O611*H611</f>
        <v>0</v>
      </c>
      <c r="Q611" s="214">
        <v>0.016199999999999999</v>
      </c>
      <c r="R611" s="214">
        <f>Q611*H611</f>
        <v>0.016199999999999999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390</v>
      </c>
      <c r="AT611" s="216" t="s">
        <v>348</v>
      </c>
      <c r="AU611" s="216" t="s">
        <v>83</v>
      </c>
      <c r="AY611" s="18" t="s">
        <v>133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8" t="s">
        <v>81</v>
      </c>
      <c r="BK611" s="217">
        <f>ROUND(I611*H611,2)</f>
        <v>0</v>
      </c>
      <c r="BL611" s="18" t="s">
        <v>270</v>
      </c>
      <c r="BM611" s="216" t="s">
        <v>1079</v>
      </c>
    </row>
    <row r="612" s="2" customFormat="1">
      <c r="A612" s="39"/>
      <c r="B612" s="40"/>
      <c r="C612" s="41"/>
      <c r="D612" s="218" t="s">
        <v>142</v>
      </c>
      <c r="E612" s="41"/>
      <c r="F612" s="219" t="s">
        <v>1078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142</v>
      </c>
      <c r="AU612" s="18" t="s">
        <v>83</v>
      </c>
    </row>
    <row r="613" s="2" customFormat="1">
      <c r="A613" s="39"/>
      <c r="B613" s="40"/>
      <c r="C613" s="41"/>
      <c r="D613" s="218" t="s">
        <v>237</v>
      </c>
      <c r="E613" s="41"/>
      <c r="F613" s="257" t="s">
        <v>1069</v>
      </c>
      <c r="G613" s="41"/>
      <c r="H613" s="41"/>
      <c r="I613" s="220"/>
      <c r="J613" s="41"/>
      <c r="K613" s="41"/>
      <c r="L613" s="45"/>
      <c r="M613" s="221"/>
      <c r="N613" s="222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237</v>
      </c>
      <c r="AU613" s="18" t="s">
        <v>83</v>
      </c>
    </row>
    <row r="614" s="13" customFormat="1">
      <c r="A614" s="13"/>
      <c r="B614" s="225"/>
      <c r="C614" s="226"/>
      <c r="D614" s="218" t="s">
        <v>146</v>
      </c>
      <c r="E614" s="227" t="s">
        <v>19</v>
      </c>
      <c r="F614" s="228" t="s">
        <v>1064</v>
      </c>
      <c r="G614" s="226"/>
      <c r="H614" s="227" t="s">
        <v>19</v>
      </c>
      <c r="I614" s="229"/>
      <c r="J614" s="226"/>
      <c r="K614" s="226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146</v>
      </c>
      <c r="AU614" s="234" t="s">
        <v>83</v>
      </c>
      <c r="AV614" s="13" t="s">
        <v>81</v>
      </c>
      <c r="AW614" s="13" t="s">
        <v>37</v>
      </c>
      <c r="AX614" s="13" t="s">
        <v>12</v>
      </c>
      <c r="AY614" s="234" t="s">
        <v>133</v>
      </c>
    </row>
    <row r="615" s="14" customFormat="1">
      <c r="A615" s="14"/>
      <c r="B615" s="235"/>
      <c r="C615" s="236"/>
      <c r="D615" s="218" t="s">
        <v>146</v>
      </c>
      <c r="E615" s="237" t="s">
        <v>19</v>
      </c>
      <c r="F615" s="238" t="s">
        <v>81</v>
      </c>
      <c r="G615" s="236"/>
      <c r="H615" s="239">
        <v>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146</v>
      </c>
      <c r="AU615" s="245" t="s">
        <v>83</v>
      </c>
      <c r="AV615" s="14" t="s">
        <v>83</v>
      </c>
      <c r="AW615" s="14" t="s">
        <v>37</v>
      </c>
      <c r="AX615" s="14" t="s">
        <v>81</v>
      </c>
      <c r="AY615" s="245" t="s">
        <v>133</v>
      </c>
    </row>
    <row r="616" s="2" customFormat="1" ht="24.15" customHeight="1">
      <c r="A616" s="39"/>
      <c r="B616" s="40"/>
      <c r="C616" s="205" t="s">
        <v>1080</v>
      </c>
      <c r="D616" s="205" t="s">
        <v>135</v>
      </c>
      <c r="E616" s="206" t="s">
        <v>1081</v>
      </c>
      <c r="F616" s="207" t="s">
        <v>1082</v>
      </c>
      <c r="G616" s="208" t="s">
        <v>379</v>
      </c>
      <c r="H616" s="209">
        <v>1.1799999999999999</v>
      </c>
      <c r="I616" s="210"/>
      <c r="J616" s="211">
        <f>ROUND(I616*H616,2)</f>
        <v>0</v>
      </c>
      <c r="K616" s="207" t="s">
        <v>139</v>
      </c>
      <c r="L616" s="45"/>
      <c r="M616" s="212" t="s">
        <v>19</v>
      </c>
      <c r="N616" s="213" t="s">
        <v>45</v>
      </c>
      <c r="O616" s="85"/>
      <c r="P616" s="214">
        <f>O616*H616</f>
        <v>0</v>
      </c>
      <c r="Q616" s="214">
        <v>0</v>
      </c>
      <c r="R616" s="214">
        <f>Q616*H616</f>
        <v>0</v>
      </c>
      <c r="S616" s="214">
        <v>0</v>
      </c>
      <c r="T616" s="215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6" t="s">
        <v>270</v>
      </c>
      <c r="AT616" s="216" t="s">
        <v>135</v>
      </c>
      <c r="AU616" s="216" t="s">
        <v>83</v>
      </c>
      <c r="AY616" s="18" t="s">
        <v>133</v>
      </c>
      <c r="BE616" s="217">
        <f>IF(N616="základní",J616,0)</f>
        <v>0</v>
      </c>
      <c r="BF616" s="217">
        <f>IF(N616="snížená",J616,0)</f>
        <v>0</v>
      </c>
      <c r="BG616" s="217">
        <f>IF(N616="zákl. přenesená",J616,0)</f>
        <v>0</v>
      </c>
      <c r="BH616" s="217">
        <f>IF(N616="sníž. přenesená",J616,0)</f>
        <v>0</v>
      </c>
      <c r="BI616" s="217">
        <f>IF(N616="nulová",J616,0)</f>
        <v>0</v>
      </c>
      <c r="BJ616" s="18" t="s">
        <v>81</v>
      </c>
      <c r="BK616" s="217">
        <f>ROUND(I616*H616,2)</f>
        <v>0</v>
      </c>
      <c r="BL616" s="18" t="s">
        <v>270</v>
      </c>
      <c r="BM616" s="216" t="s">
        <v>1083</v>
      </c>
    </row>
    <row r="617" s="2" customFormat="1">
      <c r="A617" s="39"/>
      <c r="B617" s="40"/>
      <c r="C617" s="41"/>
      <c r="D617" s="218" t="s">
        <v>142</v>
      </c>
      <c r="E617" s="41"/>
      <c r="F617" s="219" t="s">
        <v>1084</v>
      </c>
      <c r="G617" s="41"/>
      <c r="H617" s="41"/>
      <c r="I617" s="220"/>
      <c r="J617" s="41"/>
      <c r="K617" s="41"/>
      <c r="L617" s="45"/>
      <c r="M617" s="221"/>
      <c r="N617" s="222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142</v>
      </c>
      <c r="AU617" s="18" t="s">
        <v>83</v>
      </c>
    </row>
    <row r="618" s="2" customFormat="1">
      <c r="A618" s="39"/>
      <c r="B618" s="40"/>
      <c r="C618" s="41"/>
      <c r="D618" s="223" t="s">
        <v>144</v>
      </c>
      <c r="E618" s="41"/>
      <c r="F618" s="224" t="s">
        <v>1085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144</v>
      </c>
      <c r="AU618" s="18" t="s">
        <v>83</v>
      </c>
    </row>
    <row r="619" s="13" customFormat="1">
      <c r="A619" s="13"/>
      <c r="B619" s="225"/>
      <c r="C619" s="226"/>
      <c r="D619" s="218" t="s">
        <v>146</v>
      </c>
      <c r="E619" s="227" t="s">
        <v>19</v>
      </c>
      <c r="F619" s="228" t="s">
        <v>1086</v>
      </c>
      <c r="G619" s="226"/>
      <c r="H619" s="227" t="s">
        <v>19</v>
      </c>
      <c r="I619" s="229"/>
      <c r="J619" s="226"/>
      <c r="K619" s="226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146</v>
      </c>
      <c r="AU619" s="234" t="s">
        <v>83</v>
      </c>
      <c r="AV619" s="13" t="s">
        <v>81</v>
      </c>
      <c r="AW619" s="13" t="s">
        <v>37</v>
      </c>
      <c r="AX619" s="13" t="s">
        <v>12</v>
      </c>
      <c r="AY619" s="234" t="s">
        <v>133</v>
      </c>
    </row>
    <row r="620" s="14" customFormat="1">
      <c r="A620" s="14"/>
      <c r="B620" s="235"/>
      <c r="C620" s="236"/>
      <c r="D620" s="218" t="s">
        <v>146</v>
      </c>
      <c r="E620" s="237" t="s">
        <v>19</v>
      </c>
      <c r="F620" s="238" t="s">
        <v>1087</v>
      </c>
      <c r="G620" s="236"/>
      <c r="H620" s="239">
        <v>1.1799999999999999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146</v>
      </c>
      <c r="AU620" s="245" t="s">
        <v>83</v>
      </c>
      <c r="AV620" s="14" t="s">
        <v>83</v>
      </c>
      <c r="AW620" s="14" t="s">
        <v>37</v>
      </c>
      <c r="AX620" s="14" t="s">
        <v>81</v>
      </c>
      <c r="AY620" s="245" t="s">
        <v>133</v>
      </c>
    </row>
    <row r="621" s="2" customFormat="1" ht="24.15" customHeight="1">
      <c r="A621" s="39"/>
      <c r="B621" s="40"/>
      <c r="C621" s="258" t="s">
        <v>1088</v>
      </c>
      <c r="D621" s="258" t="s">
        <v>348</v>
      </c>
      <c r="E621" s="259" t="s">
        <v>1089</v>
      </c>
      <c r="F621" s="260" t="s">
        <v>1090</v>
      </c>
      <c r="G621" s="261" t="s">
        <v>379</v>
      </c>
      <c r="H621" s="262">
        <v>1.1799999999999999</v>
      </c>
      <c r="I621" s="263"/>
      <c r="J621" s="264">
        <f>ROUND(I621*H621,2)</f>
        <v>0</v>
      </c>
      <c r="K621" s="260" t="s">
        <v>139</v>
      </c>
      <c r="L621" s="265"/>
      <c r="M621" s="266" t="s">
        <v>19</v>
      </c>
      <c r="N621" s="267" t="s">
        <v>45</v>
      </c>
      <c r="O621" s="85"/>
      <c r="P621" s="214">
        <f>O621*H621</f>
        <v>0</v>
      </c>
      <c r="Q621" s="214">
        <v>0.0050000000000000001</v>
      </c>
      <c r="R621" s="214">
        <f>Q621*H621</f>
        <v>0.0058999999999999999</v>
      </c>
      <c r="S621" s="214">
        <v>0</v>
      </c>
      <c r="T621" s="215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16" t="s">
        <v>390</v>
      </c>
      <c r="AT621" s="216" t="s">
        <v>348</v>
      </c>
      <c r="AU621" s="216" t="s">
        <v>83</v>
      </c>
      <c r="AY621" s="18" t="s">
        <v>133</v>
      </c>
      <c r="BE621" s="217">
        <f>IF(N621="základní",J621,0)</f>
        <v>0</v>
      </c>
      <c r="BF621" s="217">
        <f>IF(N621="snížená",J621,0)</f>
        <v>0</v>
      </c>
      <c r="BG621" s="217">
        <f>IF(N621="zákl. přenesená",J621,0)</f>
        <v>0</v>
      </c>
      <c r="BH621" s="217">
        <f>IF(N621="sníž. přenesená",J621,0)</f>
        <v>0</v>
      </c>
      <c r="BI621" s="217">
        <f>IF(N621="nulová",J621,0)</f>
        <v>0</v>
      </c>
      <c r="BJ621" s="18" t="s">
        <v>81</v>
      </c>
      <c r="BK621" s="217">
        <f>ROUND(I621*H621,2)</f>
        <v>0</v>
      </c>
      <c r="BL621" s="18" t="s">
        <v>270</v>
      </c>
      <c r="BM621" s="216" t="s">
        <v>1091</v>
      </c>
    </row>
    <row r="622" s="2" customFormat="1">
      <c r="A622" s="39"/>
      <c r="B622" s="40"/>
      <c r="C622" s="41"/>
      <c r="D622" s="218" t="s">
        <v>142</v>
      </c>
      <c r="E622" s="41"/>
      <c r="F622" s="219" t="s">
        <v>1090</v>
      </c>
      <c r="G622" s="41"/>
      <c r="H622" s="41"/>
      <c r="I622" s="220"/>
      <c r="J622" s="41"/>
      <c r="K622" s="41"/>
      <c r="L622" s="45"/>
      <c r="M622" s="221"/>
      <c r="N622" s="222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142</v>
      </c>
      <c r="AU622" s="18" t="s">
        <v>83</v>
      </c>
    </row>
    <row r="623" s="2" customFormat="1" ht="33" customHeight="1">
      <c r="A623" s="39"/>
      <c r="B623" s="40"/>
      <c r="C623" s="205" t="s">
        <v>1092</v>
      </c>
      <c r="D623" s="205" t="s">
        <v>135</v>
      </c>
      <c r="E623" s="206" t="s">
        <v>460</v>
      </c>
      <c r="F623" s="207" t="s">
        <v>1093</v>
      </c>
      <c r="G623" s="208" t="s">
        <v>935</v>
      </c>
      <c r="H623" s="209">
        <v>1</v>
      </c>
      <c r="I623" s="210"/>
      <c r="J623" s="211">
        <f>ROUND(I623*H623,2)</f>
        <v>0</v>
      </c>
      <c r="K623" s="207" t="s">
        <v>19</v>
      </c>
      <c r="L623" s="45"/>
      <c r="M623" s="212" t="s">
        <v>19</v>
      </c>
      <c r="N623" s="213" t="s">
        <v>45</v>
      </c>
      <c r="O623" s="85"/>
      <c r="P623" s="214">
        <f>O623*H623</f>
        <v>0</v>
      </c>
      <c r="Q623" s="214">
        <v>0</v>
      </c>
      <c r="R623" s="214">
        <f>Q623*H623</f>
        <v>0</v>
      </c>
      <c r="S623" s="214">
        <v>0</v>
      </c>
      <c r="T623" s="215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6" t="s">
        <v>270</v>
      </c>
      <c r="AT623" s="216" t="s">
        <v>135</v>
      </c>
      <c r="AU623" s="216" t="s">
        <v>83</v>
      </c>
      <c r="AY623" s="18" t="s">
        <v>133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18" t="s">
        <v>81</v>
      </c>
      <c r="BK623" s="217">
        <f>ROUND(I623*H623,2)</f>
        <v>0</v>
      </c>
      <c r="BL623" s="18" t="s">
        <v>270</v>
      </c>
      <c r="BM623" s="216" t="s">
        <v>1094</v>
      </c>
    </row>
    <row r="624" s="2" customFormat="1">
      <c r="A624" s="39"/>
      <c r="B624" s="40"/>
      <c r="C624" s="41"/>
      <c r="D624" s="218" t="s">
        <v>142</v>
      </c>
      <c r="E624" s="41"/>
      <c r="F624" s="219" t="s">
        <v>1093</v>
      </c>
      <c r="G624" s="41"/>
      <c r="H624" s="41"/>
      <c r="I624" s="220"/>
      <c r="J624" s="41"/>
      <c r="K624" s="41"/>
      <c r="L624" s="45"/>
      <c r="M624" s="221"/>
      <c r="N624" s="222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142</v>
      </c>
      <c r="AU624" s="18" t="s">
        <v>83</v>
      </c>
    </row>
    <row r="625" s="2" customFormat="1">
      <c r="A625" s="39"/>
      <c r="B625" s="40"/>
      <c r="C625" s="41"/>
      <c r="D625" s="218" t="s">
        <v>237</v>
      </c>
      <c r="E625" s="41"/>
      <c r="F625" s="257" t="s">
        <v>1095</v>
      </c>
      <c r="G625" s="41"/>
      <c r="H625" s="41"/>
      <c r="I625" s="220"/>
      <c r="J625" s="41"/>
      <c r="K625" s="41"/>
      <c r="L625" s="45"/>
      <c r="M625" s="221"/>
      <c r="N625" s="222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237</v>
      </c>
      <c r="AU625" s="18" t="s">
        <v>83</v>
      </c>
    </row>
    <row r="626" s="2" customFormat="1" ht="33" customHeight="1">
      <c r="A626" s="39"/>
      <c r="B626" s="40"/>
      <c r="C626" s="205" t="s">
        <v>1096</v>
      </c>
      <c r="D626" s="205" t="s">
        <v>135</v>
      </c>
      <c r="E626" s="206" t="s">
        <v>1097</v>
      </c>
      <c r="F626" s="207" t="s">
        <v>1098</v>
      </c>
      <c r="G626" s="208" t="s">
        <v>935</v>
      </c>
      <c r="H626" s="209">
        <v>1</v>
      </c>
      <c r="I626" s="210"/>
      <c r="J626" s="211">
        <f>ROUND(I626*H626,2)</f>
        <v>0</v>
      </c>
      <c r="K626" s="207" t="s">
        <v>19</v>
      </c>
      <c r="L626" s="45"/>
      <c r="M626" s="212" t="s">
        <v>19</v>
      </c>
      <c r="N626" s="213" t="s">
        <v>45</v>
      </c>
      <c r="O626" s="85"/>
      <c r="P626" s="214">
        <f>O626*H626</f>
        <v>0</v>
      </c>
      <c r="Q626" s="214">
        <v>0</v>
      </c>
      <c r="R626" s="214">
        <f>Q626*H626</f>
        <v>0</v>
      </c>
      <c r="S626" s="214">
        <v>0</v>
      </c>
      <c r="T626" s="215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16" t="s">
        <v>270</v>
      </c>
      <c r="AT626" s="216" t="s">
        <v>135</v>
      </c>
      <c r="AU626" s="216" t="s">
        <v>83</v>
      </c>
      <c r="AY626" s="18" t="s">
        <v>133</v>
      </c>
      <c r="BE626" s="217">
        <f>IF(N626="základní",J626,0)</f>
        <v>0</v>
      </c>
      <c r="BF626" s="217">
        <f>IF(N626="snížená",J626,0)</f>
        <v>0</v>
      </c>
      <c r="BG626" s="217">
        <f>IF(N626="zákl. přenesená",J626,0)</f>
        <v>0</v>
      </c>
      <c r="BH626" s="217">
        <f>IF(N626="sníž. přenesená",J626,0)</f>
        <v>0</v>
      </c>
      <c r="BI626" s="217">
        <f>IF(N626="nulová",J626,0)</f>
        <v>0</v>
      </c>
      <c r="BJ626" s="18" t="s">
        <v>81</v>
      </c>
      <c r="BK626" s="217">
        <f>ROUND(I626*H626,2)</f>
        <v>0</v>
      </c>
      <c r="BL626" s="18" t="s">
        <v>270</v>
      </c>
      <c r="BM626" s="216" t="s">
        <v>1099</v>
      </c>
    </row>
    <row r="627" s="2" customFormat="1">
      <c r="A627" s="39"/>
      <c r="B627" s="40"/>
      <c r="C627" s="41"/>
      <c r="D627" s="218" t="s">
        <v>142</v>
      </c>
      <c r="E627" s="41"/>
      <c r="F627" s="219" t="s">
        <v>1098</v>
      </c>
      <c r="G627" s="41"/>
      <c r="H627" s="41"/>
      <c r="I627" s="220"/>
      <c r="J627" s="41"/>
      <c r="K627" s="41"/>
      <c r="L627" s="45"/>
      <c r="M627" s="221"/>
      <c r="N627" s="222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142</v>
      </c>
      <c r="AU627" s="18" t="s">
        <v>83</v>
      </c>
    </row>
    <row r="628" s="2" customFormat="1">
      <c r="A628" s="39"/>
      <c r="B628" s="40"/>
      <c r="C628" s="41"/>
      <c r="D628" s="218" t="s">
        <v>237</v>
      </c>
      <c r="E628" s="41"/>
      <c r="F628" s="257" t="s">
        <v>1095</v>
      </c>
      <c r="G628" s="41"/>
      <c r="H628" s="41"/>
      <c r="I628" s="220"/>
      <c r="J628" s="41"/>
      <c r="K628" s="41"/>
      <c r="L628" s="45"/>
      <c r="M628" s="221"/>
      <c r="N628" s="22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237</v>
      </c>
      <c r="AU628" s="18" t="s">
        <v>83</v>
      </c>
    </row>
    <row r="629" s="2" customFormat="1" ht="33" customHeight="1">
      <c r="A629" s="39"/>
      <c r="B629" s="40"/>
      <c r="C629" s="205" t="s">
        <v>1100</v>
      </c>
      <c r="D629" s="205" t="s">
        <v>135</v>
      </c>
      <c r="E629" s="206" t="s">
        <v>1101</v>
      </c>
      <c r="F629" s="207" t="s">
        <v>1102</v>
      </c>
      <c r="G629" s="208" t="s">
        <v>935</v>
      </c>
      <c r="H629" s="209">
        <v>1</v>
      </c>
      <c r="I629" s="210"/>
      <c r="J629" s="211">
        <f>ROUND(I629*H629,2)</f>
        <v>0</v>
      </c>
      <c r="K629" s="207" t="s">
        <v>19</v>
      </c>
      <c r="L629" s="45"/>
      <c r="M629" s="212" t="s">
        <v>19</v>
      </c>
      <c r="N629" s="213" t="s">
        <v>45</v>
      </c>
      <c r="O629" s="85"/>
      <c r="P629" s="214">
        <f>O629*H629</f>
        <v>0</v>
      </c>
      <c r="Q629" s="214">
        <v>0</v>
      </c>
      <c r="R629" s="214">
        <f>Q629*H629</f>
        <v>0</v>
      </c>
      <c r="S629" s="214">
        <v>0</v>
      </c>
      <c r="T629" s="215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6" t="s">
        <v>270</v>
      </c>
      <c r="AT629" s="216" t="s">
        <v>135</v>
      </c>
      <c r="AU629" s="216" t="s">
        <v>83</v>
      </c>
      <c r="AY629" s="18" t="s">
        <v>133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8" t="s">
        <v>81</v>
      </c>
      <c r="BK629" s="217">
        <f>ROUND(I629*H629,2)</f>
        <v>0</v>
      </c>
      <c r="BL629" s="18" t="s">
        <v>270</v>
      </c>
      <c r="BM629" s="216" t="s">
        <v>1103</v>
      </c>
    </row>
    <row r="630" s="2" customFormat="1">
      <c r="A630" s="39"/>
      <c r="B630" s="40"/>
      <c r="C630" s="41"/>
      <c r="D630" s="218" t="s">
        <v>142</v>
      </c>
      <c r="E630" s="41"/>
      <c r="F630" s="219" t="s">
        <v>1102</v>
      </c>
      <c r="G630" s="41"/>
      <c r="H630" s="41"/>
      <c r="I630" s="220"/>
      <c r="J630" s="41"/>
      <c r="K630" s="41"/>
      <c r="L630" s="45"/>
      <c r="M630" s="221"/>
      <c r="N630" s="222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142</v>
      </c>
      <c r="AU630" s="18" t="s">
        <v>83</v>
      </c>
    </row>
    <row r="631" s="2" customFormat="1">
      <c r="A631" s="39"/>
      <c r="B631" s="40"/>
      <c r="C631" s="41"/>
      <c r="D631" s="218" t="s">
        <v>237</v>
      </c>
      <c r="E631" s="41"/>
      <c r="F631" s="257" t="s">
        <v>1095</v>
      </c>
      <c r="G631" s="41"/>
      <c r="H631" s="41"/>
      <c r="I631" s="220"/>
      <c r="J631" s="41"/>
      <c r="K631" s="41"/>
      <c r="L631" s="45"/>
      <c r="M631" s="221"/>
      <c r="N631" s="22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237</v>
      </c>
      <c r="AU631" s="18" t="s">
        <v>83</v>
      </c>
    </row>
    <row r="632" s="2" customFormat="1" ht="24.15" customHeight="1">
      <c r="A632" s="39"/>
      <c r="B632" s="40"/>
      <c r="C632" s="205" t="s">
        <v>1104</v>
      </c>
      <c r="D632" s="205" t="s">
        <v>135</v>
      </c>
      <c r="E632" s="206" t="s">
        <v>1105</v>
      </c>
      <c r="F632" s="207" t="s">
        <v>1106</v>
      </c>
      <c r="G632" s="208" t="s">
        <v>565</v>
      </c>
      <c r="H632" s="209">
        <v>2</v>
      </c>
      <c r="I632" s="210"/>
      <c r="J632" s="211">
        <f>ROUND(I632*H632,2)</f>
        <v>0</v>
      </c>
      <c r="K632" s="207" t="s">
        <v>139</v>
      </c>
      <c r="L632" s="45"/>
      <c r="M632" s="212" t="s">
        <v>19</v>
      </c>
      <c r="N632" s="213" t="s">
        <v>45</v>
      </c>
      <c r="O632" s="85"/>
      <c r="P632" s="214">
        <f>O632*H632</f>
        <v>0</v>
      </c>
      <c r="Q632" s="214">
        <v>0.00080999999999999996</v>
      </c>
      <c r="R632" s="214">
        <f>Q632*H632</f>
        <v>0.0016199999999999999</v>
      </c>
      <c r="S632" s="214">
        <v>0</v>
      </c>
      <c r="T632" s="215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16" t="s">
        <v>270</v>
      </c>
      <c r="AT632" s="216" t="s">
        <v>135</v>
      </c>
      <c r="AU632" s="216" t="s">
        <v>83</v>
      </c>
      <c r="AY632" s="18" t="s">
        <v>133</v>
      </c>
      <c r="BE632" s="217">
        <f>IF(N632="základní",J632,0)</f>
        <v>0</v>
      </c>
      <c r="BF632" s="217">
        <f>IF(N632="snížená",J632,0)</f>
        <v>0</v>
      </c>
      <c r="BG632" s="217">
        <f>IF(N632="zákl. přenesená",J632,0)</f>
        <v>0</v>
      </c>
      <c r="BH632" s="217">
        <f>IF(N632="sníž. přenesená",J632,0)</f>
        <v>0</v>
      </c>
      <c r="BI632" s="217">
        <f>IF(N632="nulová",J632,0)</f>
        <v>0</v>
      </c>
      <c r="BJ632" s="18" t="s">
        <v>81</v>
      </c>
      <c r="BK632" s="217">
        <f>ROUND(I632*H632,2)</f>
        <v>0</v>
      </c>
      <c r="BL632" s="18" t="s">
        <v>270</v>
      </c>
      <c r="BM632" s="216" t="s">
        <v>1107</v>
      </c>
    </row>
    <row r="633" s="2" customFormat="1">
      <c r="A633" s="39"/>
      <c r="B633" s="40"/>
      <c r="C633" s="41"/>
      <c r="D633" s="218" t="s">
        <v>142</v>
      </c>
      <c r="E633" s="41"/>
      <c r="F633" s="219" t="s">
        <v>1108</v>
      </c>
      <c r="G633" s="41"/>
      <c r="H633" s="41"/>
      <c r="I633" s="220"/>
      <c r="J633" s="41"/>
      <c r="K633" s="41"/>
      <c r="L633" s="45"/>
      <c r="M633" s="221"/>
      <c r="N633" s="222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142</v>
      </c>
      <c r="AU633" s="18" t="s">
        <v>83</v>
      </c>
    </row>
    <row r="634" s="2" customFormat="1">
      <c r="A634" s="39"/>
      <c r="B634" s="40"/>
      <c r="C634" s="41"/>
      <c r="D634" s="223" t="s">
        <v>144</v>
      </c>
      <c r="E634" s="41"/>
      <c r="F634" s="224" t="s">
        <v>1109</v>
      </c>
      <c r="G634" s="41"/>
      <c r="H634" s="41"/>
      <c r="I634" s="220"/>
      <c r="J634" s="41"/>
      <c r="K634" s="41"/>
      <c r="L634" s="45"/>
      <c r="M634" s="221"/>
      <c r="N634" s="222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144</v>
      </c>
      <c r="AU634" s="18" t="s">
        <v>83</v>
      </c>
    </row>
    <row r="635" s="13" customFormat="1">
      <c r="A635" s="13"/>
      <c r="B635" s="225"/>
      <c r="C635" s="226"/>
      <c r="D635" s="218" t="s">
        <v>146</v>
      </c>
      <c r="E635" s="227" t="s">
        <v>19</v>
      </c>
      <c r="F635" s="228" t="s">
        <v>1110</v>
      </c>
      <c r="G635" s="226"/>
      <c r="H635" s="227" t="s">
        <v>19</v>
      </c>
      <c r="I635" s="229"/>
      <c r="J635" s="226"/>
      <c r="K635" s="226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146</v>
      </c>
      <c r="AU635" s="234" t="s">
        <v>83</v>
      </c>
      <c r="AV635" s="13" t="s">
        <v>81</v>
      </c>
      <c r="AW635" s="13" t="s">
        <v>37</v>
      </c>
      <c r="AX635" s="13" t="s">
        <v>12</v>
      </c>
      <c r="AY635" s="234" t="s">
        <v>133</v>
      </c>
    </row>
    <row r="636" s="14" customFormat="1">
      <c r="A636" s="14"/>
      <c r="B636" s="235"/>
      <c r="C636" s="236"/>
      <c r="D636" s="218" t="s">
        <v>146</v>
      </c>
      <c r="E636" s="237" t="s">
        <v>19</v>
      </c>
      <c r="F636" s="238" t="s">
        <v>81</v>
      </c>
      <c r="G636" s="236"/>
      <c r="H636" s="239">
        <v>1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146</v>
      </c>
      <c r="AU636" s="245" t="s">
        <v>83</v>
      </c>
      <c r="AV636" s="14" t="s">
        <v>83</v>
      </c>
      <c r="AW636" s="14" t="s">
        <v>37</v>
      </c>
      <c r="AX636" s="14" t="s">
        <v>12</v>
      </c>
      <c r="AY636" s="245" t="s">
        <v>133</v>
      </c>
    </row>
    <row r="637" s="13" customFormat="1">
      <c r="A637" s="13"/>
      <c r="B637" s="225"/>
      <c r="C637" s="226"/>
      <c r="D637" s="218" t="s">
        <v>146</v>
      </c>
      <c r="E637" s="227" t="s">
        <v>19</v>
      </c>
      <c r="F637" s="228" t="s">
        <v>1111</v>
      </c>
      <c r="G637" s="226"/>
      <c r="H637" s="227" t="s">
        <v>19</v>
      </c>
      <c r="I637" s="229"/>
      <c r="J637" s="226"/>
      <c r="K637" s="226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146</v>
      </c>
      <c r="AU637" s="234" t="s">
        <v>83</v>
      </c>
      <c r="AV637" s="13" t="s">
        <v>81</v>
      </c>
      <c r="AW637" s="13" t="s">
        <v>37</v>
      </c>
      <c r="AX637" s="13" t="s">
        <v>12</v>
      </c>
      <c r="AY637" s="234" t="s">
        <v>133</v>
      </c>
    </row>
    <row r="638" s="14" customFormat="1">
      <c r="A638" s="14"/>
      <c r="B638" s="235"/>
      <c r="C638" s="236"/>
      <c r="D638" s="218" t="s">
        <v>146</v>
      </c>
      <c r="E638" s="237" t="s">
        <v>19</v>
      </c>
      <c r="F638" s="238" t="s">
        <v>81</v>
      </c>
      <c r="G638" s="236"/>
      <c r="H638" s="239">
        <v>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146</v>
      </c>
      <c r="AU638" s="245" t="s">
        <v>83</v>
      </c>
      <c r="AV638" s="14" t="s">
        <v>83</v>
      </c>
      <c r="AW638" s="14" t="s">
        <v>37</v>
      </c>
      <c r="AX638" s="14" t="s">
        <v>12</v>
      </c>
      <c r="AY638" s="245" t="s">
        <v>133</v>
      </c>
    </row>
    <row r="639" s="15" customFormat="1">
      <c r="A639" s="15"/>
      <c r="B639" s="246"/>
      <c r="C639" s="247"/>
      <c r="D639" s="218" t="s">
        <v>146</v>
      </c>
      <c r="E639" s="248" t="s">
        <v>19</v>
      </c>
      <c r="F639" s="249" t="s">
        <v>161</v>
      </c>
      <c r="G639" s="247"/>
      <c r="H639" s="250">
        <v>2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146</v>
      </c>
      <c r="AU639" s="256" t="s">
        <v>83</v>
      </c>
      <c r="AV639" s="15" t="s">
        <v>140</v>
      </c>
      <c r="AW639" s="15" t="s">
        <v>37</v>
      </c>
      <c r="AX639" s="15" t="s">
        <v>81</v>
      </c>
      <c r="AY639" s="256" t="s">
        <v>133</v>
      </c>
    </row>
    <row r="640" s="2" customFormat="1" ht="33" customHeight="1">
      <c r="A640" s="39"/>
      <c r="B640" s="40"/>
      <c r="C640" s="258" t="s">
        <v>1112</v>
      </c>
      <c r="D640" s="258" t="s">
        <v>348</v>
      </c>
      <c r="E640" s="259" t="s">
        <v>1113</v>
      </c>
      <c r="F640" s="260" t="s">
        <v>1114</v>
      </c>
      <c r="G640" s="261" t="s">
        <v>138</v>
      </c>
      <c r="H640" s="262">
        <v>7.6368</v>
      </c>
      <c r="I640" s="263"/>
      <c r="J640" s="264">
        <f>ROUND(I640*H640,2)</f>
        <v>0</v>
      </c>
      <c r="K640" s="260" t="s">
        <v>139</v>
      </c>
      <c r="L640" s="265"/>
      <c r="M640" s="266" t="s">
        <v>19</v>
      </c>
      <c r="N640" s="267" t="s">
        <v>45</v>
      </c>
      <c r="O640" s="85"/>
      <c r="P640" s="214">
        <f>O640*H640</f>
        <v>0</v>
      </c>
      <c r="Q640" s="214">
        <v>0.040210000000000003</v>
      </c>
      <c r="R640" s="214">
        <f>Q640*H640</f>
        <v>0.30707572800000005</v>
      </c>
      <c r="S640" s="214">
        <v>0</v>
      </c>
      <c r="T640" s="215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16" t="s">
        <v>390</v>
      </c>
      <c r="AT640" s="216" t="s">
        <v>348</v>
      </c>
      <c r="AU640" s="216" t="s">
        <v>83</v>
      </c>
      <c r="AY640" s="18" t="s">
        <v>133</v>
      </c>
      <c r="BE640" s="217">
        <f>IF(N640="základní",J640,0)</f>
        <v>0</v>
      </c>
      <c r="BF640" s="217">
        <f>IF(N640="snížená",J640,0)</f>
        <v>0</v>
      </c>
      <c r="BG640" s="217">
        <f>IF(N640="zákl. přenesená",J640,0)</f>
        <v>0</v>
      </c>
      <c r="BH640" s="217">
        <f>IF(N640="sníž. přenesená",J640,0)</f>
        <v>0</v>
      </c>
      <c r="BI640" s="217">
        <f>IF(N640="nulová",J640,0)</f>
        <v>0</v>
      </c>
      <c r="BJ640" s="18" t="s">
        <v>81</v>
      </c>
      <c r="BK640" s="217">
        <f>ROUND(I640*H640,2)</f>
        <v>0</v>
      </c>
      <c r="BL640" s="18" t="s">
        <v>270</v>
      </c>
      <c r="BM640" s="216" t="s">
        <v>1115</v>
      </c>
    </row>
    <row r="641" s="2" customFormat="1">
      <c r="A641" s="39"/>
      <c r="B641" s="40"/>
      <c r="C641" s="41"/>
      <c r="D641" s="218" t="s">
        <v>142</v>
      </c>
      <c r="E641" s="41"/>
      <c r="F641" s="219" t="s">
        <v>1114</v>
      </c>
      <c r="G641" s="41"/>
      <c r="H641" s="41"/>
      <c r="I641" s="220"/>
      <c r="J641" s="41"/>
      <c r="K641" s="41"/>
      <c r="L641" s="45"/>
      <c r="M641" s="221"/>
      <c r="N641" s="222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142</v>
      </c>
      <c r="AU641" s="18" t="s">
        <v>83</v>
      </c>
    </row>
    <row r="642" s="2" customFormat="1">
      <c r="A642" s="39"/>
      <c r="B642" s="40"/>
      <c r="C642" s="41"/>
      <c r="D642" s="218" t="s">
        <v>237</v>
      </c>
      <c r="E642" s="41"/>
      <c r="F642" s="257" t="s">
        <v>1116</v>
      </c>
      <c r="G642" s="41"/>
      <c r="H642" s="41"/>
      <c r="I642" s="220"/>
      <c r="J642" s="41"/>
      <c r="K642" s="41"/>
      <c r="L642" s="45"/>
      <c r="M642" s="221"/>
      <c r="N642" s="222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237</v>
      </c>
      <c r="AU642" s="18" t="s">
        <v>83</v>
      </c>
    </row>
    <row r="643" s="13" customFormat="1">
      <c r="A643" s="13"/>
      <c r="B643" s="225"/>
      <c r="C643" s="226"/>
      <c r="D643" s="218" t="s">
        <v>146</v>
      </c>
      <c r="E643" s="227" t="s">
        <v>19</v>
      </c>
      <c r="F643" s="228" t="s">
        <v>1110</v>
      </c>
      <c r="G643" s="226"/>
      <c r="H643" s="227" t="s">
        <v>19</v>
      </c>
      <c r="I643" s="229"/>
      <c r="J643" s="226"/>
      <c r="K643" s="226"/>
      <c r="L643" s="230"/>
      <c r="M643" s="231"/>
      <c r="N643" s="232"/>
      <c r="O643" s="232"/>
      <c r="P643" s="232"/>
      <c r="Q643" s="232"/>
      <c r="R643" s="232"/>
      <c r="S643" s="232"/>
      <c r="T643" s="23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4" t="s">
        <v>146</v>
      </c>
      <c r="AU643" s="234" t="s">
        <v>83</v>
      </c>
      <c r="AV643" s="13" t="s">
        <v>81</v>
      </c>
      <c r="AW643" s="13" t="s">
        <v>37</v>
      </c>
      <c r="AX643" s="13" t="s">
        <v>12</v>
      </c>
      <c r="AY643" s="234" t="s">
        <v>133</v>
      </c>
    </row>
    <row r="644" s="14" customFormat="1">
      <c r="A644" s="14"/>
      <c r="B644" s="235"/>
      <c r="C644" s="236"/>
      <c r="D644" s="218" t="s">
        <v>146</v>
      </c>
      <c r="E644" s="237" t="s">
        <v>19</v>
      </c>
      <c r="F644" s="238" t="s">
        <v>1117</v>
      </c>
      <c r="G644" s="236"/>
      <c r="H644" s="239">
        <v>3.8184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146</v>
      </c>
      <c r="AU644" s="245" t="s">
        <v>83</v>
      </c>
      <c r="AV644" s="14" t="s">
        <v>83</v>
      </c>
      <c r="AW644" s="14" t="s">
        <v>37</v>
      </c>
      <c r="AX644" s="14" t="s">
        <v>12</v>
      </c>
      <c r="AY644" s="245" t="s">
        <v>133</v>
      </c>
    </row>
    <row r="645" s="13" customFormat="1">
      <c r="A645" s="13"/>
      <c r="B645" s="225"/>
      <c r="C645" s="226"/>
      <c r="D645" s="218" t="s">
        <v>146</v>
      </c>
      <c r="E645" s="227" t="s">
        <v>19</v>
      </c>
      <c r="F645" s="228" t="s">
        <v>1111</v>
      </c>
      <c r="G645" s="226"/>
      <c r="H645" s="227" t="s">
        <v>19</v>
      </c>
      <c r="I645" s="229"/>
      <c r="J645" s="226"/>
      <c r="K645" s="226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146</v>
      </c>
      <c r="AU645" s="234" t="s">
        <v>83</v>
      </c>
      <c r="AV645" s="13" t="s">
        <v>81</v>
      </c>
      <c r="AW645" s="13" t="s">
        <v>37</v>
      </c>
      <c r="AX645" s="13" t="s">
        <v>12</v>
      </c>
      <c r="AY645" s="234" t="s">
        <v>133</v>
      </c>
    </row>
    <row r="646" s="14" customFormat="1">
      <c r="A646" s="14"/>
      <c r="B646" s="235"/>
      <c r="C646" s="236"/>
      <c r="D646" s="218" t="s">
        <v>146</v>
      </c>
      <c r="E646" s="237" t="s">
        <v>19</v>
      </c>
      <c r="F646" s="238" t="s">
        <v>1117</v>
      </c>
      <c r="G646" s="236"/>
      <c r="H646" s="239">
        <v>3.8184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146</v>
      </c>
      <c r="AU646" s="245" t="s">
        <v>83</v>
      </c>
      <c r="AV646" s="14" t="s">
        <v>83</v>
      </c>
      <c r="AW646" s="14" t="s">
        <v>37</v>
      </c>
      <c r="AX646" s="14" t="s">
        <v>12</v>
      </c>
      <c r="AY646" s="245" t="s">
        <v>133</v>
      </c>
    </row>
    <row r="647" s="15" customFormat="1">
      <c r="A647" s="15"/>
      <c r="B647" s="246"/>
      <c r="C647" s="247"/>
      <c r="D647" s="218" t="s">
        <v>146</v>
      </c>
      <c r="E647" s="248" t="s">
        <v>19</v>
      </c>
      <c r="F647" s="249" t="s">
        <v>161</v>
      </c>
      <c r="G647" s="247"/>
      <c r="H647" s="250">
        <v>7.6368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146</v>
      </c>
      <c r="AU647" s="256" t="s">
        <v>83</v>
      </c>
      <c r="AV647" s="15" t="s">
        <v>140</v>
      </c>
      <c r="AW647" s="15" t="s">
        <v>37</v>
      </c>
      <c r="AX647" s="15" t="s">
        <v>81</v>
      </c>
      <c r="AY647" s="256" t="s">
        <v>133</v>
      </c>
    </row>
    <row r="648" s="2" customFormat="1" ht="24.15" customHeight="1">
      <c r="A648" s="39"/>
      <c r="B648" s="40"/>
      <c r="C648" s="205" t="s">
        <v>1118</v>
      </c>
      <c r="D648" s="205" t="s">
        <v>135</v>
      </c>
      <c r="E648" s="206" t="s">
        <v>1119</v>
      </c>
      <c r="F648" s="207" t="s">
        <v>1120</v>
      </c>
      <c r="G648" s="208" t="s">
        <v>565</v>
      </c>
      <c r="H648" s="209">
        <v>10</v>
      </c>
      <c r="I648" s="210"/>
      <c r="J648" s="211">
        <f>ROUND(I648*H648,2)</f>
        <v>0</v>
      </c>
      <c r="K648" s="207" t="s">
        <v>139</v>
      </c>
      <c r="L648" s="45"/>
      <c r="M648" s="212" t="s">
        <v>19</v>
      </c>
      <c r="N648" s="213" t="s">
        <v>45</v>
      </c>
      <c r="O648" s="85"/>
      <c r="P648" s="214">
        <f>O648*H648</f>
        <v>0</v>
      </c>
      <c r="Q648" s="214">
        <v>0</v>
      </c>
      <c r="R648" s="214">
        <f>Q648*H648</f>
        <v>0</v>
      </c>
      <c r="S648" s="214">
        <v>0</v>
      </c>
      <c r="T648" s="215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16" t="s">
        <v>270</v>
      </c>
      <c r="AT648" s="216" t="s">
        <v>135</v>
      </c>
      <c r="AU648" s="216" t="s">
        <v>83</v>
      </c>
      <c r="AY648" s="18" t="s">
        <v>133</v>
      </c>
      <c r="BE648" s="217">
        <f>IF(N648="základní",J648,0)</f>
        <v>0</v>
      </c>
      <c r="BF648" s="217">
        <f>IF(N648="snížená",J648,0)</f>
        <v>0</v>
      </c>
      <c r="BG648" s="217">
        <f>IF(N648="zákl. přenesená",J648,0)</f>
        <v>0</v>
      </c>
      <c r="BH648" s="217">
        <f>IF(N648="sníž. přenesená",J648,0)</f>
        <v>0</v>
      </c>
      <c r="BI648" s="217">
        <f>IF(N648="nulová",J648,0)</f>
        <v>0</v>
      </c>
      <c r="BJ648" s="18" t="s">
        <v>81</v>
      </c>
      <c r="BK648" s="217">
        <f>ROUND(I648*H648,2)</f>
        <v>0</v>
      </c>
      <c r="BL648" s="18" t="s">
        <v>270</v>
      </c>
      <c r="BM648" s="216" t="s">
        <v>1121</v>
      </c>
    </row>
    <row r="649" s="2" customFormat="1">
      <c r="A649" s="39"/>
      <c r="B649" s="40"/>
      <c r="C649" s="41"/>
      <c r="D649" s="218" t="s">
        <v>142</v>
      </c>
      <c r="E649" s="41"/>
      <c r="F649" s="219" t="s">
        <v>1122</v>
      </c>
      <c r="G649" s="41"/>
      <c r="H649" s="41"/>
      <c r="I649" s="220"/>
      <c r="J649" s="41"/>
      <c r="K649" s="41"/>
      <c r="L649" s="45"/>
      <c r="M649" s="221"/>
      <c r="N649" s="222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142</v>
      </c>
      <c r="AU649" s="18" t="s">
        <v>83</v>
      </c>
    </row>
    <row r="650" s="2" customFormat="1">
      <c r="A650" s="39"/>
      <c r="B650" s="40"/>
      <c r="C650" s="41"/>
      <c r="D650" s="223" t="s">
        <v>144</v>
      </c>
      <c r="E650" s="41"/>
      <c r="F650" s="224" t="s">
        <v>1123</v>
      </c>
      <c r="G650" s="41"/>
      <c r="H650" s="41"/>
      <c r="I650" s="220"/>
      <c r="J650" s="41"/>
      <c r="K650" s="41"/>
      <c r="L650" s="45"/>
      <c r="M650" s="221"/>
      <c r="N650" s="222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144</v>
      </c>
      <c r="AU650" s="18" t="s">
        <v>83</v>
      </c>
    </row>
    <row r="651" s="13" customFormat="1">
      <c r="A651" s="13"/>
      <c r="B651" s="225"/>
      <c r="C651" s="226"/>
      <c r="D651" s="218" t="s">
        <v>146</v>
      </c>
      <c r="E651" s="227" t="s">
        <v>19</v>
      </c>
      <c r="F651" s="228" t="s">
        <v>1070</v>
      </c>
      <c r="G651" s="226"/>
      <c r="H651" s="227" t="s">
        <v>19</v>
      </c>
      <c r="I651" s="229"/>
      <c r="J651" s="226"/>
      <c r="K651" s="226"/>
      <c r="L651" s="230"/>
      <c r="M651" s="231"/>
      <c r="N651" s="232"/>
      <c r="O651" s="232"/>
      <c r="P651" s="232"/>
      <c r="Q651" s="232"/>
      <c r="R651" s="232"/>
      <c r="S651" s="232"/>
      <c r="T651" s="23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4" t="s">
        <v>146</v>
      </c>
      <c r="AU651" s="234" t="s">
        <v>83</v>
      </c>
      <c r="AV651" s="13" t="s">
        <v>81</v>
      </c>
      <c r="AW651" s="13" t="s">
        <v>37</v>
      </c>
      <c r="AX651" s="13" t="s">
        <v>12</v>
      </c>
      <c r="AY651" s="234" t="s">
        <v>133</v>
      </c>
    </row>
    <row r="652" s="14" customFormat="1">
      <c r="A652" s="14"/>
      <c r="B652" s="235"/>
      <c r="C652" s="236"/>
      <c r="D652" s="218" t="s">
        <v>146</v>
      </c>
      <c r="E652" s="237" t="s">
        <v>19</v>
      </c>
      <c r="F652" s="238" t="s">
        <v>140</v>
      </c>
      <c r="G652" s="236"/>
      <c r="H652" s="239">
        <v>4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5" t="s">
        <v>146</v>
      </c>
      <c r="AU652" s="245" t="s">
        <v>83</v>
      </c>
      <c r="AV652" s="14" t="s">
        <v>83</v>
      </c>
      <c r="AW652" s="14" t="s">
        <v>37</v>
      </c>
      <c r="AX652" s="14" t="s">
        <v>12</v>
      </c>
      <c r="AY652" s="245" t="s">
        <v>133</v>
      </c>
    </row>
    <row r="653" s="13" customFormat="1">
      <c r="A653" s="13"/>
      <c r="B653" s="225"/>
      <c r="C653" s="226"/>
      <c r="D653" s="218" t="s">
        <v>146</v>
      </c>
      <c r="E653" s="227" t="s">
        <v>19</v>
      </c>
      <c r="F653" s="228" t="s">
        <v>1071</v>
      </c>
      <c r="G653" s="226"/>
      <c r="H653" s="227" t="s">
        <v>19</v>
      </c>
      <c r="I653" s="229"/>
      <c r="J653" s="226"/>
      <c r="K653" s="226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146</v>
      </c>
      <c r="AU653" s="234" t="s">
        <v>83</v>
      </c>
      <c r="AV653" s="13" t="s">
        <v>81</v>
      </c>
      <c r="AW653" s="13" t="s">
        <v>37</v>
      </c>
      <c r="AX653" s="13" t="s">
        <v>12</v>
      </c>
      <c r="AY653" s="234" t="s">
        <v>133</v>
      </c>
    </row>
    <row r="654" s="14" customFormat="1">
      <c r="A654" s="14"/>
      <c r="B654" s="235"/>
      <c r="C654" s="236"/>
      <c r="D654" s="218" t="s">
        <v>146</v>
      </c>
      <c r="E654" s="237" t="s">
        <v>19</v>
      </c>
      <c r="F654" s="238" t="s">
        <v>83</v>
      </c>
      <c r="G654" s="236"/>
      <c r="H654" s="239">
        <v>2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5" t="s">
        <v>146</v>
      </c>
      <c r="AU654" s="245" t="s">
        <v>83</v>
      </c>
      <c r="AV654" s="14" t="s">
        <v>83</v>
      </c>
      <c r="AW654" s="14" t="s">
        <v>37</v>
      </c>
      <c r="AX654" s="14" t="s">
        <v>12</v>
      </c>
      <c r="AY654" s="245" t="s">
        <v>133</v>
      </c>
    </row>
    <row r="655" s="13" customFormat="1">
      <c r="A655" s="13"/>
      <c r="B655" s="225"/>
      <c r="C655" s="226"/>
      <c r="D655" s="218" t="s">
        <v>146</v>
      </c>
      <c r="E655" s="227" t="s">
        <v>19</v>
      </c>
      <c r="F655" s="228" t="s">
        <v>1062</v>
      </c>
      <c r="G655" s="226"/>
      <c r="H655" s="227" t="s">
        <v>19</v>
      </c>
      <c r="I655" s="229"/>
      <c r="J655" s="226"/>
      <c r="K655" s="226"/>
      <c r="L655" s="230"/>
      <c r="M655" s="231"/>
      <c r="N655" s="232"/>
      <c r="O655" s="232"/>
      <c r="P655" s="232"/>
      <c r="Q655" s="232"/>
      <c r="R655" s="232"/>
      <c r="S655" s="232"/>
      <c r="T655" s="23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4" t="s">
        <v>146</v>
      </c>
      <c r="AU655" s="234" t="s">
        <v>83</v>
      </c>
      <c r="AV655" s="13" t="s">
        <v>81</v>
      </c>
      <c r="AW655" s="13" t="s">
        <v>37</v>
      </c>
      <c r="AX655" s="13" t="s">
        <v>12</v>
      </c>
      <c r="AY655" s="234" t="s">
        <v>133</v>
      </c>
    </row>
    <row r="656" s="14" customFormat="1">
      <c r="A656" s="14"/>
      <c r="B656" s="235"/>
      <c r="C656" s="236"/>
      <c r="D656" s="218" t="s">
        <v>146</v>
      </c>
      <c r="E656" s="237" t="s">
        <v>19</v>
      </c>
      <c r="F656" s="238" t="s">
        <v>83</v>
      </c>
      <c r="G656" s="236"/>
      <c r="H656" s="239">
        <v>2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146</v>
      </c>
      <c r="AU656" s="245" t="s">
        <v>83</v>
      </c>
      <c r="AV656" s="14" t="s">
        <v>83</v>
      </c>
      <c r="AW656" s="14" t="s">
        <v>37</v>
      </c>
      <c r="AX656" s="14" t="s">
        <v>12</v>
      </c>
      <c r="AY656" s="245" t="s">
        <v>133</v>
      </c>
    </row>
    <row r="657" s="13" customFormat="1">
      <c r="A657" s="13"/>
      <c r="B657" s="225"/>
      <c r="C657" s="226"/>
      <c r="D657" s="218" t="s">
        <v>146</v>
      </c>
      <c r="E657" s="227" t="s">
        <v>19</v>
      </c>
      <c r="F657" s="228" t="s">
        <v>1063</v>
      </c>
      <c r="G657" s="226"/>
      <c r="H657" s="227" t="s">
        <v>19</v>
      </c>
      <c r="I657" s="229"/>
      <c r="J657" s="226"/>
      <c r="K657" s="226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146</v>
      </c>
      <c r="AU657" s="234" t="s">
        <v>83</v>
      </c>
      <c r="AV657" s="13" t="s">
        <v>81</v>
      </c>
      <c r="AW657" s="13" t="s">
        <v>37</v>
      </c>
      <c r="AX657" s="13" t="s">
        <v>12</v>
      </c>
      <c r="AY657" s="234" t="s">
        <v>133</v>
      </c>
    </row>
    <row r="658" s="14" customFormat="1">
      <c r="A658" s="14"/>
      <c r="B658" s="235"/>
      <c r="C658" s="236"/>
      <c r="D658" s="218" t="s">
        <v>146</v>
      </c>
      <c r="E658" s="237" t="s">
        <v>19</v>
      </c>
      <c r="F658" s="238" t="s">
        <v>81</v>
      </c>
      <c r="G658" s="236"/>
      <c r="H658" s="239">
        <v>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146</v>
      </c>
      <c r="AU658" s="245" t="s">
        <v>83</v>
      </c>
      <c r="AV658" s="14" t="s">
        <v>83</v>
      </c>
      <c r="AW658" s="14" t="s">
        <v>37</v>
      </c>
      <c r="AX658" s="14" t="s">
        <v>12</v>
      </c>
      <c r="AY658" s="245" t="s">
        <v>133</v>
      </c>
    </row>
    <row r="659" s="13" customFormat="1">
      <c r="A659" s="13"/>
      <c r="B659" s="225"/>
      <c r="C659" s="226"/>
      <c r="D659" s="218" t="s">
        <v>146</v>
      </c>
      <c r="E659" s="227" t="s">
        <v>19</v>
      </c>
      <c r="F659" s="228" t="s">
        <v>1064</v>
      </c>
      <c r="G659" s="226"/>
      <c r="H659" s="227" t="s">
        <v>19</v>
      </c>
      <c r="I659" s="229"/>
      <c r="J659" s="226"/>
      <c r="K659" s="226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146</v>
      </c>
      <c r="AU659" s="234" t="s">
        <v>83</v>
      </c>
      <c r="AV659" s="13" t="s">
        <v>81</v>
      </c>
      <c r="AW659" s="13" t="s">
        <v>37</v>
      </c>
      <c r="AX659" s="13" t="s">
        <v>12</v>
      </c>
      <c r="AY659" s="234" t="s">
        <v>133</v>
      </c>
    </row>
    <row r="660" s="14" customFormat="1">
      <c r="A660" s="14"/>
      <c r="B660" s="235"/>
      <c r="C660" s="236"/>
      <c r="D660" s="218" t="s">
        <v>146</v>
      </c>
      <c r="E660" s="237" t="s">
        <v>19</v>
      </c>
      <c r="F660" s="238" t="s">
        <v>81</v>
      </c>
      <c r="G660" s="236"/>
      <c r="H660" s="239">
        <v>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146</v>
      </c>
      <c r="AU660" s="245" t="s">
        <v>83</v>
      </c>
      <c r="AV660" s="14" t="s">
        <v>83</v>
      </c>
      <c r="AW660" s="14" t="s">
        <v>37</v>
      </c>
      <c r="AX660" s="14" t="s">
        <v>12</v>
      </c>
      <c r="AY660" s="245" t="s">
        <v>133</v>
      </c>
    </row>
    <row r="661" s="15" customFormat="1">
      <c r="A661" s="15"/>
      <c r="B661" s="246"/>
      <c r="C661" s="247"/>
      <c r="D661" s="218" t="s">
        <v>146</v>
      </c>
      <c r="E661" s="248" t="s">
        <v>19</v>
      </c>
      <c r="F661" s="249" t="s">
        <v>161</v>
      </c>
      <c r="G661" s="247"/>
      <c r="H661" s="250">
        <v>10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146</v>
      </c>
      <c r="AU661" s="256" t="s">
        <v>83</v>
      </c>
      <c r="AV661" s="15" t="s">
        <v>140</v>
      </c>
      <c r="AW661" s="15" t="s">
        <v>37</v>
      </c>
      <c r="AX661" s="15" t="s">
        <v>81</v>
      </c>
      <c r="AY661" s="256" t="s">
        <v>133</v>
      </c>
    </row>
    <row r="662" s="2" customFormat="1" ht="16.5" customHeight="1">
      <c r="A662" s="39"/>
      <c r="B662" s="40"/>
      <c r="C662" s="258" t="s">
        <v>1124</v>
      </c>
      <c r="D662" s="258" t="s">
        <v>348</v>
      </c>
      <c r="E662" s="259" t="s">
        <v>1125</v>
      </c>
      <c r="F662" s="260" t="s">
        <v>1126</v>
      </c>
      <c r="G662" s="261" t="s">
        <v>565</v>
      </c>
      <c r="H662" s="262">
        <v>10</v>
      </c>
      <c r="I662" s="263"/>
      <c r="J662" s="264">
        <f>ROUND(I662*H662,2)</f>
        <v>0</v>
      </c>
      <c r="K662" s="260" t="s">
        <v>139</v>
      </c>
      <c r="L662" s="265"/>
      <c r="M662" s="266" t="s">
        <v>19</v>
      </c>
      <c r="N662" s="267" t="s">
        <v>45</v>
      </c>
      <c r="O662" s="85"/>
      <c r="P662" s="214">
        <f>O662*H662</f>
        <v>0</v>
      </c>
      <c r="Q662" s="214">
        <v>0.0023999999999999998</v>
      </c>
      <c r="R662" s="214">
        <f>Q662*H662</f>
        <v>0.023999999999999997</v>
      </c>
      <c r="S662" s="214">
        <v>0</v>
      </c>
      <c r="T662" s="215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6" t="s">
        <v>390</v>
      </c>
      <c r="AT662" s="216" t="s">
        <v>348</v>
      </c>
      <c r="AU662" s="216" t="s">
        <v>83</v>
      </c>
      <c r="AY662" s="18" t="s">
        <v>133</v>
      </c>
      <c r="BE662" s="217">
        <f>IF(N662="základní",J662,0)</f>
        <v>0</v>
      </c>
      <c r="BF662" s="217">
        <f>IF(N662="snížená",J662,0)</f>
        <v>0</v>
      </c>
      <c r="BG662" s="217">
        <f>IF(N662="zákl. přenesená",J662,0)</f>
        <v>0</v>
      </c>
      <c r="BH662" s="217">
        <f>IF(N662="sníž. přenesená",J662,0)</f>
        <v>0</v>
      </c>
      <c r="BI662" s="217">
        <f>IF(N662="nulová",J662,0)</f>
        <v>0</v>
      </c>
      <c r="BJ662" s="18" t="s">
        <v>81</v>
      </c>
      <c r="BK662" s="217">
        <f>ROUND(I662*H662,2)</f>
        <v>0</v>
      </c>
      <c r="BL662" s="18" t="s">
        <v>270</v>
      </c>
      <c r="BM662" s="216" t="s">
        <v>1127</v>
      </c>
    </row>
    <row r="663" s="2" customFormat="1">
      <c r="A663" s="39"/>
      <c r="B663" s="40"/>
      <c r="C663" s="41"/>
      <c r="D663" s="218" t="s">
        <v>142</v>
      </c>
      <c r="E663" s="41"/>
      <c r="F663" s="219" t="s">
        <v>1126</v>
      </c>
      <c r="G663" s="41"/>
      <c r="H663" s="41"/>
      <c r="I663" s="220"/>
      <c r="J663" s="41"/>
      <c r="K663" s="41"/>
      <c r="L663" s="45"/>
      <c r="M663" s="221"/>
      <c r="N663" s="222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142</v>
      </c>
      <c r="AU663" s="18" t="s">
        <v>83</v>
      </c>
    </row>
    <row r="664" s="2" customFormat="1" ht="21.75" customHeight="1">
      <c r="A664" s="39"/>
      <c r="B664" s="40"/>
      <c r="C664" s="205" t="s">
        <v>1128</v>
      </c>
      <c r="D664" s="205" t="s">
        <v>135</v>
      </c>
      <c r="E664" s="206" t="s">
        <v>1129</v>
      </c>
      <c r="F664" s="207" t="s">
        <v>1130</v>
      </c>
      <c r="G664" s="208" t="s">
        <v>565</v>
      </c>
      <c r="H664" s="209">
        <v>12</v>
      </c>
      <c r="I664" s="210"/>
      <c r="J664" s="211">
        <f>ROUND(I664*H664,2)</f>
        <v>0</v>
      </c>
      <c r="K664" s="207" t="s">
        <v>139</v>
      </c>
      <c r="L664" s="45"/>
      <c r="M664" s="212" t="s">
        <v>19</v>
      </c>
      <c r="N664" s="213" t="s">
        <v>45</v>
      </c>
      <c r="O664" s="85"/>
      <c r="P664" s="214">
        <f>O664*H664</f>
        <v>0</v>
      </c>
      <c r="Q664" s="214">
        <v>0</v>
      </c>
      <c r="R664" s="214">
        <f>Q664*H664</f>
        <v>0</v>
      </c>
      <c r="S664" s="214">
        <v>0</v>
      </c>
      <c r="T664" s="215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16" t="s">
        <v>270</v>
      </c>
      <c r="AT664" s="216" t="s">
        <v>135</v>
      </c>
      <c r="AU664" s="216" t="s">
        <v>83</v>
      </c>
      <c r="AY664" s="18" t="s">
        <v>133</v>
      </c>
      <c r="BE664" s="217">
        <f>IF(N664="základní",J664,0)</f>
        <v>0</v>
      </c>
      <c r="BF664" s="217">
        <f>IF(N664="snížená",J664,0)</f>
        <v>0</v>
      </c>
      <c r="BG664" s="217">
        <f>IF(N664="zákl. přenesená",J664,0)</f>
        <v>0</v>
      </c>
      <c r="BH664" s="217">
        <f>IF(N664="sníž. přenesená",J664,0)</f>
        <v>0</v>
      </c>
      <c r="BI664" s="217">
        <f>IF(N664="nulová",J664,0)</f>
        <v>0</v>
      </c>
      <c r="BJ664" s="18" t="s">
        <v>81</v>
      </c>
      <c r="BK664" s="217">
        <f>ROUND(I664*H664,2)</f>
        <v>0</v>
      </c>
      <c r="BL664" s="18" t="s">
        <v>270</v>
      </c>
      <c r="BM664" s="216" t="s">
        <v>1131</v>
      </c>
    </row>
    <row r="665" s="2" customFormat="1">
      <c r="A665" s="39"/>
      <c r="B665" s="40"/>
      <c r="C665" s="41"/>
      <c r="D665" s="218" t="s">
        <v>142</v>
      </c>
      <c r="E665" s="41"/>
      <c r="F665" s="219" t="s">
        <v>1132</v>
      </c>
      <c r="G665" s="41"/>
      <c r="H665" s="41"/>
      <c r="I665" s="220"/>
      <c r="J665" s="41"/>
      <c r="K665" s="41"/>
      <c r="L665" s="45"/>
      <c r="M665" s="221"/>
      <c r="N665" s="222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142</v>
      </c>
      <c r="AU665" s="18" t="s">
        <v>83</v>
      </c>
    </row>
    <row r="666" s="2" customFormat="1">
      <c r="A666" s="39"/>
      <c r="B666" s="40"/>
      <c r="C666" s="41"/>
      <c r="D666" s="223" t="s">
        <v>144</v>
      </c>
      <c r="E666" s="41"/>
      <c r="F666" s="224" t="s">
        <v>1133</v>
      </c>
      <c r="G666" s="41"/>
      <c r="H666" s="41"/>
      <c r="I666" s="220"/>
      <c r="J666" s="41"/>
      <c r="K666" s="41"/>
      <c r="L666" s="45"/>
      <c r="M666" s="221"/>
      <c r="N666" s="222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144</v>
      </c>
      <c r="AU666" s="18" t="s">
        <v>83</v>
      </c>
    </row>
    <row r="667" s="13" customFormat="1">
      <c r="A667" s="13"/>
      <c r="B667" s="225"/>
      <c r="C667" s="226"/>
      <c r="D667" s="218" t="s">
        <v>146</v>
      </c>
      <c r="E667" s="227" t="s">
        <v>19</v>
      </c>
      <c r="F667" s="228" t="s">
        <v>1134</v>
      </c>
      <c r="G667" s="226"/>
      <c r="H667" s="227" t="s">
        <v>19</v>
      </c>
      <c r="I667" s="229"/>
      <c r="J667" s="226"/>
      <c r="K667" s="226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146</v>
      </c>
      <c r="AU667" s="234" t="s">
        <v>83</v>
      </c>
      <c r="AV667" s="13" t="s">
        <v>81</v>
      </c>
      <c r="AW667" s="13" t="s">
        <v>37</v>
      </c>
      <c r="AX667" s="13" t="s">
        <v>12</v>
      </c>
      <c r="AY667" s="234" t="s">
        <v>133</v>
      </c>
    </row>
    <row r="668" s="14" customFormat="1">
      <c r="A668" s="14"/>
      <c r="B668" s="235"/>
      <c r="C668" s="236"/>
      <c r="D668" s="218" t="s">
        <v>146</v>
      </c>
      <c r="E668" s="237" t="s">
        <v>19</v>
      </c>
      <c r="F668" s="238" t="s">
        <v>8</v>
      </c>
      <c r="G668" s="236"/>
      <c r="H668" s="239">
        <v>12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5" t="s">
        <v>146</v>
      </c>
      <c r="AU668" s="245" t="s">
        <v>83</v>
      </c>
      <c r="AV668" s="14" t="s">
        <v>83</v>
      </c>
      <c r="AW668" s="14" t="s">
        <v>37</v>
      </c>
      <c r="AX668" s="14" t="s">
        <v>81</v>
      </c>
      <c r="AY668" s="245" t="s">
        <v>133</v>
      </c>
    </row>
    <row r="669" s="2" customFormat="1" ht="16.5" customHeight="1">
      <c r="A669" s="39"/>
      <c r="B669" s="40"/>
      <c r="C669" s="258" t="s">
        <v>1135</v>
      </c>
      <c r="D669" s="258" t="s">
        <v>348</v>
      </c>
      <c r="E669" s="259" t="s">
        <v>1136</v>
      </c>
      <c r="F669" s="260" t="s">
        <v>1137</v>
      </c>
      <c r="G669" s="261" t="s">
        <v>565</v>
      </c>
      <c r="H669" s="262">
        <v>12</v>
      </c>
      <c r="I669" s="263"/>
      <c r="J669" s="264">
        <f>ROUND(I669*H669,2)</f>
        <v>0</v>
      </c>
      <c r="K669" s="260" t="s">
        <v>139</v>
      </c>
      <c r="L669" s="265"/>
      <c r="M669" s="266" t="s">
        <v>19</v>
      </c>
      <c r="N669" s="267" t="s">
        <v>45</v>
      </c>
      <c r="O669" s="85"/>
      <c r="P669" s="214">
        <f>O669*H669</f>
        <v>0</v>
      </c>
      <c r="Q669" s="214">
        <v>0.0022000000000000001</v>
      </c>
      <c r="R669" s="214">
        <f>Q669*H669</f>
        <v>0.0264</v>
      </c>
      <c r="S669" s="214">
        <v>0</v>
      </c>
      <c r="T669" s="215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6" t="s">
        <v>390</v>
      </c>
      <c r="AT669" s="216" t="s">
        <v>348</v>
      </c>
      <c r="AU669" s="216" t="s">
        <v>83</v>
      </c>
      <c r="AY669" s="18" t="s">
        <v>133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8" t="s">
        <v>81</v>
      </c>
      <c r="BK669" s="217">
        <f>ROUND(I669*H669,2)</f>
        <v>0</v>
      </c>
      <c r="BL669" s="18" t="s">
        <v>270</v>
      </c>
      <c r="BM669" s="216" t="s">
        <v>1138</v>
      </c>
    </row>
    <row r="670" s="2" customFormat="1">
      <c r="A670" s="39"/>
      <c r="B670" s="40"/>
      <c r="C670" s="41"/>
      <c r="D670" s="218" t="s">
        <v>142</v>
      </c>
      <c r="E670" s="41"/>
      <c r="F670" s="219" t="s">
        <v>1137</v>
      </c>
      <c r="G670" s="41"/>
      <c r="H670" s="41"/>
      <c r="I670" s="220"/>
      <c r="J670" s="41"/>
      <c r="K670" s="41"/>
      <c r="L670" s="45"/>
      <c r="M670" s="221"/>
      <c r="N670" s="222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142</v>
      </c>
      <c r="AU670" s="18" t="s">
        <v>83</v>
      </c>
    </row>
    <row r="671" s="2" customFormat="1" ht="16.5" customHeight="1">
      <c r="A671" s="39"/>
      <c r="B671" s="40"/>
      <c r="C671" s="205" t="s">
        <v>1139</v>
      </c>
      <c r="D671" s="205" t="s">
        <v>135</v>
      </c>
      <c r="E671" s="206" t="s">
        <v>1140</v>
      </c>
      <c r="F671" s="207" t="s">
        <v>1141</v>
      </c>
      <c r="G671" s="208" t="s">
        <v>565</v>
      </c>
      <c r="H671" s="209">
        <v>1</v>
      </c>
      <c r="I671" s="210"/>
      <c r="J671" s="211">
        <f>ROUND(I671*H671,2)</f>
        <v>0</v>
      </c>
      <c r="K671" s="207" t="s">
        <v>139</v>
      </c>
      <c r="L671" s="45"/>
      <c r="M671" s="212" t="s">
        <v>19</v>
      </c>
      <c r="N671" s="213" t="s">
        <v>45</v>
      </c>
      <c r="O671" s="85"/>
      <c r="P671" s="214">
        <f>O671*H671</f>
        <v>0</v>
      </c>
      <c r="Q671" s="214">
        <v>0</v>
      </c>
      <c r="R671" s="214">
        <f>Q671*H671</f>
        <v>0</v>
      </c>
      <c r="S671" s="214">
        <v>0</v>
      </c>
      <c r="T671" s="215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16" t="s">
        <v>270</v>
      </c>
      <c r="AT671" s="216" t="s">
        <v>135</v>
      </c>
      <c r="AU671" s="216" t="s">
        <v>83</v>
      </c>
      <c r="AY671" s="18" t="s">
        <v>133</v>
      </c>
      <c r="BE671" s="217">
        <f>IF(N671="základní",J671,0)</f>
        <v>0</v>
      </c>
      <c r="BF671" s="217">
        <f>IF(N671="snížená",J671,0)</f>
        <v>0</v>
      </c>
      <c r="BG671" s="217">
        <f>IF(N671="zákl. přenesená",J671,0)</f>
        <v>0</v>
      </c>
      <c r="BH671" s="217">
        <f>IF(N671="sníž. přenesená",J671,0)</f>
        <v>0</v>
      </c>
      <c r="BI671" s="217">
        <f>IF(N671="nulová",J671,0)</f>
        <v>0</v>
      </c>
      <c r="BJ671" s="18" t="s">
        <v>81</v>
      </c>
      <c r="BK671" s="217">
        <f>ROUND(I671*H671,2)</f>
        <v>0</v>
      </c>
      <c r="BL671" s="18" t="s">
        <v>270</v>
      </c>
      <c r="BM671" s="216" t="s">
        <v>1142</v>
      </c>
    </row>
    <row r="672" s="2" customFormat="1">
      <c r="A672" s="39"/>
      <c r="B672" s="40"/>
      <c r="C672" s="41"/>
      <c r="D672" s="218" t="s">
        <v>142</v>
      </c>
      <c r="E672" s="41"/>
      <c r="F672" s="219" t="s">
        <v>1143</v>
      </c>
      <c r="G672" s="41"/>
      <c r="H672" s="41"/>
      <c r="I672" s="220"/>
      <c r="J672" s="41"/>
      <c r="K672" s="41"/>
      <c r="L672" s="45"/>
      <c r="M672" s="221"/>
      <c r="N672" s="222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142</v>
      </c>
      <c r="AU672" s="18" t="s">
        <v>83</v>
      </c>
    </row>
    <row r="673" s="2" customFormat="1">
      <c r="A673" s="39"/>
      <c r="B673" s="40"/>
      <c r="C673" s="41"/>
      <c r="D673" s="223" t="s">
        <v>144</v>
      </c>
      <c r="E673" s="41"/>
      <c r="F673" s="224" t="s">
        <v>1144</v>
      </c>
      <c r="G673" s="41"/>
      <c r="H673" s="41"/>
      <c r="I673" s="220"/>
      <c r="J673" s="41"/>
      <c r="K673" s="41"/>
      <c r="L673" s="45"/>
      <c r="M673" s="221"/>
      <c r="N673" s="222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144</v>
      </c>
      <c r="AU673" s="18" t="s">
        <v>83</v>
      </c>
    </row>
    <row r="674" s="13" customFormat="1">
      <c r="A674" s="13"/>
      <c r="B674" s="225"/>
      <c r="C674" s="226"/>
      <c r="D674" s="218" t="s">
        <v>146</v>
      </c>
      <c r="E674" s="227" t="s">
        <v>19</v>
      </c>
      <c r="F674" s="228" t="s">
        <v>1111</v>
      </c>
      <c r="G674" s="226"/>
      <c r="H674" s="227" t="s">
        <v>19</v>
      </c>
      <c r="I674" s="229"/>
      <c r="J674" s="226"/>
      <c r="K674" s="226"/>
      <c r="L674" s="230"/>
      <c r="M674" s="231"/>
      <c r="N674" s="232"/>
      <c r="O674" s="232"/>
      <c r="P674" s="232"/>
      <c r="Q674" s="232"/>
      <c r="R674" s="232"/>
      <c r="S674" s="232"/>
      <c r="T674" s="23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4" t="s">
        <v>146</v>
      </c>
      <c r="AU674" s="234" t="s">
        <v>83</v>
      </c>
      <c r="AV674" s="13" t="s">
        <v>81</v>
      </c>
      <c r="AW674" s="13" t="s">
        <v>37</v>
      </c>
      <c r="AX674" s="13" t="s">
        <v>12</v>
      </c>
      <c r="AY674" s="234" t="s">
        <v>133</v>
      </c>
    </row>
    <row r="675" s="14" customFormat="1">
      <c r="A675" s="14"/>
      <c r="B675" s="235"/>
      <c r="C675" s="236"/>
      <c r="D675" s="218" t="s">
        <v>146</v>
      </c>
      <c r="E675" s="237" t="s">
        <v>19</v>
      </c>
      <c r="F675" s="238" t="s">
        <v>81</v>
      </c>
      <c r="G675" s="236"/>
      <c r="H675" s="239">
        <v>1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146</v>
      </c>
      <c r="AU675" s="245" t="s">
        <v>83</v>
      </c>
      <c r="AV675" s="14" t="s">
        <v>83</v>
      </c>
      <c r="AW675" s="14" t="s">
        <v>37</v>
      </c>
      <c r="AX675" s="14" t="s">
        <v>81</v>
      </c>
      <c r="AY675" s="245" t="s">
        <v>133</v>
      </c>
    </row>
    <row r="676" s="2" customFormat="1" ht="16.5" customHeight="1">
      <c r="A676" s="39"/>
      <c r="B676" s="40"/>
      <c r="C676" s="258" t="s">
        <v>1145</v>
      </c>
      <c r="D676" s="258" t="s">
        <v>348</v>
      </c>
      <c r="E676" s="259" t="s">
        <v>1125</v>
      </c>
      <c r="F676" s="260" t="s">
        <v>1126</v>
      </c>
      <c r="G676" s="261" t="s">
        <v>565</v>
      </c>
      <c r="H676" s="262">
        <v>1</v>
      </c>
      <c r="I676" s="263"/>
      <c r="J676" s="264">
        <f>ROUND(I676*H676,2)</f>
        <v>0</v>
      </c>
      <c r="K676" s="260" t="s">
        <v>139</v>
      </c>
      <c r="L676" s="265"/>
      <c r="M676" s="266" t="s">
        <v>19</v>
      </c>
      <c r="N676" s="267" t="s">
        <v>45</v>
      </c>
      <c r="O676" s="85"/>
      <c r="P676" s="214">
        <f>O676*H676</f>
        <v>0</v>
      </c>
      <c r="Q676" s="214">
        <v>0.0023999999999999998</v>
      </c>
      <c r="R676" s="214">
        <f>Q676*H676</f>
        <v>0.0023999999999999998</v>
      </c>
      <c r="S676" s="214">
        <v>0</v>
      </c>
      <c r="T676" s="21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6" t="s">
        <v>390</v>
      </c>
      <c r="AT676" s="216" t="s">
        <v>348</v>
      </c>
      <c r="AU676" s="216" t="s">
        <v>83</v>
      </c>
      <c r="AY676" s="18" t="s">
        <v>133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8" t="s">
        <v>81</v>
      </c>
      <c r="BK676" s="217">
        <f>ROUND(I676*H676,2)</f>
        <v>0</v>
      </c>
      <c r="BL676" s="18" t="s">
        <v>270</v>
      </c>
      <c r="BM676" s="216" t="s">
        <v>1146</v>
      </c>
    </row>
    <row r="677" s="2" customFormat="1">
      <c r="A677" s="39"/>
      <c r="B677" s="40"/>
      <c r="C677" s="41"/>
      <c r="D677" s="218" t="s">
        <v>142</v>
      </c>
      <c r="E677" s="41"/>
      <c r="F677" s="219" t="s">
        <v>1126</v>
      </c>
      <c r="G677" s="41"/>
      <c r="H677" s="41"/>
      <c r="I677" s="220"/>
      <c r="J677" s="41"/>
      <c r="K677" s="41"/>
      <c r="L677" s="45"/>
      <c r="M677" s="221"/>
      <c r="N677" s="222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142</v>
      </c>
      <c r="AU677" s="18" t="s">
        <v>83</v>
      </c>
    </row>
    <row r="678" s="2" customFormat="1" ht="24.15" customHeight="1">
      <c r="A678" s="39"/>
      <c r="B678" s="40"/>
      <c r="C678" s="205" t="s">
        <v>1147</v>
      </c>
      <c r="D678" s="205" t="s">
        <v>135</v>
      </c>
      <c r="E678" s="206" t="s">
        <v>1148</v>
      </c>
      <c r="F678" s="207" t="s">
        <v>1149</v>
      </c>
      <c r="G678" s="208" t="s">
        <v>379</v>
      </c>
      <c r="H678" s="209">
        <v>29.699999999999999</v>
      </c>
      <c r="I678" s="210"/>
      <c r="J678" s="211">
        <f>ROUND(I678*H678,2)</f>
        <v>0</v>
      </c>
      <c r="K678" s="207" t="s">
        <v>139</v>
      </c>
      <c r="L678" s="45"/>
      <c r="M678" s="212" t="s">
        <v>19</v>
      </c>
      <c r="N678" s="213" t="s">
        <v>45</v>
      </c>
      <c r="O678" s="85"/>
      <c r="P678" s="214">
        <f>O678*H678</f>
        <v>0</v>
      </c>
      <c r="Q678" s="214">
        <v>6.0000000000000002E-05</v>
      </c>
      <c r="R678" s="214">
        <f>Q678*H678</f>
        <v>0.001782</v>
      </c>
      <c r="S678" s="214">
        <v>0</v>
      </c>
      <c r="T678" s="21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6" t="s">
        <v>270</v>
      </c>
      <c r="AT678" s="216" t="s">
        <v>135</v>
      </c>
      <c r="AU678" s="216" t="s">
        <v>83</v>
      </c>
      <c r="AY678" s="18" t="s">
        <v>133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8" t="s">
        <v>81</v>
      </c>
      <c r="BK678" s="217">
        <f>ROUND(I678*H678,2)</f>
        <v>0</v>
      </c>
      <c r="BL678" s="18" t="s">
        <v>270</v>
      </c>
      <c r="BM678" s="216" t="s">
        <v>1150</v>
      </c>
    </row>
    <row r="679" s="2" customFormat="1">
      <c r="A679" s="39"/>
      <c r="B679" s="40"/>
      <c r="C679" s="41"/>
      <c r="D679" s="218" t="s">
        <v>142</v>
      </c>
      <c r="E679" s="41"/>
      <c r="F679" s="219" t="s">
        <v>1151</v>
      </c>
      <c r="G679" s="41"/>
      <c r="H679" s="41"/>
      <c r="I679" s="220"/>
      <c r="J679" s="41"/>
      <c r="K679" s="41"/>
      <c r="L679" s="45"/>
      <c r="M679" s="221"/>
      <c r="N679" s="222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142</v>
      </c>
      <c r="AU679" s="18" t="s">
        <v>83</v>
      </c>
    </row>
    <row r="680" s="2" customFormat="1">
      <c r="A680" s="39"/>
      <c r="B680" s="40"/>
      <c r="C680" s="41"/>
      <c r="D680" s="223" t="s">
        <v>144</v>
      </c>
      <c r="E680" s="41"/>
      <c r="F680" s="224" t="s">
        <v>1152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144</v>
      </c>
      <c r="AU680" s="18" t="s">
        <v>83</v>
      </c>
    </row>
    <row r="681" s="13" customFormat="1">
      <c r="A681" s="13"/>
      <c r="B681" s="225"/>
      <c r="C681" s="226"/>
      <c r="D681" s="218" t="s">
        <v>146</v>
      </c>
      <c r="E681" s="227" t="s">
        <v>19</v>
      </c>
      <c r="F681" s="228" t="s">
        <v>1110</v>
      </c>
      <c r="G681" s="226"/>
      <c r="H681" s="227" t="s">
        <v>19</v>
      </c>
      <c r="I681" s="229"/>
      <c r="J681" s="226"/>
      <c r="K681" s="226"/>
      <c r="L681" s="230"/>
      <c r="M681" s="231"/>
      <c r="N681" s="232"/>
      <c r="O681" s="232"/>
      <c r="P681" s="232"/>
      <c r="Q681" s="232"/>
      <c r="R681" s="232"/>
      <c r="S681" s="232"/>
      <c r="T681" s="23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4" t="s">
        <v>146</v>
      </c>
      <c r="AU681" s="234" t="s">
        <v>83</v>
      </c>
      <c r="AV681" s="13" t="s">
        <v>81</v>
      </c>
      <c r="AW681" s="13" t="s">
        <v>37</v>
      </c>
      <c r="AX681" s="13" t="s">
        <v>12</v>
      </c>
      <c r="AY681" s="234" t="s">
        <v>133</v>
      </c>
    </row>
    <row r="682" s="14" customFormat="1">
      <c r="A682" s="14"/>
      <c r="B682" s="235"/>
      <c r="C682" s="236"/>
      <c r="D682" s="218" t="s">
        <v>146</v>
      </c>
      <c r="E682" s="237" t="s">
        <v>19</v>
      </c>
      <c r="F682" s="238" t="s">
        <v>1153</v>
      </c>
      <c r="G682" s="236"/>
      <c r="H682" s="239">
        <v>5.7599999999999998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146</v>
      </c>
      <c r="AU682" s="245" t="s">
        <v>83</v>
      </c>
      <c r="AV682" s="14" t="s">
        <v>83</v>
      </c>
      <c r="AW682" s="14" t="s">
        <v>37</v>
      </c>
      <c r="AX682" s="14" t="s">
        <v>12</v>
      </c>
      <c r="AY682" s="245" t="s">
        <v>133</v>
      </c>
    </row>
    <row r="683" s="13" customFormat="1">
      <c r="A683" s="13"/>
      <c r="B683" s="225"/>
      <c r="C683" s="226"/>
      <c r="D683" s="218" t="s">
        <v>146</v>
      </c>
      <c r="E683" s="227" t="s">
        <v>19</v>
      </c>
      <c r="F683" s="228" t="s">
        <v>1111</v>
      </c>
      <c r="G683" s="226"/>
      <c r="H683" s="227" t="s">
        <v>19</v>
      </c>
      <c r="I683" s="229"/>
      <c r="J683" s="226"/>
      <c r="K683" s="226"/>
      <c r="L683" s="230"/>
      <c r="M683" s="231"/>
      <c r="N683" s="232"/>
      <c r="O683" s="232"/>
      <c r="P683" s="232"/>
      <c r="Q683" s="232"/>
      <c r="R683" s="232"/>
      <c r="S683" s="232"/>
      <c r="T683" s="23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4" t="s">
        <v>146</v>
      </c>
      <c r="AU683" s="234" t="s">
        <v>83</v>
      </c>
      <c r="AV683" s="13" t="s">
        <v>81</v>
      </c>
      <c r="AW683" s="13" t="s">
        <v>37</v>
      </c>
      <c r="AX683" s="13" t="s">
        <v>12</v>
      </c>
      <c r="AY683" s="234" t="s">
        <v>133</v>
      </c>
    </row>
    <row r="684" s="14" customFormat="1">
      <c r="A684" s="14"/>
      <c r="B684" s="235"/>
      <c r="C684" s="236"/>
      <c r="D684" s="218" t="s">
        <v>146</v>
      </c>
      <c r="E684" s="237" t="s">
        <v>19</v>
      </c>
      <c r="F684" s="238" t="s">
        <v>1153</v>
      </c>
      <c r="G684" s="236"/>
      <c r="H684" s="239">
        <v>5.7599999999999998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146</v>
      </c>
      <c r="AU684" s="245" t="s">
        <v>83</v>
      </c>
      <c r="AV684" s="14" t="s">
        <v>83</v>
      </c>
      <c r="AW684" s="14" t="s">
        <v>37</v>
      </c>
      <c r="AX684" s="14" t="s">
        <v>12</v>
      </c>
      <c r="AY684" s="245" t="s">
        <v>133</v>
      </c>
    </row>
    <row r="685" s="13" customFormat="1">
      <c r="A685" s="13"/>
      <c r="B685" s="225"/>
      <c r="C685" s="226"/>
      <c r="D685" s="218" t="s">
        <v>146</v>
      </c>
      <c r="E685" s="227" t="s">
        <v>19</v>
      </c>
      <c r="F685" s="228" t="s">
        <v>1029</v>
      </c>
      <c r="G685" s="226"/>
      <c r="H685" s="227" t="s">
        <v>19</v>
      </c>
      <c r="I685" s="229"/>
      <c r="J685" s="226"/>
      <c r="K685" s="226"/>
      <c r="L685" s="230"/>
      <c r="M685" s="231"/>
      <c r="N685" s="232"/>
      <c r="O685" s="232"/>
      <c r="P685" s="232"/>
      <c r="Q685" s="232"/>
      <c r="R685" s="232"/>
      <c r="S685" s="232"/>
      <c r="T685" s="23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4" t="s">
        <v>146</v>
      </c>
      <c r="AU685" s="234" t="s">
        <v>83</v>
      </c>
      <c r="AV685" s="13" t="s">
        <v>81</v>
      </c>
      <c r="AW685" s="13" t="s">
        <v>37</v>
      </c>
      <c r="AX685" s="13" t="s">
        <v>12</v>
      </c>
      <c r="AY685" s="234" t="s">
        <v>133</v>
      </c>
    </row>
    <row r="686" s="14" customFormat="1">
      <c r="A686" s="14"/>
      <c r="B686" s="235"/>
      <c r="C686" s="236"/>
      <c r="D686" s="218" t="s">
        <v>146</v>
      </c>
      <c r="E686" s="237" t="s">
        <v>19</v>
      </c>
      <c r="F686" s="238" t="s">
        <v>1154</v>
      </c>
      <c r="G686" s="236"/>
      <c r="H686" s="239">
        <v>6.1600000000000001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146</v>
      </c>
      <c r="AU686" s="245" t="s">
        <v>83</v>
      </c>
      <c r="AV686" s="14" t="s">
        <v>83</v>
      </c>
      <c r="AW686" s="14" t="s">
        <v>37</v>
      </c>
      <c r="AX686" s="14" t="s">
        <v>12</v>
      </c>
      <c r="AY686" s="245" t="s">
        <v>133</v>
      </c>
    </row>
    <row r="687" s="13" customFormat="1">
      <c r="A687" s="13"/>
      <c r="B687" s="225"/>
      <c r="C687" s="226"/>
      <c r="D687" s="218" t="s">
        <v>146</v>
      </c>
      <c r="E687" s="227" t="s">
        <v>19</v>
      </c>
      <c r="F687" s="228" t="s">
        <v>1030</v>
      </c>
      <c r="G687" s="226"/>
      <c r="H687" s="227" t="s">
        <v>19</v>
      </c>
      <c r="I687" s="229"/>
      <c r="J687" s="226"/>
      <c r="K687" s="226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146</v>
      </c>
      <c r="AU687" s="234" t="s">
        <v>83</v>
      </c>
      <c r="AV687" s="13" t="s">
        <v>81</v>
      </c>
      <c r="AW687" s="13" t="s">
        <v>37</v>
      </c>
      <c r="AX687" s="13" t="s">
        <v>12</v>
      </c>
      <c r="AY687" s="234" t="s">
        <v>133</v>
      </c>
    </row>
    <row r="688" s="14" customFormat="1">
      <c r="A688" s="14"/>
      <c r="B688" s="235"/>
      <c r="C688" s="236"/>
      <c r="D688" s="218" t="s">
        <v>146</v>
      </c>
      <c r="E688" s="237" t="s">
        <v>19</v>
      </c>
      <c r="F688" s="238" t="s">
        <v>1154</v>
      </c>
      <c r="G688" s="236"/>
      <c r="H688" s="239">
        <v>6.1600000000000001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146</v>
      </c>
      <c r="AU688" s="245" t="s">
        <v>83</v>
      </c>
      <c r="AV688" s="14" t="s">
        <v>83</v>
      </c>
      <c r="AW688" s="14" t="s">
        <v>37</v>
      </c>
      <c r="AX688" s="14" t="s">
        <v>12</v>
      </c>
      <c r="AY688" s="245" t="s">
        <v>133</v>
      </c>
    </row>
    <row r="689" s="13" customFormat="1">
      <c r="A689" s="13"/>
      <c r="B689" s="225"/>
      <c r="C689" s="226"/>
      <c r="D689" s="218" t="s">
        <v>146</v>
      </c>
      <c r="E689" s="227" t="s">
        <v>19</v>
      </c>
      <c r="F689" s="228" t="s">
        <v>1155</v>
      </c>
      <c r="G689" s="226"/>
      <c r="H689" s="227" t="s">
        <v>19</v>
      </c>
      <c r="I689" s="229"/>
      <c r="J689" s="226"/>
      <c r="K689" s="226"/>
      <c r="L689" s="230"/>
      <c r="M689" s="231"/>
      <c r="N689" s="232"/>
      <c r="O689" s="232"/>
      <c r="P689" s="232"/>
      <c r="Q689" s="232"/>
      <c r="R689" s="232"/>
      <c r="S689" s="232"/>
      <c r="T689" s="23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4" t="s">
        <v>146</v>
      </c>
      <c r="AU689" s="234" t="s">
        <v>83</v>
      </c>
      <c r="AV689" s="13" t="s">
        <v>81</v>
      </c>
      <c r="AW689" s="13" t="s">
        <v>37</v>
      </c>
      <c r="AX689" s="13" t="s">
        <v>12</v>
      </c>
      <c r="AY689" s="234" t="s">
        <v>133</v>
      </c>
    </row>
    <row r="690" s="14" customFormat="1">
      <c r="A690" s="14"/>
      <c r="B690" s="235"/>
      <c r="C690" s="236"/>
      <c r="D690" s="218" t="s">
        <v>146</v>
      </c>
      <c r="E690" s="237" t="s">
        <v>19</v>
      </c>
      <c r="F690" s="238" t="s">
        <v>1156</v>
      </c>
      <c r="G690" s="236"/>
      <c r="H690" s="239">
        <v>5.8600000000000003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5" t="s">
        <v>146</v>
      </c>
      <c r="AU690" s="245" t="s">
        <v>83</v>
      </c>
      <c r="AV690" s="14" t="s">
        <v>83</v>
      </c>
      <c r="AW690" s="14" t="s">
        <v>37</v>
      </c>
      <c r="AX690" s="14" t="s">
        <v>12</v>
      </c>
      <c r="AY690" s="245" t="s">
        <v>133</v>
      </c>
    </row>
    <row r="691" s="15" customFormat="1">
      <c r="A691" s="15"/>
      <c r="B691" s="246"/>
      <c r="C691" s="247"/>
      <c r="D691" s="218" t="s">
        <v>146</v>
      </c>
      <c r="E691" s="248" t="s">
        <v>19</v>
      </c>
      <c r="F691" s="249" t="s">
        <v>161</v>
      </c>
      <c r="G691" s="247"/>
      <c r="H691" s="250">
        <v>29.699999999999999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146</v>
      </c>
      <c r="AU691" s="256" t="s">
        <v>83</v>
      </c>
      <c r="AV691" s="15" t="s">
        <v>140</v>
      </c>
      <c r="AW691" s="15" t="s">
        <v>37</v>
      </c>
      <c r="AX691" s="15" t="s">
        <v>81</v>
      </c>
      <c r="AY691" s="256" t="s">
        <v>133</v>
      </c>
    </row>
    <row r="692" s="2" customFormat="1" ht="24.15" customHeight="1">
      <c r="A692" s="39"/>
      <c r="B692" s="40"/>
      <c r="C692" s="205" t="s">
        <v>1157</v>
      </c>
      <c r="D692" s="205" t="s">
        <v>135</v>
      </c>
      <c r="E692" s="206" t="s">
        <v>1158</v>
      </c>
      <c r="F692" s="207" t="s">
        <v>1159</v>
      </c>
      <c r="G692" s="208" t="s">
        <v>379</v>
      </c>
      <c r="H692" s="209">
        <v>29.699999999999999</v>
      </c>
      <c r="I692" s="210"/>
      <c r="J692" s="211">
        <f>ROUND(I692*H692,2)</f>
        <v>0</v>
      </c>
      <c r="K692" s="207" t="s">
        <v>139</v>
      </c>
      <c r="L692" s="45"/>
      <c r="M692" s="212" t="s">
        <v>19</v>
      </c>
      <c r="N692" s="213" t="s">
        <v>45</v>
      </c>
      <c r="O692" s="85"/>
      <c r="P692" s="214">
        <f>O692*H692</f>
        <v>0</v>
      </c>
      <c r="Q692" s="214">
        <v>6.9999999999999994E-05</v>
      </c>
      <c r="R692" s="214">
        <f>Q692*H692</f>
        <v>0.0020789999999999997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270</v>
      </c>
      <c r="AT692" s="216" t="s">
        <v>135</v>
      </c>
      <c r="AU692" s="216" t="s">
        <v>83</v>
      </c>
      <c r="AY692" s="18" t="s">
        <v>133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81</v>
      </c>
      <c r="BK692" s="217">
        <f>ROUND(I692*H692,2)</f>
        <v>0</v>
      </c>
      <c r="BL692" s="18" t="s">
        <v>270</v>
      </c>
      <c r="BM692" s="216" t="s">
        <v>1160</v>
      </c>
    </row>
    <row r="693" s="2" customFormat="1">
      <c r="A693" s="39"/>
      <c r="B693" s="40"/>
      <c r="C693" s="41"/>
      <c r="D693" s="218" t="s">
        <v>142</v>
      </c>
      <c r="E693" s="41"/>
      <c r="F693" s="219" t="s">
        <v>1161</v>
      </c>
      <c r="G693" s="41"/>
      <c r="H693" s="41"/>
      <c r="I693" s="220"/>
      <c r="J693" s="41"/>
      <c r="K693" s="41"/>
      <c r="L693" s="45"/>
      <c r="M693" s="221"/>
      <c r="N693" s="222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142</v>
      </c>
      <c r="AU693" s="18" t="s">
        <v>83</v>
      </c>
    </row>
    <row r="694" s="2" customFormat="1">
      <c r="A694" s="39"/>
      <c r="B694" s="40"/>
      <c r="C694" s="41"/>
      <c r="D694" s="223" t="s">
        <v>144</v>
      </c>
      <c r="E694" s="41"/>
      <c r="F694" s="224" t="s">
        <v>1162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144</v>
      </c>
      <c r="AU694" s="18" t="s">
        <v>83</v>
      </c>
    </row>
    <row r="695" s="13" customFormat="1">
      <c r="A695" s="13"/>
      <c r="B695" s="225"/>
      <c r="C695" s="226"/>
      <c r="D695" s="218" t="s">
        <v>146</v>
      </c>
      <c r="E695" s="227" t="s">
        <v>19</v>
      </c>
      <c r="F695" s="228" t="s">
        <v>1110</v>
      </c>
      <c r="G695" s="226"/>
      <c r="H695" s="227" t="s">
        <v>19</v>
      </c>
      <c r="I695" s="229"/>
      <c r="J695" s="226"/>
      <c r="K695" s="226"/>
      <c r="L695" s="230"/>
      <c r="M695" s="231"/>
      <c r="N695" s="232"/>
      <c r="O695" s="232"/>
      <c r="P695" s="232"/>
      <c r="Q695" s="232"/>
      <c r="R695" s="232"/>
      <c r="S695" s="232"/>
      <c r="T695" s="23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4" t="s">
        <v>146</v>
      </c>
      <c r="AU695" s="234" t="s">
        <v>83</v>
      </c>
      <c r="AV695" s="13" t="s">
        <v>81</v>
      </c>
      <c r="AW695" s="13" t="s">
        <v>37</v>
      </c>
      <c r="AX695" s="13" t="s">
        <v>12</v>
      </c>
      <c r="AY695" s="234" t="s">
        <v>133</v>
      </c>
    </row>
    <row r="696" s="14" customFormat="1">
      <c r="A696" s="14"/>
      <c r="B696" s="235"/>
      <c r="C696" s="236"/>
      <c r="D696" s="218" t="s">
        <v>146</v>
      </c>
      <c r="E696" s="237" t="s">
        <v>19</v>
      </c>
      <c r="F696" s="238" t="s">
        <v>1153</v>
      </c>
      <c r="G696" s="236"/>
      <c r="H696" s="239">
        <v>5.7599999999999998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146</v>
      </c>
      <c r="AU696" s="245" t="s">
        <v>83</v>
      </c>
      <c r="AV696" s="14" t="s">
        <v>83</v>
      </c>
      <c r="AW696" s="14" t="s">
        <v>37</v>
      </c>
      <c r="AX696" s="14" t="s">
        <v>12</v>
      </c>
      <c r="AY696" s="245" t="s">
        <v>133</v>
      </c>
    </row>
    <row r="697" s="13" customFormat="1">
      <c r="A697" s="13"/>
      <c r="B697" s="225"/>
      <c r="C697" s="226"/>
      <c r="D697" s="218" t="s">
        <v>146</v>
      </c>
      <c r="E697" s="227" t="s">
        <v>19</v>
      </c>
      <c r="F697" s="228" t="s">
        <v>1111</v>
      </c>
      <c r="G697" s="226"/>
      <c r="H697" s="227" t="s">
        <v>19</v>
      </c>
      <c r="I697" s="229"/>
      <c r="J697" s="226"/>
      <c r="K697" s="226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146</v>
      </c>
      <c r="AU697" s="234" t="s">
        <v>83</v>
      </c>
      <c r="AV697" s="13" t="s">
        <v>81</v>
      </c>
      <c r="AW697" s="13" t="s">
        <v>37</v>
      </c>
      <c r="AX697" s="13" t="s">
        <v>12</v>
      </c>
      <c r="AY697" s="234" t="s">
        <v>133</v>
      </c>
    </row>
    <row r="698" s="14" customFormat="1">
      <c r="A698" s="14"/>
      <c r="B698" s="235"/>
      <c r="C698" s="236"/>
      <c r="D698" s="218" t="s">
        <v>146</v>
      </c>
      <c r="E698" s="237" t="s">
        <v>19</v>
      </c>
      <c r="F698" s="238" t="s">
        <v>1153</v>
      </c>
      <c r="G698" s="236"/>
      <c r="H698" s="239">
        <v>5.7599999999999998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146</v>
      </c>
      <c r="AU698" s="245" t="s">
        <v>83</v>
      </c>
      <c r="AV698" s="14" t="s">
        <v>83</v>
      </c>
      <c r="AW698" s="14" t="s">
        <v>37</v>
      </c>
      <c r="AX698" s="14" t="s">
        <v>12</v>
      </c>
      <c r="AY698" s="245" t="s">
        <v>133</v>
      </c>
    </row>
    <row r="699" s="13" customFormat="1">
      <c r="A699" s="13"/>
      <c r="B699" s="225"/>
      <c r="C699" s="226"/>
      <c r="D699" s="218" t="s">
        <v>146</v>
      </c>
      <c r="E699" s="227" t="s">
        <v>19</v>
      </c>
      <c r="F699" s="228" t="s">
        <v>1029</v>
      </c>
      <c r="G699" s="226"/>
      <c r="H699" s="227" t="s">
        <v>19</v>
      </c>
      <c r="I699" s="229"/>
      <c r="J699" s="226"/>
      <c r="K699" s="226"/>
      <c r="L699" s="230"/>
      <c r="M699" s="231"/>
      <c r="N699" s="232"/>
      <c r="O699" s="232"/>
      <c r="P699" s="232"/>
      <c r="Q699" s="232"/>
      <c r="R699" s="232"/>
      <c r="S699" s="232"/>
      <c r="T699" s="23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4" t="s">
        <v>146</v>
      </c>
      <c r="AU699" s="234" t="s">
        <v>83</v>
      </c>
      <c r="AV699" s="13" t="s">
        <v>81</v>
      </c>
      <c r="AW699" s="13" t="s">
        <v>37</v>
      </c>
      <c r="AX699" s="13" t="s">
        <v>12</v>
      </c>
      <c r="AY699" s="234" t="s">
        <v>133</v>
      </c>
    </row>
    <row r="700" s="14" customFormat="1">
      <c r="A700" s="14"/>
      <c r="B700" s="235"/>
      <c r="C700" s="236"/>
      <c r="D700" s="218" t="s">
        <v>146</v>
      </c>
      <c r="E700" s="237" t="s">
        <v>19</v>
      </c>
      <c r="F700" s="238" t="s">
        <v>1154</v>
      </c>
      <c r="G700" s="236"/>
      <c r="H700" s="239">
        <v>6.1600000000000001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146</v>
      </c>
      <c r="AU700" s="245" t="s">
        <v>83</v>
      </c>
      <c r="AV700" s="14" t="s">
        <v>83</v>
      </c>
      <c r="AW700" s="14" t="s">
        <v>37</v>
      </c>
      <c r="AX700" s="14" t="s">
        <v>12</v>
      </c>
      <c r="AY700" s="245" t="s">
        <v>133</v>
      </c>
    </row>
    <row r="701" s="13" customFormat="1">
      <c r="A701" s="13"/>
      <c r="B701" s="225"/>
      <c r="C701" s="226"/>
      <c r="D701" s="218" t="s">
        <v>146</v>
      </c>
      <c r="E701" s="227" t="s">
        <v>19</v>
      </c>
      <c r="F701" s="228" t="s">
        <v>1030</v>
      </c>
      <c r="G701" s="226"/>
      <c r="H701" s="227" t="s">
        <v>19</v>
      </c>
      <c r="I701" s="229"/>
      <c r="J701" s="226"/>
      <c r="K701" s="226"/>
      <c r="L701" s="230"/>
      <c r="M701" s="231"/>
      <c r="N701" s="232"/>
      <c r="O701" s="232"/>
      <c r="P701" s="232"/>
      <c r="Q701" s="232"/>
      <c r="R701" s="232"/>
      <c r="S701" s="232"/>
      <c r="T701" s="23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4" t="s">
        <v>146</v>
      </c>
      <c r="AU701" s="234" t="s">
        <v>83</v>
      </c>
      <c r="AV701" s="13" t="s">
        <v>81</v>
      </c>
      <c r="AW701" s="13" t="s">
        <v>37</v>
      </c>
      <c r="AX701" s="13" t="s">
        <v>12</v>
      </c>
      <c r="AY701" s="234" t="s">
        <v>133</v>
      </c>
    </row>
    <row r="702" s="14" customFormat="1">
      <c r="A702" s="14"/>
      <c r="B702" s="235"/>
      <c r="C702" s="236"/>
      <c r="D702" s="218" t="s">
        <v>146</v>
      </c>
      <c r="E702" s="237" t="s">
        <v>19</v>
      </c>
      <c r="F702" s="238" t="s">
        <v>1154</v>
      </c>
      <c r="G702" s="236"/>
      <c r="H702" s="239">
        <v>6.1600000000000001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146</v>
      </c>
      <c r="AU702" s="245" t="s">
        <v>83</v>
      </c>
      <c r="AV702" s="14" t="s">
        <v>83</v>
      </c>
      <c r="AW702" s="14" t="s">
        <v>37</v>
      </c>
      <c r="AX702" s="14" t="s">
        <v>12</v>
      </c>
      <c r="AY702" s="245" t="s">
        <v>133</v>
      </c>
    </row>
    <row r="703" s="13" customFormat="1">
      <c r="A703" s="13"/>
      <c r="B703" s="225"/>
      <c r="C703" s="226"/>
      <c r="D703" s="218" t="s">
        <v>146</v>
      </c>
      <c r="E703" s="227" t="s">
        <v>19</v>
      </c>
      <c r="F703" s="228" t="s">
        <v>1155</v>
      </c>
      <c r="G703" s="226"/>
      <c r="H703" s="227" t="s">
        <v>19</v>
      </c>
      <c r="I703" s="229"/>
      <c r="J703" s="226"/>
      <c r="K703" s="226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146</v>
      </c>
      <c r="AU703" s="234" t="s">
        <v>83</v>
      </c>
      <c r="AV703" s="13" t="s">
        <v>81</v>
      </c>
      <c r="AW703" s="13" t="s">
        <v>37</v>
      </c>
      <c r="AX703" s="13" t="s">
        <v>12</v>
      </c>
      <c r="AY703" s="234" t="s">
        <v>133</v>
      </c>
    </row>
    <row r="704" s="14" customFormat="1">
      <c r="A704" s="14"/>
      <c r="B704" s="235"/>
      <c r="C704" s="236"/>
      <c r="D704" s="218" t="s">
        <v>146</v>
      </c>
      <c r="E704" s="237" t="s">
        <v>19</v>
      </c>
      <c r="F704" s="238" t="s">
        <v>1163</v>
      </c>
      <c r="G704" s="236"/>
      <c r="H704" s="239">
        <v>5.8600000000000003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146</v>
      </c>
      <c r="AU704" s="245" t="s">
        <v>83</v>
      </c>
      <c r="AV704" s="14" t="s">
        <v>83</v>
      </c>
      <c r="AW704" s="14" t="s">
        <v>37</v>
      </c>
      <c r="AX704" s="14" t="s">
        <v>12</v>
      </c>
      <c r="AY704" s="245" t="s">
        <v>133</v>
      </c>
    </row>
    <row r="705" s="15" customFormat="1">
      <c r="A705" s="15"/>
      <c r="B705" s="246"/>
      <c r="C705" s="247"/>
      <c r="D705" s="218" t="s">
        <v>146</v>
      </c>
      <c r="E705" s="248" t="s">
        <v>19</v>
      </c>
      <c r="F705" s="249" t="s">
        <v>161</v>
      </c>
      <c r="G705" s="247"/>
      <c r="H705" s="250">
        <v>29.699999999999999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146</v>
      </c>
      <c r="AU705" s="256" t="s">
        <v>83</v>
      </c>
      <c r="AV705" s="15" t="s">
        <v>140</v>
      </c>
      <c r="AW705" s="15" t="s">
        <v>37</v>
      </c>
      <c r="AX705" s="15" t="s">
        <v>81</v>
      </c>
      <c r="AY705" s="256" t="s">
        <v>133</v>
      </c>
    </row>
    <row r="706" s="2" customFormat="1" ht="24.15" customHeight="1">
      <c r="A706" s="39"/>
      <c r="B706" s="40"/>
      <c r="C706" s="205" t="s">
        <v>1164</v>
      </c>
      <c r="D706" s="205" t="s">
        <v>135</v>
      </c>
      <c r="E706" s="206" t="s">
        <v>1165</v>
      </c>
      <c r="F706" s="207" t="s">
        <v>1166</v>
      </c>
      <c r="G706" s="208" t="s">
        <v>379</v>
      </c>
      <c r="H706" s="209">
        <v>3.54</v>
      </c>
      <c r="I706" s="210"/>
      <c r="J706" s="211">
        <f>ROUND(I706*H706,2)</f>
        <v>0</v>
      </c>
      <c r="K706" s="207" t="s">
        <v>139</v>
      </c>
      <c r="L706" s="45"/>
      <c r="M706" s="212" t="s">
        <v>19</v>
      </c>
      <c r="N706" s="213" t="s">
        <v>45</v>
      </c>
      <c r="O706" s="85"/>
      <c r="P706" s="214">
        <f>O706*H706</f>
        <v>0</v>
      </c>
      <c r="Q706" s="214">
        <v>0</v>
      </c>
      <c r="R706" s="214">
        <f>Q706*H706</f>
        <v>0</v>
      </c>
      <c r="S706" s="214">
        <v>0.0050000000000000001</v>
      </c>
      <c r="T706" s="215">
        <f>S706*H706</f>
        <v>0.0177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16" t="s">
        <v>270</v>
      </c>
      <c r="AT706" s="216" t="s">
        <v>135</v>
      </c>
      <c r="AU706" s="216" t="s">
        <v>83</v>
      </c>
      <c r="AY706" s="18" t="s">
        <v>133</v>
      </c>
      <c r="BE706" s="217">
        <f>IF(N706="základní",J706,0)</f>
        <v>0</v>
      </c>
      <c r="BF706" s="217">
        <f>IF(N706="snížená",J706,0)</f>
        <v>0</v>
      </c>
      <c r="BG706" s="217">
        <f>IF(N706="zákl. přenesená",J706,0)</f>
        <v>0</v>
      </c>
      <c r="BH706" s="217">
        <f>IF(N706="sníž. přenesená",J706,0)</f>
        <v>0</v>
      </c>
      <c r="BI706" s="217">
        <f>IF(N706="nulová",J706,0)</f>
        <v>0</v>
      </c>
      <c r="BJ706" s="18" t="s">
        <v>81</v>
      </c>
      <c r="BK706" s="217">
        <f>ROUND(I706*H706,2)</f>
        <v>0</v>
      </c>
      <c r="BL706" s="18" t="s">
        <v>270</v>
      </c>
      <c r="BM706" s="216" t="s">
        <v>1167</v>
      </c>
    </row>
    <row r="707" s="2" customFormat="1">
      <c r="A707" s="39"/>
      <c r="B707" s="40"/>
      <c r="C707" s="41"/>
      <c r="D707" s="218" t="s">
        <v>142</v>
      </c>
      <c r="E707" s="41"/>
      <c r="F707" s="219" t="s">
        <v>1168</v>
      </c>
      <c r="G707" s="41"/>
      <c r="H707" s="41"/>
      <c r="I707" s="220"/>
      <c r="J707" s="41"/>
      <c r="K707" s="41"/>
      <c r="L707" s="45"/>
      <c r="M707" s="221"/>
      <c r="N707" s="222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142</v>
      </c>
      <c r="AU707" s="18" t="s">
        <v>83</v>
      </c>
    </row>
    <row r="708" s="2" customFormat="1">
      <c r="A708" s="39"/>
      <c r="B708" s="40"/>
      <c r="C708" s="41"/>
      <c r="D708" s="223" t="s">
        <v>144</v>
      </c>
      <c r="E708" s="41"/>
      <c r="F708" s="224" t="s">
        <v>1169</v>
      </c>
      <c r="G708" s="41"/>
      <c r="H708" s="41"/>
      <c r="I708" s="220"/>
      <c r="J708" s="41"/>
      <c r="K708" s="41"/>
      <c r="L708" s="45"/>
      <c r="M708" s="221"/>
      <c r="N708" s="222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144</v>
      </c>
      <c r="AU708" s="18" t="s">
        <v>83</v>
      </c>
    </row>
    <row r="709" s="13" customFormat="1">
      <c r="A709" s="13"/>
      <c r="B709" s="225"/>
      <c r="C709" s="226"/>
      <c r="D709" s="218" t="s">
        <v>146</v>
      </c>
      <c r="E709" s="227" t="s">
        <v>19</v>
      </c>
      <c r="F709" s="228" t="s">
        <v>569</v>
      </c>
      <c r="G709" s="226"/>
      <c r="H709" s="227" t="s">
        <v>19</v>
      </c>
      <c r="I709" s="229"/>
      <c r="J709" s="226"/>
      <c r="K709" s="226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146</v>
      </c>
      <c r="AU709" s="234" t="s">
        <v>83</v>
      </c>
      <c r="AV709" s="13" t="s">
        <v>81</v>
      </c>
      <c r="AW709" s="13" t="s">
        <v>37</v>
      </c>
      <c r="AX709" s="13" t="s">
        <v>12</v>
      </c>
      <c r="AY709" s="234" t="s">
        <v>133</v>
      </c>
    </row>
    <row r="710" s="14" customFormat="1">
      <c r="A710" s="14"/>
      <c r="B710" s="235"/>
      <c r="C710" s="236"/>
      <c r="D710" s="218" t="s">
        <v>146</v>
      </c>
      <c r="E710" s="237" t="s">
        <v>19</v>
      </c>
      <c r="F710" s="238" t="s">
        <v>1007</v>
      </c>
      <c r="G710" s="236"/>
      <c r="H710" s="239">
        <v>3.54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146</v>
      </c>
      <c r="AU710" s="245" t="s">
        <v>83</v>
      </c>
      <c r="AV710" s="14" t="s">
        <v>83</v>
      </c>
      <c r="AW710" s="14" t="s">
        <v>37</v>
      </c>
      <c r="AX710" s="14" t="s">
        <v>81</v>
      </c>
      <c r="AY710" s="245" t="s">
        <v>133</v>
      </c>
    </row>
    <row r="711" s="2" customFormat="1" ht="24.15" customHeight="1">
      <c r="A711" s="39"/>
      <c r="B711" s="40"/>
      <c r="C711" s="205" t="s">
        <v>1170</v>
      </c>
      <c r="D711" s="205" t="s">
        <v>135</v>
      </c>
      <c r="E711" s="206" t="s">
        <v>1171</v>
      </c>
      <c r="F711" s="207" t="s">
        <v>1172</v>
      </c>
      <c r="G711" s="208" t="s">
        <v>565</v>
      </c>
      <c r="H711" s="209">
        <v>10</v>
      </c>
      <c r="I711" s="210"/>
      <c r="J711" s="211">
        <f>ROUND(I711*H711,2)</f>
        <v>0</v>
      </c>
      <c r="K711" s="207" t="s">
        <v>139</v>
      </c>
      <c r="L711" s="45"/>
      <c r="M711" s="212" t="s">
        <v>19</v>
      </c>
      <c r="N711" s="213" t="s">
        <v>45</v>
      </c>
      <c r="O711" s="85"/>
      <c r="P711" s="214">
        <f>O711*H711</f>
        <v>0</v>
      </c>
      <c r="Q711" s="214">
        <v>0</v>
      </c>
      <c r="R711" s="214">
        <f>Q711*H711</f>
        <v>0</v>
      </c>
      <c r="S711" s="214">
        <v>0.024</v>
      </c>
      <c r="T711" s="215">
        <f>S711*H711</f>
        <v>0.23999999999999999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6" t="s">
        <v>270</v>
      </c>
      <c r="AT711" s="216" t="s">
        <v>135</v>
      </c>
      <c r="AU711" s="216" t="s">
        <v>83</v>
      </c>
      <c r="AY711" s="18" t="s">
        <v>133</v>
      </c>
      <c r="BE711" s="217">
        <f>IF(N711="základní",J711,0)</f>
        <v>0</v>
      </c>
      <c r="BF711" s="217">
        <f>IF(N711="snížená",J711,0)</f>
        <v>0</v>
      </c>
      <c r="BG711" s="217">
        <f>IF(N711="zákl. přenesená",J711,0)</f>
        <v>0</v>
      </c>
      <c r="BH711" s="217">
        <f>IF(N711="sníž. přenesená",J711,0)</f>
        <v>0</v>
      </c>
      <c r="BI711" s="217">
        <f>IF(N711="nulová",J711,0)</f>
        <v>0</v>
      </c>
      <c r="BJ711" s="18" t="s">
        <v>81</v>
      </c>
      <c r="BK711" s="217">
        <f>ROUND(I711*H711,2)</f>
        <v>0</v>
      </c>
      <c r="BL711" s="18" t="s">
        <v>270</v>
      </c>
      <c r="BM711" s="216" t="s">
        <v>1173</v>
      </c>
    </row>
    <row r="712" s="2" customFormat="1">
      <c r="A712" s="39"/>
      <c r="B712" s="40"/>
      <c r="C712" s="41"/>
      <c r="D712" s="218" t="s">
        <v>142</v>
      </c>
      <c r="E712" s="41"/>
      <c r="F712" s="219" t="s">
        <v>1174</v>
      </c>
      <c r="G712" s="41"/>
      <c r="H712" s="41"/>
      <c r="I712" s="220"/>
      <c r="J712" s="41"/>
      <c r="K712" s="41"/>
      <c r="L712" s="45"/>
      <c r="M712" s="221"/>
      <c r="N712" s="22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142</v>
      </c>
      <c r="AU712" s="18" t="s">
        <v>83</v>
      </c>
    </row>
    <row r="713" s="2" customFormat="1">
      <c r="A713" s="39"/>
      <c r="B713" s="40"/>
      <c r="C713" s="41"/>
      <c r="D713" s="223" t="s">
        <v>144</v>
      </c>
      <c r="E713" s="41"/>
      <c r="F713" s="224" t="s">
        <v>1175</v>
      </c>
      <c r="G713" s="41"/>
      <c r="H713" s="41"/>
      <c r="I713" s="220"/>
      <c r="J713" s="41"/>
      <c r="K713" s="41"/>
      <c r="L713" s="45"/>
      <c r="M713" s="221"/>
      <c r="N713" s="222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144</v>
      </c>
      <c r="AU713" s="18" t="s">
        <v>83</v>
      </c>
    </row>
    <row r="714" s="13" customFormat="1">
      <c r="A714" s="13"/>
      <c r="B714" s="225"/>
      <c r="C714" s="226"/>
      <c r="D714" s="218" t="s">
        <v>146</v>
      </c>
      <c r="E714" s="227" t="s">
        <v>19</v>
      </c>
      <c r="F714" s="228" t="s">
        <v>668</v>
      </c>
      <c r="G714" s="226"/>
      <c r="H714" s="227" t="s">
        <v>19</v>
      </c>
      <c r="I714" s="229"/>
      <c r="J714" s="226"/>
      <c r="K714" s="226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146</v>
      </c>
      <c r="AU714" s="234" t="s">
        <v>83</v>
      </c>
      <c r="AV714" s="13" t="s">
        <v>81</v>
      </c>
      <c r="AW714" s="13" t="s">
        <v>37</v>
      </c>
      <c r="AX714" s="13" t="s">
        <v>12</v>
      </c>
      <c r="AY714" s="234" t="s">
        <v>133</v>
      </c>
    </row>
    <row r="715" s="14" customFormat="1">
      <c r="A715" s="14"/>
      <c r="B715" s="235"/>
      <c r="C715" s="236"/>
      <c r="D715" s="218" t="s">
        <v>146</v>
      </c>
      <c r="E715" s="237" t="s">
        <v>19</v>
      </c>
      <c r="F715" s="238" t="s">
        <v>177</v>
      </c>
      <c r="G715" s="236"/>
      <c r="H715" s="239">
        <v>5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146</v>
      </c>
      <c r="AU715" s="245" t="s">
        <v>83</v>
      </c>
      <c r="AV715" s="14" t="s">
        <v>83</v>
      </c>
      <c r="AW715" s="14" t="s">
        <v>37</v>
      </c>
      <c r="AX715" s="14" t="s">
        <v>12</v>
      </c>
      <c r="AY715" s="245" t="s">
        <v>133</v>
      </c>
    </row>
    <row r="716" s="13" customFormat="1">
      <c r="A716" s="13"/>
      <c r="B716" s="225"/>
      <c r="C716" s="226"/>
      <c r="D716" s="218" t="s">
        <v>146</v>
      </c>
      <c r="E716" s="227" t="s">
        <v>19</v>
      </c>
      <c r="F716" s="228" t="s">
        <v>569</v>
      </c>
      <c r="G716" s="226"/>
      <c r="H716" s="227" t="s">
        <v>19</v>
      </c>
      <c r="I716" s="229"/>
      <c r="J716" s="226"/>
      <c r="K716" s="226"/>
      <c r="L716" s="230"/>
      <c r="M716" s="231"/>
      <c r="N716" s="232"/>
      <c r="O716" s="232"/>
      <c r="P716" s="232"/>
      <c r="Q716" s="232"/>
      <c r="R716" s="232"/>
      <c r="S716" s="232"/>
      <c r="T716" s="23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4" t="s">
        <v>146</v>
      </c>
      <c r="AU716" s="234" t="s">
        <v>83</v>
      </c>
      <c r="AV716" s="13" t="s">
        <v>81</v>
      </c>
      <c r="AW716" s="13" t="s">
        <v>37</v>
      </c>
      <c r="AX716" s="13" t="s">
        <v>12</v>
      </c>
      <c r="AY716" s="234" t="s">
        <v>133</v>
      </c>
    </row>
    <row r="717" s="14" customFormat="1">
      <c r="A717" s="14"/>
      <c r="B717" s="235"/>
      <c r="C717" s="236"/>
      <c r="D717" s="218" t="s">
        <v>146</v>
      </c>
      <c r="E717" s="237" t="s">
        <v>19</v>
      </c>
      <c r="F717" s="238" t="s">
        <v>177</v>
      </c>
      <c r="G717" s="236"/>
      <c r="H717" s="239">
        <v>5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146</v>
      </c>
      <c r="AU717" s="245" t="s">
        <v>83</v>
      </c>
      <c r="AV717" s="14" t="s">
        <v>83</v>
      </c>
      <c r="AW717" s="14" t="s">
        <v>37</v>
      </c>
      <c r="AX717" s="14" t="s">
        <v>12</v>
      </c>
      <c r="AY717" s="245" t="s">
        <v>133</v>
      </c>
    </row>
    <row r="718" s="15" customFormat="1">
      <c r="A718" s="15"/>
      <c r="B718" s="246"/>
      <c r="C718" s="247"/>
      <c r="D718" s="218" t="s">
        <v>146</v>
      </c>
      <c r="E718" s="248" t="s">
        <v>19</v>
      </c>
      <c r="F718" s="249" t="s">
        <v>161</v>
      </c>
      <c r="G718" s="247"/>
      <c r="H718" s="250">
        <v>10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146</v>
      </c>
      <c r="AU718" s="256" t="s">
        <v>83</v>
      </c>
      <c r="AV718" s="15" t="s">
        <v>140</v>
      </c>
      <c r="AW718" s="15" t="s">
        <v>37</v>
      </c>
      <c r="AX718" s="15" t="s">
        <v>81</v>
      </c>
      <c r="AY718" s="256" t="s">
        <v>133</v>
      </c>
    </row>
    <row r="719" s="2" customFormat="1" ht="24.15" customHeight="1">
      <c r="A719" s="39"/>
      <c r="B719" s="40"/>
      <c r="C719" s="205" t="s">
        <v>1176</v>
      </c>
      <c r="D719" s="205" t="s">
        <v>135</v>
      </c>
      <c r="E719" s="206" t="s">
        <v>1177</v>
      </c>
      <c r="F719" s="207" t="s">
        <v>1178</v>
      </c>
      <c r="G719" s="208" t="s">
        <v>198</v>
      </c>
      <c r="H719" s="209">
        <v>0.82650153000000004</v>
      </c>
      <c r="I719" s="210"/>
      <c r="J719" s="211">
        <f>ROUND(I719*H719,2)</f>
        <v>0</v>
      </c>
      <c r="K719" s="207" t="s">
        <v>139</v>
      </c>
      <c r="L719" s="45"/>
      <c r="M719" s="212" t="s">
        <v>19</v>
      </c>
      <c r="N719" s="213" t="s">
        <v>45</v>
      </c>
      <c r="O719" s="85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270</v>
      </c>
      <c r="AT719" s="216" t="s">
        <v>135</v>
      </c>
      <c r="AU719" s="216" t="s">
        <v>83</v>
      </c>
      <c r="AY719" s="18" t="s">
        <v>133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81</v>
      </c>
      <c r="BK719" s="217">
        <f>ROUND(I719*H719,2)</f>
        <v>0</v>
      </c>
      <c r="BL719" s="18" t="s">
        <v>270</v>
      </c>
      <c r="BM719" s="216" t="s">
        <v>1179</v>
      </c>
    </row>
    <row r="720" s="2" customFormat="1">
      <c r="A720" s="39"/>
      <c r="B720" s="40"/>
      <c r="C720" s="41"/>
      <c r="D720" s="218" t="s">
        <v>142</v>
      </c>
      <c r="E720" s="41"/>
      <c r="F720" s="219" t="s">
        <v>1180</v>
      </c>
      <c r="G720" s="41"/>
      <c r="H720" s="41"/>
      <c r="I720" s="220"/>
      <c r="J720" s="41"/>
      <c r="K720" s="41"/>
      <c r="L720" s="45"/>
      <c r="M720" s="221"/>
      <c r="N720" s="222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142</v>
      </c>
      <c r="AU720" s="18" t="s">
        <v>83</v>
      </c>
    </row>
    <row r="721" s="2" customFormat="1">
      <c r="A721" s="39"/>
      <c r="B721" s="40"/>
      <c r="C721" s="41"/>
      <c r="D721" s="223" t="s">
        <v>144</v>
      </c>
      <c r="E721" s="41"/>
      <c r="F721" s="224" t="s">
        <v>1181</v>
      </c>
      <c r="G721" s="41"/>
      <c r="H721" s="41"/>
      <c r="I721" s="220"/>
      <c r="J721" s="41"/>
      <c r="K721" s="41"/>
      <c r="L721" s="45"/>
      <c r="M721" s="221"/>
      <c r="N721" s="222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144</v>
      </c>
      <c r="AU721" s="18" t="s">
        <v>83</v>
      </c>
    </row>
    <row r="722" s="12" customFormat="1" ht="22.8" customHeight="1">
      <c r="A722" s="12"/>
      <c r="B722" s="189"/>
      <c r="C722" s="190"/>
      <c r="D722" s="191" t="s">
        <v>73</v>
      </c>
      <c r="E722" s="203" t="s">
        <v>451</v>
      </c>
      <c r="F722" s="203" t="s">
        <v>452</v>
      </c>
      <c r="G722" s="190"/>
      <c r="H722" s="190"/>
      <c r="I722" s="193"/>
      <c r="J722" s="204">
        <f>BK722</f>
        <v>0</v>
      </c>
      <c r="K722" s="190"/>
      <c r="L722" s="195"/>
      <c r="M722" s="196"/>
      <c r="N722" s="197"/>
      <c r="O722" s="197"/>
      <c r="P722" s="198">
        <f>SUM(P723:P759)</f>
        <v>0</v>
      </c>
      <c r="Q722" s="197"/>
      <c r="R722" s="198">
        <f>SUM(R723:R759)</f>
        <v>0.067017099999999996</v>
      </c>
      <c r="S722" s="197"/>
      <c r="T722" s="199">
        <f>SUM(T723:T759)</f>
        <v>0.039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00" t="s">
        <v>83</v>
      </c>
      <c r="AT722" s="201" t="s">
        <v>73</v>
      </c>
      <c r="AU722" s="201" t="s">
        <v>81</v>
      </c>
      <c r="AY722" s="200" t="s">
        <v>133</v>
      </c>
      <c r="BK722" s="202">
        <f>SUM(BK723:BK759)</f>
        <v>0</v>
      </c>
    </row>
    <row r="723" s="2" customFormat="1" ht="24.15" customHeight="1">
      <c r="A723" s="39"/>
      <c r="B723" s="40"/>
      <c r="C723" s="205" t="s">
        <v>1182</v>
      </c>
      <c r="D723" s="205" t="s">
        <v>135</v>
      </c>
      <c r="E723" s="206" t="s">
        <v>1183</v>
      </c>
      <c r="F723" s="207" t="s">
        <v>1184</v>
      </c>
      <c r="G723" s="208" t="s">
        <v>379</v>
      </c>
      <c r="H723" s="209">
        <v>3</v>
      </c>
      <c r="I723" s="210"/>
      <c r="J723" s="211">
        <f>ROUND(I723*H723,2)</f>
        <v>0</v>
      </c>
      <c r="K723" s="207" t="s">
        <v>139</v>
      </c>
      <c r="L723" s="45"/>
      <c r="M723" s="212" t="s">
        <v>19</v>
      </c>
      <c r="N723" s="213" t="s">
        <v>45</v>
      </c>
      <c r="O723" s="85"/>
      <c r="P723" s="214">
        <f>O723*H723</f>
        <v>0</v>
      </c>
      <c r="Q723" s="214">
        <v>0</v>
      </c>
      <c r="R723" s="214">
        <f>Q723*H723</f>
        <v>0</v>
      </c>
      <c r="S723" s="214">
        <v>0</v>
      </c>
      <c r="T723" s="215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6" t="s">
        <v>270</v>
      </c>
      <c r="AT723" s="216" t="s">
        <v>135</v>
      </c>
      <c r="AU723" s="216" t="s">
        <v>83</v>
      </c>
      <c r="AY723" s="18" t="s">
        <v>133</v>
      </c>
      <c r="BE723" s="217">
        <f>IF(N723="základní",J723,0)</f>
        <v>0</v>
      </c>
      <c r="BF723" s="217">
        <f>IF(N723="snížená",J723,0)</f>
        <v>0</v>
      </c>
      <c r="BG723" s="217">
        <f>IF(N723="zákl. přenesená",J723,0)</f>
        <v>0</v>
      </c>
      <c r="BH723" s="217">
        <f>IF(N723="sníž. přenesená",J723,0)</f>
        <v>0</v>
      </c>
      <c r="BI723" s="217">
        <f>IF(N723="nulová",J723,0)</f>
        <v>0</v>
      </c>
      <c r="BJ723" s="18" t="s">
        <v>81</v>
      </c>
      <c r="BK723" s="217">
        <f>ROUND(I723*H723,2)</f>
        <v>0</v>
      </c>
      <c r="BL723" s="18" t="s">
        <v>270</v>
      </c>
      <c r="BM723" s="216" t="s">
        <v>1185</v>
      </c>
    </row>
    <row r="724" s="2" customFormat="1">
      <c r="A724" s="39"/>
      <c r="B724" s="40"/>
      <c r="C724" s="41"/>
      <c r="D724" s="218" t="s">
        <v>142</v>
      </c>
      <c r="E724" s="41"/>
      <c r="F724" s="219" t="s">
        <v>1186</v>
      </c>
      <c r="G724" s="41"/>
      <c r="H724" s="41"/>
      <c r="I724" s="220"/>
      <c r="J724" s="41"/>
      <c r="K724" s="41"/>
      <c r="L724" s="45"/>
      <c r="M724" s="221"/>
      <c r="N724" s="222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142</v>
      </c>
      <c r="AU724" s="18" t="s">
        <v>83</v>
      </c>
    </row>
    <row r="725" s="2" customFormat="1">
      <c r="A725" s="39"/>
      <c r="B725" s="40"/>
      <c r="C725" s="41"/>
      <c r="D725" s="223" t="s">
        <v>144</v>
      </c>
      <c r="E725" s="41"/>
      <c r="F725" s="224" t="s">
        <v>1187</v>
      </c>
      <c r="G725" s="41"/>
      <c r="H725" s="41"/>
      <c r="I725" s="220"/>
      <c r="J725" s="41"/>
      <c r="K725" s="41"/>
      <c r="L725" s="45"/>
      <c r="M725" s="221"/>
      <c r="N725" s="222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144</v>
      </c>
      <c r="AU725" s="18" t="s">
        <v>83</v>
      </c>
    </row>
    <row r="726" s="14" customFormat="1">
      <c r="A726" s="14"/>
      <c r="B726" s="235"/>
      <c r="C726" s="236"/>
      <c r="D726" s="218" t="s">
        <v>146</v>
      </c>
      <c r="E726" s="237" t="s">
        <v>19</v>
      </c>
      <c r="F726" s="238" t="s">
        <v>1188</v>
      </c>
      <c r="G726" s="236"/>
      <c r="H726" s="239">
        <v>3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5" t="s">
        <v>146</v>
      </c>
      <c r="AU726" s="245" t="s">
        <v>83</v>
      </c>
      <c r="AV726" s="14" t="s">
        <v>83</v>
      </c>
      <c r="AW726" s="14" t="s">
        <v>37</v>
      </c>
      <c r="AX726" s="14" t="s">
        <v>81</v>
      </c>
      <c r="AY726" s="245" t="s">
        <v>133</v>
      </c>
    </row>
    <row r="727" s="2" customFormat="1" ht="21.75" customHeight="1">
      <c r="A727" s="39"/>
      <c r="B727" s="40"/>
      <c r="C727" s="258" t="s">
        <v>1189</v>
      </c>
      <c r="D727" s="258" t="s">
        <v>348</v>
      </c>
      <c r="E727" s="259" t="s">
        <v>1190</v>
      </c>
      <c r="F727" s="260" t="s">
        <v>1191</v>
      </c>
      <c r="G727" s="261" t="s">
        <v>379</v>
      </c>
      <c r="H727" s="262">
        <v>3.2999999999999998</v>
      </c>
      <c r="I727" s="263"/>
      <c r="J727" s="264">
        <f>ROUND(I727*H727,2)</f>
        <v>0</v>
      </c>
      <c r="K727" s="260" t="s">
        <v>139</v>
      </c>
      <c r="L727" s="265"/>
      <c r="M727" s="266" t="s">
        <v>19</v>
      </c>
      <c r="N727" s="267" t="s">
        <v>45</v>
      </c>
      <c r="O727" s="85"/>
      <c r="P727" s="214">
        <f>O727*H727</f>
        <v>0</v>
      </c>
      <c r="Q727" s="214">
        <v>0.00020000000000000001</v>
      </c>
      <c r="R727" s="214">
        <f>Q727*H727</f>
        <v>0.00066</v>
      </c>
      <c r="S727" s="214">
        <v>0</v>
      </c>
      <c r="T727" s="21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6" t="s">
        <v>390</v>
      </c>
      <c r="AT727" s="216" t="s">
        <v>348</v>
      </c>
      <c r="AU727" s="216" t="s">
        <v>83</v>
      </c>
      <c r="AY727" s="18" t="s">
        <v>133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8" t="s">
        <v>81</v>
      </c>
      <c r="BK727" s="217">
        <f>ROUND(I727*H727,2)</f>
        <v>0</v>
      </c>
      <c r="BL727" s="18" t="s">
        <v>270</v>
      </c>
      <c r="BM727" s="216" t="s">
        <v>1192</v>
      </c>
    </row>
    <row r="728" s="2" customFormat="1">
      <c r="A728" s="39"/>
      <c r="B728" s="40"/>
      <c r="C728" s="41"/>
      <c r="D728" s="218" t="s">
        <v>142</v>
      </c>
      <c r="E728" s="41"/>
      <c r="F728" s="219" t="s">
        <v>1191</v>
      </c>
      <c r="G728" s="41"/>
      <c r="H728" s="41"/>
      <c r="I728" s="220"/>
      <c r="J728" s="41"/>
      <c r="K728" s="41"/>
      <c r="L728" s="45"/>
      <c r="M728" s="221"/>
      <c r="N728" s="222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142</v>
      </c>
      <c r="AU728" s="18" t="s">
        <v>83</v>
      </c>
    </row>
    <row r="729" s="14" customFormat="1">
      <c r="A729" s="14"/>
      <c r="B729" s="235"/>
      <c r="C729" s="236"/>
      <c r="D729" s="218" t="s">
        <v>146</v>
      </c>
      <c r="E729" s="236"/>
      <c r="F729" s="238" t="s">
        <v>1193</v>
      </c>
      <c r="G729" s="236"/>
      <c r="H729" s="239">
        <v>3.2999999999999998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146</v>
      </c>
      <c r="AU729" s="245" t="s">
        <v>83</v>
      </c>
      <c r="AV729" s="14" t="s">
        <v>83</v>
      </c>
      <c r="AW729" s="14" t="s">
        <v>4</v>
      </c>
      <c r="AX729" s="14" t="s">
        <v>81</v>
      </c>
      <c r="AY729" s="245" t="s">
        <v>133</v>
      </c>
    </row>
    <row r="730" s="2" customFormat="1" ht="24.15" customHeight="1">
      <c r="A730" s="39"/>
      <c r="B730" s="40"/>
      <c r="C730" s="205" t="s">
        <v>1194</v>
      </c>
      <c r="D730" s="205" t="s">
        <v>135</v>
      </c>
      <c r="E730" s="206" t="s">
        <v>1195</v>
      </c>
      <c r="F730" s="207" t="s">
        <v>1196</v>
      </c>
      <c r="G730" s="208" t="s">
        <v>565</v>
      </c>
      <c r="H730" s="209">
        <v>1</v>
      </c>
      <c r="I730" s="210"/>
      <c r="J730" s="211">
        <f>ROUND(I730*H730,2)</f>
        <v>0</v>
      </c>
      <c r="K730" s="207" t="s">
        <v>139</v>
      </c>
      <c r="L730" s="45"/>
      <c r="M730" s="212" t="s">
        <v>19</v>
      </c>
      <c r="N730" s="213" t="s">
        <v>45</v>
      </c>
      <c r="O730" s="85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6" t="s">
        <v>270</v>
      </c>
      <c r="AT730" s="216" t="s">
        <v>135</v>
      </c>
      <c r="AU730" s="216" t="s">
        <v>83</v>
      </c>
      <c r="AY730" s="18" t="s">
        <v>133</v>
      </c>
      <c r="BE730" s="217">
        <f>IF(N730="základní",J730,0)</f>
        <v>0</v>
      </c>
      <c r="BF730" s="217">
        <f>IF(N730="snížená",J730,0)</f>
        <v>0</v>
      </c>
      <c r="BG730" s="217">
        <f>IF(N730="zákl. přenesená",J730,0)</f>
        <v>0</v>
      </c>
      <c r="BH730" s="217">
        <f>IF(N730="sníž. přenesená",J730,0)</f>
        <v>0</v>
      </c>
      <c r="BI730" s="217">
        <f>IF(N730="nulová",J730,0)</f>
        <v>0</v>
      </c>
      <c r="BJ730" s="18" t="s">
        <v>81</v>
      </c>
      <c r="BK730" s="217">
        <f>ROUND(I730*H730,2)</f>
        <v>0</v>
      </c>
      <c r="BL730" s="18" t="s">
        <v>270</v>
      </c>
      <c r="BM730" s="216" t="s">
        <v>1197</v>
      </c>
    </row>
    <row r="731" s="2" customFormat="1">
      <c r="A731" s="39"/>
      <c r="B731" s="40"/>
      <c r="C731" s="41"/>
      <c r="D731" s="218" t="s">
        <v>142</v>
      </c>
      <c r="E731" s="41"/>
      <c r="F731" s="219" t="s">
        <v>1198</v>
      </c>
      <c r="G731" s="41"/>
      <c r="H731" s="41"/>
      <c r="I731" s="220"/>
      <c r="J731" s="41"/>
      <c r="K731" s="41"/>
      <c r="L731" s="45"/>
      <c r="M731" s="221"/>
      <c r="N731" s="222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142</v>
      </c>
      <c r="AU731" s="18" t="s">
        <v>83</v>
      </c>
    </row>
    <row r="732" s="2" customFormat="1">
      <c r="A732" s="39"/>
      <c r="B732" s="40"/>
      <c r="C732" s="41"/>
      <c r="D732" s="223" t="s">
        <v>144</v>
      </c>
      <c r="E732" s="41"/>
      <c r="F732" s="224" t="s">
        <v>1199</v>
      </c>
      <c r="G732" s="41"/>
      <c r="H732" s="41"/>
      <c r="I732" s="220"/>
      <c r="J732" s="41"/>
      <c r="K732" s="41"/>
      <c r="L732" s="45"/>
      <c r="M732" s="221"/>
      <c r="N732" s="222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144</v>
      </c>
      <c r="AU732" s="18" t="s">
        <v>83</v>
      </c>
    </row>
    <row r="733" s="13" customFormat="1">
      <c r="A733" s="13"/>
      <c r="B733" s="225"/>
      <c r="C733" s="226"/>
      <c r="D733" s="218" t="s">
        <v>146</v>
      </c>
      <c r="E733" s="227" t="s">
        <v>19</v>
      </c>
      <c r="F733" s="228" t="s">
        <v>1200</v>
      </c>
      <c r="G733" s="226"/>
      <c r="H733" s="227" t="s">
        <v>19</v>
      </c>
      <c r="I733" s="229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146</v>
      </c>
      <c r="AU733" s="234" t="s">
        <v>83</v>
      </c>
      <c r="AV733" s="13" t="s">
        <v>81</v>
      </c>
      <c r="AW733" s="13" t="s">
        <v>37</v>
      </c>
      <c r="AX733" s="13" t="s">
        <v>12</v>
      </c>
      <c r="AY733" s="234" t="s">
        <v>133</v>
      </c>
    </row>
    <row r="734" s="14" customFormat="1">
      <c r="A734" s="14"/>
      <c r="B734" s="235"/>
      <c r="C734" s="236"/>
      <c r="D734" s="218" t="s">
        <v>146</v>
      </c>
      <c r="E734" s="237" t="s">
        <v>19</v>
      </c>
      <c r="F734" s="238" t="s">
        <v>81</v>
      </c>
      <c r="G734" s="236"/>
      <c r="H734" s="239">
        <v>1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146</v>
      </c>
      <c r="AU734" s="245" t="s">
        <v>83</v>
      </c>
      <c r="AV734" s="14" t="s">
        <v>83</v>
      </c>
      <c r="AW734" s="14" t="s">
        <v>37</v>
      </c>
      <c r="AX734" s="14" t="s">
        <v>81</v>
      </c>
      <c r="AY734" s="245" t="s">
        <v>133</v>
      </c>
    </row>
    <row r="735" s="2" customFormat="1" ht="16.5" customHeight="1">
      <c r="A735" s="39"/>
      <c r="B735" s="40"/>
      <c r="C735" s="258" t="s">
        <v>1201</v>
      </c>
      <c r="D735" s="258" t="s">
        <v>348</v>
      </c>
      <c r="E735" s="259" t="s">
        <v>1202</v>
      </c>
      <c r="F735" s="260" t="s">
        <v>1203</v>
      </c>
      <c r="G735" s="261" t="s">
        <v>138</v>
      </c>
      <c r="H735" s="262">
        <v>0.55000000000000004</v>
      </c>
      <c r="I735" s="263"/>
      <c r="J735" s="264">
        <f>ROUND(I735*H735,2)</f>
        <v>0</v>
      </c>
      <c r="K735" s="260" t="s">
        <v>139</v>
      </c>
      <c r="L735" s="265"/>
      <c r="M735" s="266" t="s">
        <v>19</v>
      </c>
      <c r="N735" s="267" t="s">
        <v>45</v>
      </c>
      <c r="O735" s="85"/>
      <c r="P735" s="214">
        <f>O735*H735</f>
        <v>0</v>
      </c>
      <c r="Q735" s="214">
        <v>0.017999999999999999</v>
      </c>
      <c r="R735" s="214">
        <f>Q735*H735</f>
        <v>0.0099000000000000008</v>
      </c>
      <c r="S735" s="214">
        <v>0</v>
      </c>
      <c r="T735" s="215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16" t="s">
        <v>390</v>
      </c>
      <c r="AT735" s="216" t="s">
        <v>348</v>
      </c>
      <c r="AU735" s="216" t="s">
        <v>83</v>
      </c>
      <c r="AY735" s="18" t="s">
        <v>133</v>
      </c>
      <c r="BE735" s="217">
        <f>IF(N735="základní",J735,0)</f>
        <v>0</v>
      </c>
      <c r="BF735" s="217">
        <f>IF(N735="snížená",J735,0)</f>
        <v>0</v>
      </c>
      <c r="BG735" s="217">
        <f>IF(N735="zákl. přenesená",J735,0)</f>
        <v>0</v>
      </c>
      <c r="BH735" s="217">
        <f>IF(N735="sníž. přenesená",J735,0)</f>
        <v>0</v>
      </c>
      <c r="BI735" s="217">
        <f>IF(N735="nulová",J735,0)</f>
        <v>0</v>
      </c>
      <c r="BJ735" s="18" t="s">
        <v>81</v>
      </c>
      <c r="BK735" s="217">
        <f>ROUND(I735*H735,2)</f>
        <v>0</v>
      </c>
      <c r="BL735" s="18" t="s">
        <v>270</v>
      </c>
      <c r="BM735" s="216" t="s">
        <v>1204</v>
      </c>
    </row>
    <row r="736" s="2" customFormat="1">
      <c r="A736" s="39"/>
      <c r="B736" s="40"/>
      <c r="C736" s="41"/>
      <c r="D736" s="218" t="s">
        <v>142</v>
      </c>
      <c r="E736" s="41"/>
      <c r="F736" s="219" t="s">
        <v>1203</v>
      </c>
      <c r="G736" s="41"/>
      <c r="H736" s="41"/>
      <c r="I736" s="220"/>
      <c r="J736" s="41"/>
      <c r="K736" s="41"/>
      <c r="L736" s="45"/>
      <c r="M736" s="221"/>
      <c r="N736" s="222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142</v>
      </c>
      <c r="AU736" s="18" t="s">
        <v>83</v>
      </c>
    </row>
    <row r="737" s="14" customFormat="1">
      <c r="A737" s="14"/>
      <c r="B737" s="235"/>
      <c r="C737" s="236"/>
      <c r="D737" s="218" t="s">
        <v>146</v>
      </c>
      <c r="E737" s="237" t="s">
        <v>19</v>
      </c>
      <c r="F737" s="238" t="s">
        <v>1205</v>
      </c>
      <c r="G737" s="236"/>
      <c r="H737" s="239">
        <v>0.5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5" t="s">
        <v>146</v>
      </c>
      <c r="AU737" s="245" t="s">
        <v>83</v>
      </c>
      <c r="AV737" s="14" t="s">
        <v>83</v>
      </c>
      <c r="AW737" s="14" t="s">
        <v>37</v>
      </c>
      <c r="AX737" s="14" t="s">
        <v>81</v>
      </c>
      <c r="AY737" s="245" t="s">
        <v>133</v>
      </c>
    </row>
    <row r="738" s="14" customFormat="1">
      <c r="A738" s="14"/>
      <c r="B738" s="235"/>
      <c r="C738" s="236"/>
      <c r="D738" s="218" t="s">
        <v>146</v>
      </c>
      <c r="E738" s="236"/>
      <c r="F738" s="238" t="s">
        <v>1206</v>
      </c>
      <c r="G738" s="236"/>
      <c r="H738" s="239">
        <v>0.55000000000000004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146</v>
      </c>
      <c r="AU738" s="245" t="s">
        <v>83</v>
      </c>
      <c r="AV738" s="14" t="s">
        <v>83</v>
      </c>
      <c r="AW738" s="14" t="s">
        <v>4</v>
      </c>
      <c r="AX738" s="14" t="s">
        <v>81</v>
      </c>
      <c r="AY738" s="245" t="s">
        <v>133</v>
      </c>
    </row>
    <row r="739" s="2" customFormat="1" ht="24.15" customHeight="1">
      <c r="A739" s="39"/>
      <c r="B739" s="40"/>
      <c r="C739" s="205" t="s">
        <v>1207</v>
      </c>
      <c r="D739" s="205" t="s">
        <v>135</v>
      </c>
      <c r="E739" s="206" t="s">
        <v>1208</v>
      </c>
      <c r="F739" s="207" t="s">
        <v>1209</v>
      </c>
      <c r="G739" s="208" t="s">
        <v>138</v>
      </c>
      <c r="H739" s="209">
        <v>2.0649999999999999</v>
      </c>
      <c r="I739" s="210"/>
      <c r="J739" s="211">
        <f>ROUND(I739*H739,2)</f>
        <v>0</v>
      </c>
      <c r="K739" s="207" t="s">
        <v>139</v>
      </c>
      <c r="L739" s="45"/>
      <c r="M739" s="212" t="s">
        <v>19</v>
      </c>
      <c r="N739" s="213" t="s">
        <v>45</v>
      </c>
      <c r="O739" s="85"/>
      <c r="P739" s="214">
        <f>O739*H739</f>
        <v>0</v>
      </c>
      <c r="Q739" s="214">
        <v>0.00034000000000000002</v>
      </c>
      <c r="R739" s="214">
        <f>Q739*H739</f>
        <v>0.00070209999999999999</v>
      </c>
      <c r="S739" s="214">
        <v>0</v>
      </c>
      <c r="T739" s="21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6" t="s">
        <v>270</v>
      </c>
      <c r="AT739" s="216" t="s">
        <v>135</v>
      </c>
      <c r="AU739" s="216" t="s">
        <v>83</v>
      </c>
      <c r="AY739" s="18" t="s">
        <v>133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18" t="s">
        <v>81</v>
      </c>
      <c r="BK739" s="217">
        <f>ROUND(I739*H739,2)</f>
        <v>0</v>
      </c>
      <c r="BL739" s="18" t="s">
        <v>270</v>
      </c>
      <c r="BM739" s="216" t="s">
        <v>1210</v>
      </c>
    </row>
    <row r="740" s="2" customFormat="1">
      <c r="A740" s="39"/>
      <c r="B740" s="40"/>
      <c r="C740" s="41"/>
      <c r="D740" s="218" t="s">
        <v>142</v>
      </c>
      <c r="E740" s="41"/>
      <c r="F740" s="219" t="s">
        <v>1211</v>
      </c>
      <c r="G740" s="41"/>
      <c r="H740" s="41"/>
      <c r="I740" s="220"/>
      <c r="J740" s="41"/>
      <c r="K740" s="41"/>
      <c r="L740" s="45"/>
      <c r="M740" s="221"/>
      <c r="N740" s="222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142</v>
      </c>
      <c r="AU740" s="18" t="s">
        <v>83</v>
      </c>
    </row>
    <row r="741" s="2" customFormat="1">
      <c r="A741" s="39"/>
      <c r="B741" s="40"/>
      <c r="C741" s="41"/>
      <c r="D741" s="223" t="s">
        <v>144</v>
      </c>
      <c r="E741" s="41"/>
      <c r="F741" s="224" t="s">
        <v>1212</v>
      </c>
      <c r="G741" s="41"/>
      <c r="H741" s="41"/>
      <c r="I741" s="220"/>
      <c r="J741" s="41"/>
      <c r="K741" s="41"/>
      <c r="L741" s="45"/>
      <c r="M741" s="221"/>
      <c r="N741" s="222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144</v>
      </c>
      <c r="AU741" s="18" t="s">
        <v>83</v>
      </c>
    </row>
    <row r="742" s="13" customFormat="1">
      <c r="A742" s="13"/>
      <c r="B742" s="225"/>
      <c r="C742" s="226"/>
      <c r="D742" s="218" t="s">
        <v>146</v>
      </c>
      <c r="E742" s="227" t="s">
        <v>19</v>
      </c>
      <c r="F742" s="228" t="s">
        <v>1155</v>
      </c>
      <c r="G742" s="226"/>
      <c r="H742" s="227" t="s">
        <v>19</v>
      </c>
      <c r="I742" s="229"/>
      <c r="J742" s="226"/>
      <c r="K742" s="226"/>
      <c r="L742" s="230"/>
      <c r="M742" s="231"/>
      <c r="N742" s="232"/>
      <c r="O742" s="232"/>
      <c r="P742" s="232"/>
      <c r="Q742" s="232"/>
      <c r="R742" s="232"/>
      <c r="S742" s="232"/>
      <c r="T742" s="23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4" t="s">
        <v>146</v>
      </c>
      <c r="AU742" s="234" t="s">
        <v>83</v>
      </c>
      <c r="AV742" s="13" t="s">
        <v>81</v>
      </c>
      <c r="AW742" s="13" t="s">
        <v>37</v>
      </c>
      <c r="AX742" s="13" t="s">
        <v>12</v>
      </c>
      <c r="AY742" s="234" t="s">
        <v>133</v>
      </c>
    </row>
    <row r="743" s="14" customFormat="1">
      <c r="A743" s="14"/>
      <c r="B743" s="235"/>
      <c r="C743" s="236"/>
      <c r="D743" s="218" t="s">
        <v>146</v>
      </c>
      <c r="E743" s="237" t="s">
        <v>19</v>
      </c>
      <c r="F743" s="238" t="s">
        <v>1213</v>
      </c>
      <c r="G743" s="236"/>
      <c r="H743" s="239">
        <v>2.0649999999999999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5" t="s">
        <v>146</v>
      </c>
      <c r="AU743" s="245" t="s">
        <v>83</v>
      </c>
      <c r="AV743" s="14" t="s">
        <v>83</v>
      </c>
      <c r="AW743" s="14" t="s">
        <v>37</v>
      </c>
      <c r="AX743" s="14" t="s">
        <v>81</v>
      </c>
      <c r="AY743" s="245" t="s">
        <v>133</v>
      </c>
    </row>
    <row r="744" s="2" customFormat="1" ht="24.15" customHeight="1">
      <c r="A744" s="39"/>
      <c r="B744" s="40"/>
      <c r="C744" s="258" t="s">
        <v>1214</v>
      </c>
      <c r="D744" s="258" t="s">
        <v>348</v>
      </c>
      <c r="E744" s="259" t="s">
        <v>1215</v>
      </c>
      <c r="F744" s="260" t="s">
        <v>1216</v>
      </c>
      <c r="G744" s="261" t="s">
        <v>138</v>
      </c>
      <c r="H744" s="262">
        <v>2.0649999999999999</v>
      </c>
      <c r="I744" s="263"/>
      <c r="J744" s="264">
        <f>ROUND(I744*H744,2)</f>
        <v>0</v>
      </c>
      <c r="K744" s="260" t="s">
        <v>19</v>
      </c>
      <c r="L744" s="265"/>
      <c r="M744" s="266" t="s">
        <v>19</v>
      </c>
      <c r="N744" s="267" t="s">
        <v>45</v>
      </c>
      <c r="O744" s="85"/>
      <c r="P744" s="214">
        <f>O744*H744</f>
        <v>0</v>
      </c>
      <c r="Q744" s="214">
        <v>0.027</v>
      </c>
      <c r="R744" s="214">
        <f>Q744*H744</f>
        <v>0.055754999999999999</v>
      </c>
      <c r="S744" s="214">
        <v>0</v>
      </c>
      <c r="T744" s="215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16" t="s">
        <v>390</v>
      </c>
      <c r="AT744" s="216" t="s">
        <v>348</v>
      </c>
      <c r="AU744" s="216" t="s">
        <v>83</v>
      </c>
      <c r="AY744" s="18" t="s">
        <v>133</v>
      </c>
      <c r="BE744" s="217">
        <f>IF(N744="základní",J744,0)</f>
        <v>0</v>
      </c>
      <c r="BF744" s="217">
        <f>IF(N744="snížená",J744,0)</f>
        <v>0</v>
      </c>
      <c r="BG744" s="217">
        <f>IF(N744="zákl. přenesená",J744,0)</f>
        <v>0</v>
      </c>
      <c r="BH744" s="217">
        <f>IF(N744="sníž. přenesená",J744,0)</f>
        <v>0</v>
      </c>
      <c r="BI744" s="217">
        <f>IF(N744="nulová",J744,0)</f>
        <v>0</v>
      </c>
      <c r="BJ744" s="18" t="s">
        <v>81</v>
      </c>
      <c r="BK744" s="217">
        <f>ROUND(I744*H744,2)</f>
        <v>0</v>
      </c>
      <c r="BL744" s="18" t="s">
        <v>270</v>
      </c>
      <c r="BM744" s="216" t="s">
        <v>1217</v>
      </c>
    </row>
    <row r="745" s="2" customFormat="1">
      <c r="A745" s="39"/>
      <c r="B745" s="40"/>
      <c r="C745" s="41"/>
      <c r="D745" s="218" t="s">
        <v>142</v>
      </c>
      <c r="E745" s="41"/>
      <c r="F745" s="219" t="s">
        <v>1216</v>
      </c>
      <c r="G745" s="41"/>
      <c r="H745" s="41"/>
      <c r="I745" s="220"/>
      <c r="J745" s="41"/>
      <c r="K745" s="41"/>
      <c r="L745" s="45"/>
      <c r="M745" s="221"/>
      <c r="N745" s="222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142</v>
      </c>
      <c r="AU745" s="18" t="s">
        <v>83</v>
      </c>
    </row>
    <row r="746" s="2" customFormat="1">
      <c r="A746" s="39"/>
      <c r="B746" s="40"/>
      <c r="C746" s="41"/>
      <c r="D746" s="218" t="s">
        <v>237</v>
      </c>
      <c r="E746" s="41"/>
      <c r="F746" s="257" t="s">
        <v>1218</v>
      </c>
      <c r="G746" s="41"/>
      <c r="H746" s="41"/>
      <c r="I746" s="220"/>
      <c r="J746" s="41"/>
      <c r="K746" s="41"/>
      <c r="L746" s="45"/>
      <c r="M746" s="221"/>
      <c r="N746" s="222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237</v>
      </c>
      <c r="AU746" s="18" t="s">
        <v>83</v>
      </c>
    </row>
    <row r="747" s="2" customFormat="1" ht="21.75" customHeight="1">
      <c r="A747" s="39"/>
      <c r="B747" s="40"/>
      <c r="C747" s="205" t="s">
        <v>1219</v>
      </c>
      <c r="D747" s="205" t="s">
        <v>135</v>
      </c>
      <c r="E747" s="206" t="s">
        <v>1220</v>
      </c>
      <c r="F747" s="207" t="s">
        <v>1221</v>
      </c>
      <c r="G747" s="208" t="s">
        <v>565</v>
      </c>
      <c r="H747" s="209">
        <v>3</v>
      </c>
      <c r="I747" s="210"/>
      <c r="J747" s="211">
        <f>ROUND(I747*H747,2)</f>
        <v>0</v>
      </c>
      <c r="K747" s="207" t="s">
        <v>139</v>
      </c>
      <c r="L747" s="45"/>
      <c r="M747" s="212" t="s">
        <v>19</v>
      </c>
      <c r="N747" s="213" t="s">
        <v>45</v>
      </c>
      <c r="O747" s="85"/>
      <c r="P747" s="214">
        <f>O747*H747</f>
        <v>0</v>
      </c>
      <c r="Q747" s="214">
        <v>0</v>
      </c>
      <c r="R747" s="214">
        <f>Q747*H747</f>
        <v>0</v>
      </c>
      <c r="S747" s="214">
        <v>0.012999999999999999</v>
      </c>
      <c r="T747" s="215">
        <f>S747*H747</f>
        <v>0.039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6" t="s">
        <v>270</v>
      </c>
      <c r="AT747" s="216" t="s">
        <v>135</v>
      </c>
      <c r="AU747" s="216" t="s">
        <v>83</v>
      </c>
      <c r="AY747" s="18" t="s">
        <v>133</v>
      </c>
      <c r="BE747" s="217">
        <f>IF(N747="základní",J747,0)</f>
        <v>0</v>
      </c>
      <c r="BF747" s="217">
        <f>IF(N747="snížená",J747,0)</f>
        <v>0</v>
      </c>
      <c r="BG747" s="217">
        <f>IF(N747="zákl. přenesená",J747,0)</f>
        <v>0</v>
      </c>
      <c r="BH747" s="217">
        <f>IF(N747="sníž. přenesená",J747,0)</f>
        <v>0</v>
      </c>
      <c r="BI747" s="217">
        <f>IF(N747="nulová",J747,0)</f>
        <v>0</v>
      </c>
      <c r="BJ747" s="18" t="s">
        <v>81</v>
      </c>
      <c r="BK747" s="217">
        <f>ROUND(I747*H747,2)</f>
        <v>0</v>
      </c>
      <c r="BL747" s="18" t="s">
        <v>270</v>
      </c>
      <c r="BM747" s="216" t="s">
        <v>1222</v>
      </c>
    </row>
    <row r="748" s="2" customFormat="1">
      <c r="A748" s="39"/>
      <c r="B748" s="40"/>
      <c r="C748" s="41"/>
      <c r="D748" s="218" t="s">
        <v>142</v>
      </c>
      <c r="E748" s="41"/>
      <c r="F748" s="219" t="s">
        <v>1223</v>
      </c>
      <c r="G748" s="41"/>
      <c r="H748" s="41"/>
      <c r="I748" s="220"/>
      <c r="J748" s="41"/>
      <c r="K748" s="41"/>
      <c r="L748" s="45"/>
      <c r="M748" s="221"/>
      <c r="N748" s="222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142</v>
      </c>
      <c r="AU748" s="18" t="s">
        <v>83</v>
      </c>
    </row>
    <row r="749" s="2" customFormat="1">
      <c r="A749" s="39"/>
      <c r="B749" s="40"/>
      <c r="C749" s="41"/>
      <c r="D749" s="223" t="s">
        <v>144</v>
      </c>
      <c r="E749" s="41"/>
      <c r="F749" s="224" t="s">
        <v>1224</v>
      </c>
      <c r="G749" s="41"/>
      <c r="H749" s="41"/>
      <c r="I749" s="220"/>
      <c r="J749" s="41"/>
      <c r="K749" s="41"/>
      <c r="L749" s="45"/>
      <c r="M749" s="221"/>
      <c r="N749" s="222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144</v>
      </c>
      <c r="AU749" s="18" t="s">
        <v>83</v>
      </c>
    </row>
    <row r="750" s="13" customFormat="1">
      <c r="A750" s="13"/>
      <c r="B750" s="225"/>
      <c r="C750" s="226"/>
      <c r="D750" s="218" t="s">
        <v>146</v>
      </c>
      <c r="E750" s="227" t="s">
        <v>19</v>
      </c>
      <c r="F750" s="228" t="s">
        <v>668</v>
      </c>
      <c r="G750" s="226"/>
      <c r="H750" s="227" t="s">
        <v>19</v>
      </c>
      <c r="I750" s="229"/>
      <c r="J750" s="226"/>
      <c r="K750" s="226"/>
      <c r="L750" s="230"/>
      <c r="M750" s="231"/>
      <c r="N750" s="232"/>
      <c r="O750" s="232"/>
      <c r="P750" s="232"/>
      <c r="Q750" s="232"/>
      <c r="R750" s="232"/>
      <c r="S750" s="232"/>
      <c r="T750" s="23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4" t="s">
        <v>146</v>
      </c>
      <c r="AU750" s="234" t="s">
        <v>83</v>
      </c>
      <c r="AV750" s="13" t="s">
        <v>81</v>
      </c>
      <c r="AW750" s="13" t="s">
        <v>37</v>
      </c>
      <c r="AX750" s="13" t="s">
        <v>12</v>
      </c>
      <c r="AY750" s="234" t="s">
        <v>133</v>
      </c>
    </row>
    <row r="751" s="14" customFormat="1">
      <c r="A751" s="14"/>
      <c r="B751" s="235"/>
      <c r="C751" s="236"/>
      <c r="D751" s="218" t="s">
        <v>146</v>
      </c>
      <c r="E751" s="237" t="s">
        <v>19</v>
      </c>
      <c r="F751" s="238" t="s">
        <v>83</v>
      </c>
      <c r="G751" s="236"/>
      <c r="H751" s="239">
        <v>2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5" t="s">
        <v>146</v>
      </c>
      <c r="AU751" s="245" t="s">
        <v>83</v>
      </c>
      <c r="AV751" s="14" t="s">
        <v>83</v>
      </c>
      <c r="AW751" s="14" t="s">
        <v>37</v>
      </c>
      <c r="AX751" s="14" t="s">
        <v>12</v>
      </c>
      <c r="AY751" s="245" t="s">
        <v>133</v>
      </c>
    </row>
    <row r="752" s="13" customFormat="1">
      <c r="A752" s="13"/>
      <c r="B752" s="225"/>
      <c r="C752" s="226"/>
      <c r="D752" s="218" t="s">
        <v>146</v>
      </c>
      <c r="E752" s="227" t="s">
        <v>19</v>
      </c>
      <c r="F752" s="228" t="s">
        <v>569</v>
      </c>
      <c r="G752" s="226"/>
      <c r="H752" s="227" t="s">
        <v>19</v>
      </c>
      <c r="I752" s="229"/>
      <c r="J752" s="226"/>
      <c r="K752" s="226"/>
      <c r="L752" s="230"/>
      <c r="M752" s="231"/>
      <c r="N752" s="232"/>
      <c r="O752" s="232"/>
      <c r="P752" s="232"/>
      <c r="Q752" s="232"/>
      <c r="R752" s="232"/>
      <c r="S752" s="232"/>
      <c r="T752" s="23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4" t="s">
        <v>146</v>
      </c>
      <c r="AU752" s="234" t="s">
        <v>83</v>
      </c>
      <c r="AV752" s="13" t="s">
        <v>81</v>
      </c>
      <c r="AW752" s="13" t="s">
        <v>37</v>
      </c>
      <c r="AX752" s="13" t="s">
        <v>12</v>
      </c>
      <c r="AY752" s="234" t="s">
        <v>133</v>
      </c>
    </row>
    <row r="753" s="14" customFormat="1">
      <c r="A753" s="14"/>
      <c r="B753" s="235"/>
      <c r="C753" s="236"/>
      <c r="D753" s="218" t="s">
        <v>146</v>
      </c>
      <c r="E753" s="237" t="s">
        <v>19</v>
      </c>
      <c r="F753" s="238" t="s">
        <v>81</v>
      </c>
      <c r="G753" s="236"/>
      <c r="H753" s="239">
        <v>1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5" t="s">
        <v>146</v>
      </c>
      <c r="AU753" s="245" t="s">
        <v>83</v>
      </c>
      <c r="AV753" s="14" t="s">
        <v>83</v>
      </c>
      <c r="AW753" s="14" t="s">
        <v>37</v>
      </c>
      <c r="AX753" s="14" t="s">
        <v>12</v>
      </c>
      <c r="AY753" s="245" t="s">
        <v>133</v>
      </c>
    </row>
    <row r="754" s="15" customFormat="1">
      <c r="A754" s="15"/>
      <c r="B754" s="246"/>
      <c r="C754" s="247"/>
      <c r="D754" s="218" t="s">
        <v>146</v>
      </c>
      <c r="E754" s="248" t="s">
        <v>19</v>
      </c>
      <c r="F754" s="249" t="s">
        <v>161</v>
      </c>
      <c r="G754" s="247"/>
      <c r="H754" s="250">
        <v>3</v>
      </c>
      <c r="I754" s="251"/>
      <c r="J754" s="247"/>
      <c r="K754" s="247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146</v>
      </c>
      <c r="AU754" s="256" t="s">
        <v>83</v>
      </c>
      <c r="AV754" s="15" t="s">
        <v>140</v>
      </c>
      <c r="AW754" s="15" t="s">
        <v>37</v>
      </c>
      <c r="AX754" s="15" t="s">
        <v>81</v>
      </c>
      <c r="AY754" s="256" t="s">
        <v>133</v>
      </c>
    </row>
    <row r="755" s="2" customFormat="1" ht="21.75" customHeight="1">
      <c r="A755" s="39"/>
      <c r="B755" s="40"/>
      <c r="C755" s="205" t="s">
        <v>1225</v>
      </c>
      <c r="D755" s="205" t="s">
        <v>135</v>
      </c>
      <c r="E755" s="206" t="s">
        <v>454</v>
      </c>
      <c r="F755" s="207" t="s">
        <v>1226</v>
      </c>
      <c r="G755" s="208" t="s">
        <v>1227</v>
      </c>
      <c r="H755" s="209">
        <v>1</v>
      </c>
      <c r="I755" s="210"/>
      <c r="J755" s="211">
        <f>ROUND(I755*H755,2)</f>
        <v>0</v>
      </c>
      <c r="K755" s="207" t="s">
        <v>19</v>
      </c>
      <c r="L755" s="45"/>
      <c r="M755" s="212" t="s">
        <v>19</v>
      </c>
      <c r="N755" s="213" t="s">
        <v>45</v>
      </c>
      <c r="O755" s="85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6" t="s">
        <v>270</v>
      </c>
      <c r="AT755" s="216" t="s">
        <v>135</v>
      </c>
      <c r="AU755" s="216" t="s">
        <v>83</v>
      </c>
      <c r="AY755" s="18" t="s">
        <v>133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8" t="s">
        <v>81</v>
      </c>
      <c r="BK755" s="217">
        <f>ROUND(I755*H755,2)</f>
        <v>0</v>
      </c>
      <c r="BL755" s="18" t="s">
        <v>270</v>
      </c>
      <c r="BM755" s="216" t="s">
        <v>1228</v>
      </c>
    </row>
    <row r="756" s="2" customFormat="1">
      <c r="A756" s="39"/>
      <c r="B756" s="40"/>
      <c r="C756" s="41"/>
      <c r="D756" s="218" t="s">
        <v>142</v>
      </c>
      <c r="E756" s="41"/>
      <c r="F756" s="219" t="s">
        <v>1226</v>
      </c>
      <c r="G756" s="41"/>
      <c r="H756" s="41"/>
      <c r="I756" s="220"/>
      <c r="J756" s="41"/>
      <c r="K756" s="41"/>
      <c r="L756" s="45"/>
      <c r="M756" s="221"/>
      <c r="N756" s="222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142</v>
      </c>
      <c r="AU756" s="18" t="s">
        <v>83</v>
      </c>
    </row>
    <row r="757" s="2" customFormat="1" ht="24.15" customHeight="1">
      <c r="A757" s="39"/>
      <c r="B757" s="40"/>
      <c r="C757" s="205" t="s">
        <v>1229</v>
      </c>
      <c r="D757" s="205" t="s">
        <v>135</v>
      </c>
      <c r="E757" s="206" t="s">
        <v>1230</v>
      </c>
      <c r="F757" s="207" t="s">
        <v>1231</v>
      </c>
      <c r="G757" s="208" t="s">
        <v>198</v>
      </c>
      <c r="H757" s="209">
        <v>0.067017099999999996</v>
      </c>
      <c r="I757" s="210"/>
      <c r="J757" s="211">
        <f>ROUND(I757*H757,2)</f>
        <v>0</v>
      </c>
      <c r="K757" s="207" t="s">
        <v>139</v>
      </c>
      <c r="L757" s="45"/>
      <c r="M757" s="212" t="s">
        <v>19</v>
      </c>
      <c r="N757" s="213" t="s">
        <v>45</v>
      </c>
      <c r="O757" s="85"/>
      <c r="P757" s="214">
        <f>O757*H757</f>
        <v>0</v>
      </c>
      <c r="Q757" s="214">
        <v>0</v>
      </c>
      <c r="R757" s="214">
        <f>Q757*H757</f>
        <v>0</v>
      </c>
      <c r="S757" s="214">
        <v>0</v>
      </c>
      <c r="T757" s="215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6" t="s">
        <v>270</v>
      </c>
      <c r="AT757" s="216" t="s">
        <v>135</v>
      </c>
      <c r="AU757" s="216" t="s">
        <v>83</v>
      </c>
      <c r="AY757" s="18" t="s">
        <v>133</v>
      </c>
      <c r="BE757" s="217">
        <f>IF(N757="základní",J757,0)</f>
        <v>0</v>
      </c>
      <c r="BF757" s="217">
        <f>IF(N757="snížená",J757,0)</f>
        <v>0</v>
      </c>
      <c r="BG757" s="217">
        <f>IF(N757="zákl. přenesená",J757,0)</f>
        <v>0</v>
      </c>
      <c r="BH757" s="217">
        <f>IF(N757="sníž. přenesená",J757,0)</f>
        <v>0</v>
      </c>
      <c r="BI757" s="217">
        <f>IF(N757="nulová",J757,0)</f>
        <v>0</v>
      </c>
      <c r="BJ757" s="18" t="s">
        <v>81</v>
      </c>
      <c r="BK757" s="217">
        <f>ROUND(I757*H757,2)</f>
        <v>0</v>
      </c>
      <c r="BL757" s="18" t="s">
        <v>270</v>
      </c>
      <c r="BM757" s="216" t="s">
        <v>1232</v>
      </c>
    </row>
    <row r="758" s="2" customFormat="1">
      <c r="A758" s="39"/>
      <c r="B758" s="40"/>
      <c r="C758" s="41"/>
      <c r="D758" s="218" t="s">
        <v>142</v>
      </c>
      <c r="E758" s="41"/>
      <c r="F758" s="219" t="s">
        <v>1233</v>
      </c>
      <c r="G758" s="41"/>
      <c r="H758" s="41"/>
      <c r="I758" s="220"/>
      <c r="J758" s="41"/>
      <c r="K758" s="41"/>
      <c r="L758" s="45"/>
      <c r="M758" s="221"/>
      <c r="N758" s="222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142</v>
      </c>
      <c r="AU758" s="18" t="s">
        <v>83</v>
      </c>
    </row>
    <row r="759" s="2" customFormat="1">
      <c r="A759" s="39"/>
      <c r="B759" s="40"/>
      <c r="C759" s="41"/>
      <c r="D759" s="223" t="s">
        <v>144</v>
      </c>
      <c r="E759" s="41"/>
      <c r="F759" s="224" t="s">
        <v>1234</v>
      </c>
      <c r="G759" s="41"/>
      <c r="H759" s="41"/>
      <c r="I759" s="220"/>
      <c r="J759" s="41"/>
      <c r="K759" s="41"/>
      <c r="L759" s="45"/>
      <c r="M759" s="221"/>
      <c r="N759" s="222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144</v>
      </c>
      <c r="AU759" s="18" t="s">
        <v>83</v>
      </c>
    </row>
    <row r="760" s="12" customFormat="1" ht="22.8" customHeight="1">
      <c r="A760" s="12"/>
      <c r="B760" s="189"/>
      <c r="C760" s="190"/>
      <c r="D760" s="191" t="s">
        <v>73</v>
      </c>
      <c r="E760" s="203" t="s">
        <v>1235</v>
      </c>
      <c r="F760" s="203" t="s">
        <v>1236</v>
      </c>
      <c r="G760" s="190"/>
      <c r="H760" s="190"/>
      <c r="I760" s="193"/>
      <c r="J760" s="204">
        <f>BK760</f>
        <v>0</v>
      </c>
      <c r="K760" s="190"/>
      <c r="L760" s="195"/>
      <c r="M760" s="196"/>
      <c r="N760" s="197"/>
      <c r="O760" s="197"/>
      <c r="P760" s="198">
        <f>SUM(P761:P816)</f>
        <v>0</v>
      </c>
      <c r="Q760" s="197"/>
      <c r="R760" s="198">
        <f>SUM(R761:R816)</f>
        <v>0.15446582</v>
      </c>
      <c r="S760" s="197"/>
      <c r="T760" s="199">
        <f>SUM(T761:T816)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00" t="s">
        <v>83</v>
      </c>
      <c r="AT760" s="201" t="s">
        <v>73</v>
      </c>
      <c r="AU760" s="201" t="s">
        <v>81</v>
      </c>
      <c r="AY760" s="200" t="s">
        <v>133</v>
      </c>
      <c r="BK760" s="202">
        <f>SUM(BK761:BK816)</f>
        <v>0</v>
      </c>
    </row>
    <row r="761" s="2" customFormat="1" ht="16.5" customHeight="1">
      <c r="A761" s="39"/>
      <c r="B761" s="40"/>
      <c r="C761" s="205" t="s">
        <v>1237</v>
      </c>
      <c r="D761" s="205" t="s">
        <v>135</v>
      </c>
      <c r="E761" s="206" t="s">
        <v>1238</v>
      </c>
      <c r="F761" s="207" t="s">
        <v>1239</v>
      </c>
      <c r="G761" s="208" t="s">
        <v>138</v>
      </c>
      <c r="H761" s="209">
        <v>3.0899999999999999</v>
      </c>
      <c r="I761" s="210"/>
      <c r="J761" s="211">
        <f>ROUND(I761*H761,2)</f>
        <v>0</v>
      </c>
      <c r="K761" s="207" t="s">
        <v>139</v>
      </c>
      <c r="L761" s="45"/>
      <c r="M761" s="212" t="s">
        <v>19</v>
      </c>
      <c r="N761" s="213" t="s">
        <v>45</v>
      </c>
      <c r="O761" s="85"/>
      <c r="P761" s="214">
        <f>O761*H761</f>
        <v>0</v>
      </c>
      <c r="Q761" s="214">
        <v>0.00029999999999999997</v>
      </c>
      <c r="R761" s="214">
        <f>Q761*H761</f>
        <v>0.00092699999999999987</v>
      </c>
      <c r="S761" s="214">
        <v>0</v>
      </c>
      <c r="T761" s="215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6" t="s">
        <v>270</v>
      </c>
      <c r="AT761" s="216" t="s">
        <v>135</v>
      </c>
      <c r="AU761" s="216" t="s">
        <v>83</v>
      </c>
      <c r="AY761" s="18" t="s">
        <v>133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18" t="s">
        <v>81</v>
      </c>
      <c r="BK761" s="217">
        <f>ROUND(I761*H761,2)</f>
        <v>0</v>
      </c>
      <c r="BL761" s="18" t="s">
        <v>270</v>
      </c>
      <c r="BM761" s="216" t="s">
        <v>1240</v>
      </c>
    </row>
    <row r="762" s="2" customFormat="1">
      <c r="A762" s="39"/>
      <c r="B762" s="40"/>
      <c r="C762" s="41"/>
      <c r="D762" s="218" t="s">
        <v>142</v>
      </c>
      <c r="E762" s="41"/>
      <c r="F762" s="219" t="s">
        <v>1241</v>
      </c>
      <c r="G762" s="41"/>
      <c r="H762" s="41"/>
      <c r="I762" s="220"/>
      <c r="J762" s="41"/>
      <c r="K762" s="41"/>
      <c r="L762" s="45"/>
      <c r="M762" s="221"/>
      <c r="N762" s="222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142</v>
      </c>
      <c r="AU762" s="18" t="s">
        <v>83</v>
      </c>
    </row>
    <row r="763" s="2" customFormat="1">
      <c r="A763" s="39"/>
      <c r="B763" s="40"/>
      <c r="C763" s="41"/>
      <c r="D763" s="223" t="s">
        <v>144</v>
      </c>
      <c r="E763" s="41"/>
      <c r="F763" s="224" t="s">
        <v>1242</v>
      </c>
      <c r="G763" s="41"/>
      <c r="H763" s="41"/>
      <c r="I763" s="220"/>
      <c r="J763" s="41"/>
      <c r="K763" s="41"/>
      <c r="L763" s="45"/>
      <c r="M763" s="221"/>
      <c r="N763" s="222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144</v>
      </c>
      <c r="AU763" s="18" t="s">
        <v>83</v>
      </c>
    </row>
    <row r="764" s="13" customFormat="1">
      <c r="A764" s="13"/>
      <c r="B764" s="225"/>
      <c r="C764" s="226"/>
      <c r="D764" s="218" t="s">
        <v>146</v>
      </c>
      <c r="E764" s="227" t="s">
        <v>19</v>
      </c>
      <c r="F764" s="228" t="s">
        <v>1243</v>
      </c>
      <c r="G764" s="226"/>
      <c r="H764" s="227" t="s">
        <v>19</v>
      </c>
      <c r="I764" s="229"/>
      <c r="J764" s="226"/>
      <c r="K764" s="226"/>
      <c r="L764" s="230"/>
      <c r="M764" s="231"/>
      <c r="N764" s="232"/>
      <c r="O764" s="232"/>
      <c r="P764" s="232"/>
      <c r="Q764" s="232"/>
      <c r="R764" s="232"/>
      <c r="S764" s="232"/>
      <c r="T764" s="23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4" t="s">
        <v>146</v>
      </c>
      <c r="AU764" s="234" t="s">
        <v>83</v>
      </c>
      <c r="AV764" s="13" t="s">
        <v>81</v>
      </c>
      <c r="AW764" s="13" t="s">
        <v>37</v>
      </c>
      <c r="AX764" s="13" t="s">
        <v>12</v>
      </c>
      <c r="AY764" s="234" t="s">
        <v>133</v>
      </c>
    </row>
    <row r="765" s="14" customFormat="1">
      <c r="A765" s="14"/>
      <c r="B765" s="235"/>
      <c r="C765" s="236"/>
      <c r="D765" s="218" t="s">
        <v>146</v>
      </c>
      <c r="E765" s="237" t="s">
        <v>19</v>
      </c>
      <c r="F765" s="238" t="s">
        <v>801</v>
      </c>
      <c r="G765" s="236"/>
      <c r="H765" s="239">
        <v>3.0899999999999999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5" t="s">
        <v>146</v>
      </c>
      <c r="AU765" s="245" t="s">
        <v>83</v>
      </c>
      <c r="AV765" s="14" t="s">
        <v>83</v>
      </c>
      <c r="AW765" s="14" t="s">
        <v>37</v>
      </c>
      <c r="AX765" s="14" t="s">
        <v>81</v>
      </c>
      <c r="AY765" s="245" t="s">
        <v>133</v>
      </c>
    </row>
    <row r="766" s="2" customFormat="1" ht="24.15" customHeight="1">
      <c r="A766" s="39"/>
      <c r="B766" s="40"/>
      <c r="C766" s="205" t="s">
        <v>1244</v>
      </c>
      <c r="D766" s="205" t="s">
        <v>135</v>
      </c>
      <c r="E766" s="206" t="s">
        <v>1245</v>
      </c>
      <c r="F766" s="207" t="s">
        <v>1246</v>
      </c>
      <c r="G766" s="208" t="s">
        <v>138</v>
      </c>
      <c r="H766" s="209">
        <v>3.0899999999999999</v>
      </c>
      <c r="I766" s="210"/>
      <c r="J766" s="211">
        <f>ROUND(I766*H766,2)</f>
        <v>0</v>
      </c>
      <c r="K766" s="207" t="s">
        <v>139</v>
      </c>
      <c r="L766" s="45"/>
      <c r="M766" s="212" t="s">
        <v>19</v>
      </c>
      <c r="N766" s="213" t="s">
        <v>45</v>
      </c>
      <c r="O766" s="85"/>
      <c r="P766" s="214">
        <f>O766*H766</f>
        <v>0</v>
      </c>
      <c r="Q766" s="214">
        <v>0</v>
      </c>
      <c r="R766" s="214">
        <f>Q766*H766</f>
        <v>0</v>
      </c>
      <c r="S766" s="214">
        <v>0</v>
      </c>
      <c r="T766" s="21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16" t="s">
        <v>270</v>
      </c>
      <c r="AT766" s="216" t="s">
        <v>135</v>
      </c>
      <c r="AU766" s="216" t="s">
        <v>83</v>
      </c>
      <c r="AY766" s="18" t="s">
        <v>133</v>
      </c>
      <c r="BE766" s="217">
        <f>IF(N766="základní",J766,0)</f>
        <v>0</v>
      </c>
      <c r="BF766" s="217">
        <f>IF(N766="snížená",J766,0)</f>
        <v>0</v>
      </c>
      <c r="BG766" s="217">
        <f>IF(N766="zákl. přenesená",J766,0)</f>
        <v>0</v>
      </c>
      <c r="BH766" s="217">
        <f>IF(N766="sníž. přenesená",J766,0)</f>
        <v>0</v>
      </c>
      <c r="BI766" s="217">
        <f>IF(N766="nulová",J766,0)</f>
        <v>0</v>
      </c>
      <c r="BJ766" s="18" t="s">
        <v>81</v>
      </c>
      <c r="BK766" s="217">
        <f>ROUND(I766*H766,2)</f>
        <v>0</v>
      </c>
      <c r="BL766" s="18" t="s">
        <v>270</v>
      </c>
      <c r="BM766" s="216" t="s">
        <v>1247</v>
      </c>
    </row>
    <row r="767" s="2" customFormat="1">
      <c r="A767" s="39"/>
      <c r="B767" s="40"/>
      <c r="C767" s="41"/>
      <c r="D767" s="218" t="s">
        <v>142</v>
      </c>
      <c r="E767" s="41"/>
      <c r="F767" s="219" t="s">
        <v>1248</v>
      </c>
      <c r="G767" s="41"/>
      <c r="H767" s="41"/>
      <c r="I767" s="220"/>
      <c r="J767" s="41"/>
      <c r="K767" s="41"/>
      <c r="L767" s="45"/>
      <c r="M767" s="221"/>
      <c r="N767" s="222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142</v>
      </c>
      <c r="AU767" s="18" t="s">
        <v>83</v>
      </c>
    </row>
    <row r="768" s="2" customFormat="1">
      <c r="A768" s="39"/>
      <c r="B768" s="40"/>
      <c r="C768" s="41"/>
      <c r="D768" s="223" t="s">
        <v>144</v>
      </c>
      <c r="E768" s="41"/>
      <c r="F768" s="224" t="s">
        <v>1249</v>
      </c>
      <c r="G768" s="41"/>
      <c r="H768" s="41"/>
      <c r="I768" s="220"/>
      <c r="J768" s="41"/>
      <c r="K768" s="41"/>
      <c r="L768" s="45"/>
      <c r="M768" s="221"/>
      <c r="N768" s="222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144</v>
      </c>
      <c r="AU768" s="18" t="s">
        <v>83</v>
      </c>
    </row>
    <row r="769" s="13" customFormat="1">
      <c r="A769" s="13"/>
      <c r="B769" s="225"/>
      <c r="C769" s="226"/>
      <c r="D769" s="218" t="s">
        <v>146</v>
      </c>
      <c r="E769" s="227" t="s">
        <v>19</v>
      </c>
      <c r="F769" s="228" t="s">
        <v>1243</v>
      </c>
      <c r="G769" s="226"/>
      <c r="H769" s="227" t="s">
        <v>19</v>
      </c>
      <c r="I769" s="229"/>
      <c r="J769" s="226"/>
      <c r="K769" s="226"/>
      <c r="L769" s="230"/>
      <c r="M769" s="231"/>
      <c r="N769" s="232"/>
      <c r="O769" s="232"/>
      <c r="P769" s="232"/>
      <c r="Q769" s="232"/>
      <c r="R769" s="232"/>
      <c r="S769" s="232"/>
      <c r="T769" s="23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4" t="s">
        <v>146</v>
      </c>
      <c r="AU769" s="234" t="s">
        <v>83</v>
      </c>
      <c r="AV769" s="13" t="s">
        <v>81</v>
      </c>
      <c r="AW769" s="13" t="s">
        <v>37</v>
      </c>
      <c r="AX769" s="13" t="s">
        <v>12</v>
      </c>
      <c r="AY769" s="234" t="s">
        <v>133</v>
      </c>
    </row>
    <row r="770" s="14" customFormat="1">
      <c r="A770" s="14"/>
      <c r="B770" s="235"/>
      <c r="C770" s="236"/>
      <c r="D770" s="218" t="s">
        <v>146</v>
      </c>
      <c r="E770" s="237" t="s">
        <v>19</v>
      </c>
      <c r="F770" s="238" t="s">
        <v>801</v>
      </c>
      <c r="G770" s="236"/>
      <c r="H770" s="239">
        <v>3.0899999999999999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5" t="s">
        <v>146</v>
      </c>
      <c r="AU770" s="245" t="s">
        <v>83</v>
      </c>
      <c r="AV770" s="14" t="s">
        <v>83</v>
      </c>
      <c r="AW770" s="14" t="s">
        <v>37</v>
      </c>
      <c r="AX770" s="14" t="s">
        <v>81</v>
      </c>
      <c r="AY770" s="245" t="s">
        <v>133</v>
      </c>
    </row>
    <row r="771" s="2" customFormat="1" ht="24.15" customHeight="1">
      <c r="A771" s="39"/>
      <c r="B771" s="40"/>
      <c r="C771" s="205" t="s">
        <v>1250</v>
      </c>
      <c r="D771" s="205" t="s">
        <v>135</v>
      </c>
      <c r="E771" s="206" t="s">
        <v>1251</v>
      </c>
      <c r="F771" s="207" t="s">
        <v>1252</v>
      </c>
      <c r="G771" s="208" t="s">
        <v>138</v>
      </c>
      <c r="H771" s="209">
        <v>3.0899999999999999</v>
      </c>
      <c r="I771" s="210"/>
      <c r="J771" s="211">
        <f>ROUND(I771*H771,2)</f>
        <v>0</v>
      </c>
      <c r="K771" s="207" t="s">
        <v>139</v>
      </c>
      <c r="L771" s="45"/>
      <c r="M771" s="212" t="s">
        <v>19</v>
      </c>
      <c r="N771" s="213" t="s">
        <v>45</v>
      </c>
      <c r="O771" s="85"/>
      <c r="P771" s="214">
        <f>O771*H771</f>
        <v>0</v>
      </c>
      <c r="Q771" s="214">
        <v>0.014999999999999999</v>
      </c>
      <c r="R771" s="214">
        <f>Q771*H771</f>
        <v>0.046349999999999995</v>
      </c>
      <c r="S771" s="214">
        <v>0</v>
      </c>
      <c r="T771" s="215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16" t="s">
        <v>270</v>
      </c>
      <c r="AT771" s="216" t="s">
        <v>135</v>
      </c>
      <c r="AU771" s="216" t="s">
        <v>83</v>
      </c>
      <c r="AY771" s="18" t="s">
        <v>133</v>
      </c>
      <c r="BE771" s="217">
        <f>IF(N771="základní",J771,0)</f>
        <v>0</v>
      </c>
      <c r="BF771" s="217">
        <f>IF(N771="snížená",J771,0)</f>
        <v>0</v>
      </c>
      <c r="BG771" s="217">
        <f>IF(N771="zákl. přenesená",J771,0)</f>
        <v>0</v>
      </c>
      <c r="BH771" s="217">
        <f>IF(N771="sníž. přenesená",J771,0)</f>
        <v>0</v>
      </c>
      <c r="BI771" s="217">
        <f>IF(N771="nulová",J771,0)</f>
        <v>0</v>
      </c>
      <c r="BJ771" s="18" t="s">
        <v>81</v>
      </c>
      <c r="BK771" s="217">
        <f>ROUND(I771*H771,2)</f>
        <v>0</v>
      </c>
      <c r="BL771" s="18" t="s">
        <v>270</v>
      </c>
      <c r="BM771" s="216" t="s">
        <v>1253</v>
      </c>
    </row>
    <row r="772" s="2" customFormat="1">
      <c r="A772" s="39"/>
      <c r="B772" s="40"/>
      <c r="C772" s="41"/>
      <c r="D772" s="218" t="s">
        <v>142</v>
      </c>
      <c r="E772" s="41"/>
      <c r="F772" s="219" t="s">
        <v>1254</v>
      </c>
      <c r="G772" s="41"/>
      <c r="H772" s="41"/>
      <c r="I772" s="220"/>
      <c r="J772" s="41"/>
      <c r="K772" s="41"/>
      <c r="L772" s="45"/>
      <c r="M772" s="221"/>
      <c r="N772" s="222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142</v>
      </c>
      <c r="AU772" s="18" t="s">
        <v>83</v>
      </c>
    </row>
    <row r="773" s="2" customFormat="1">
      <c r="A773" s="39"/>
      <c r="B773" s="40"/>
      <c r="C773" s="41"/>
      <c r="D773" s="223" t="s">
        <v>144</v>
      </c>
      <c r="E773" s="41"/>
      <c r="F773" s="224" t="s">
        <v>1255</v>
      </c>
      <c r="G773" s="41"/>
      <c r="H773" s="41"/>
      <c r="I773" s="220"/>
      <c r="J773" s="41"/>
      <c r="K773" s="41"/>
      <c r="L773" s="45"/>
      <c r="M773" s="221"/>
      <c r="N773" s="222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144</v>
      </c>
      <c r="AU773" s="18" t="s">
        <v>83</v>
      </c>
    </row>
    <row r="774" s="13" customFormat="1">
      <c r="A774" s="13"/>
      <c r="B774" s="225"/>
      <c r="C774" s="226"/>
      <c r="D774" s="218" t="s">
        <v>146</v>
      </c>
      <c r="E774" s="227" t="s">
        <v>19</v>
      </c>
      <c r="F774" s="228" t="s">
        <v>1243</v>
      </c>
      <c r="G774" s="226"/>
      <c r="H774" s="227" t="s">
        <v>19</v>
      </c>
      <c r="I774" s="229"/>
      <c r="J774" s="226"/>
      <c r="K774" s="226"/>
      <c r="L774" s="230"/>
      <c r="M774" s="231"/>
      <c r="N774" s="232"/>
      <c r="O774" s="232"/>
      <c r="P774" s="232"/>
      <c r="Q774" s="232"/>
      <c r="R774" s="232"/>
      <c r="S774" s="232"/>
      <c r="T774" s="23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4" t="s">
        <v>146</v>
      </c>
      <c r="AU774" s="234" t="s">
        <v>83</v>
      </c>
      <c r="AV774" s="13" t="s">
        <v>81</v>
      </c>
      <c r="AW774" s="13" t="s">
        <v>37</v>
      </c>
      <c r="AX774" s="13" t="s">
        <v>12</v>
      </c>
      <c r="AY774" s="234" t="s">
        <v>133</v>
      </c>
    </row>
    <row r="775" s="14" customFormat="1">
      <c r="A775" s="14"/>
      <c r="B775" s="235"/>
      <c r="C775" s="236"/>
      <c r="D775" s="218" t="s">
        <v>146</v>
      </c>
      <c r="E775" s="237" t="s">
        <v>19</v>
      </c>
      <c r="F775" s="238" t="s">
        <v>801</v>
      </c>
      <c r="G775" s="236"/>
      <c r="H775" s="239">
        <v>3.0899999999999999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5" t="s">
        <v>146</v>
      </c>
      <c r="AU775" s="245" t="s">
        <v>83</v>
      </c>
      <c r="AV775" s="14" t="s">
        <v>83</v>
      </c>
      <c r="AW775" s="14" t="s">
        <v>37</v>
      </c>
      <c r="AX775" s="14" t="s">
        <v>81</v>
      </c>
      <c r="AY775" s="245" t="s">
        <v>133</v>
      </c>
    </row>
    <row r="776" s="2" customFormat="1" ht="24.15" customHeight="1">
      <c r="A776" s="39"/>
      <c r="B776" s="40"/>
      <c r="C776" s="205" t="s">
        <v>1256</v>
      </c>
      <c r="D776" s="205" t="s">
        <v>135</v>
      </c>
      <c r="E776" s="206" t="s">
        <v>1257</v>
      </c>
      <c r="F776" s="207" t="s">
        <v>1258</v>
      </c>
      <c r="G776" s="208" t="s">
        <v>379</v>
      </c>
      <c r="H776" s="209">
        <v>2.96</v>
      </c>
      <c r="I776" s="210"/>
      <c r="J776" s="211">
        <f>ROUND(I776*H776,2)</f>
        <v>0</v>
      </c>
      <c r="K776" s="207" t="s">
        <v>139</v>
      </c>
      <c r="L776" s="45"/>
      <c r="M776" s="212" t="s">
        <v>19</v>
      </c>
      <c r="N776" s="213" t="s">
        <v>45</v>
      </c>
      <c r="O776" s="85"/>
      <c r="P776" s="214">
        <f>O776*H776</f>
        <v>0</v>
      </c>
      <c r="Q776" s="214">
        <v>0.00020000000000000001</v>
      </c>
      <c r="R776" s="214">
        <f>Q776*H776</f>
        <v>0.00059199999999999997</v>
      </c>
      <c r="S776" s="214">
        <v>0</v>
      </c>
      <c r="T776" s="21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16" t="s">
        <v>270</v>
      </c>
      <c r="AT776" s="216" t="s">
        <v>135</v>
      </c>
      <c r="AU776" s="216" t="s">
        <v>83</v>
      </c>
      <c r="AY776" s="18" t="s">
        <v>133</v>
      </c>
      <c r="BE776" s="217">
        <f>IF(N776="základní",J776,0)</f>
        <v>0</v>
      </c>
      <c r="BF776" s="217">
        <f>IF(N776="snížená",J776,0)</f>
        <v>0</v>
      </c>
      <c r="BG776" s="217">
        <f>IF(N776="zákl. přenesená",J776,0)</f>
        <v>0</v>
      </c>
      <c r="BH776" s="217">
        <f>IF(N776="sníž. přenesená",J776,0)</f>
        <v>0</v>
      </c>
      <c r="BI776" s="217">
        <f>IF(N776="nulová",J776,0)</f>
        <v>0</v>
      </c>
      <c r="BJ776" s="18" t="s">
        <v>81</v>
      </c>
      <c r="BK776" s="217">
        <f>ROUND(I776*H776,2)</f>
        <v>0</v>
      </c>
      <c r="BL776" s="18" t="s">
        <v>270</v>
      </c>
      <c r="BM776" s="216" t="s">
        <v>1259</v>
      </c>
    </row>
    <row r="777" s="2" customFormat="1">
      <c r="A777" s="39"/>
      <c r="B777" s="40"/>
      <c r="C777" s="41"/>
      <c r="D777" s="218" t="s">
        <v>142</v>
      </c>
      <c r="E777" s="41"/>
      <c r="F777" s="219" t="s">
        <v>1260</v>
      </c>
      <c r="G777" s="41"/>
      <c r="H777" s="41"/>
      <c r="I777" s="220"/>
      <c r="J777" s="41"/>
      <c r="K777" s="41"/>
      <c r="L777" s="45"/>
      <c r="M777" s="221"/>
      <c r="N777" s="222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142</v>
      </c>
      <c r="AU777" s="18" t="s">
        <v>83</v>
      </c>
    </row>
    <row r="778" s="2" customFormat="1">
      <c r="A778" s="39"/>
      <c r="B778" s="40"/>
      <c r="C778" s="41"/>
      <c r="D778" s="223" t="s">
        <v>144</v>
      </c>
      <c r="E778" s="41"/>
      <c r="F778" s="224" t="s">
        <v>1261</v>
      </c>
      <c r="G778" s="41"/>
      <c r="H778" s="41"/>
      <c r="I778" s="220"/>
      <c r="J778" s="41"/>
      <c r="K778" s="41"/>
      <c r="L778" s="45"/>
      <c r="M778" s="221"/>
      <c r="N778" s="222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144</v>
      </c>
      <c r="AU778" s="18" t="s">
        <v>83</v>
      </c>
    </row>
    <row r="779" s="14" customFormat="1">
      <c r="A779" s="14"/>
      <c r="B779" s="235"/>
      <c r="C779" s="236"/>
      <c r="D779" s="218" t="s">
        <v>146</v>
      </c>
      <c r="E779" s="237" t="s">
        <v>19</v>
      </c>
      <c r="F779" s="238" t="s">
        <v>1262</v>
      </c>
      <c r="G779" s="236"/>
      <c r="H779" s="239">
        <v>2.96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146</v>
      </c>
      <c r="AU779" s="245" t="s">
        <v>83</v>
      </c>
      <c r="AV779" s="14" t="s">
        <v>83</v>
      </c>
      <c r="AW779" s="14" t="s">
        <v>37</v>
      </c>
      <c r="AX779" s="14" t="s">
        <v>81</v>
      </c>
      <c r="AY779" s="245" t="s">
        <v>133</v>
      </c>
    </row>
    <row r="780" s="2" customFormat="1" ht="24.15" customHeight="1">
      <c r="A780" s="39"/>
      <c r="B780" s="40"/>
      <c r="C780" s="258" t="s">
        <v>1263</v>
      </c>
      <c r="D780" s="258" t="s">
        <v>348</v>
      </c>
      <c r="E780" s="259" t="s">
        <v>1264</v>
      </c>
      <c r="F780" s="260" t="s">
        <v>1265</v>
      </c>
      <c r="G780" s="261" t="s">
        <v>379</v>
      </c>
      <c r="H780" s="262">
        <v>3.2559999999999998</v>
      </c>
      <c r="I780" s="263"/>
      <c r="J780" s="264">
        <f>ROUND(I780*H780,2)</f>
        <v>0</v>
      </c>
      <c r="K780" s="260" t="s">
        <v>139</v>
      </c>
      <c r="L780" s="265"/>
      <c r="M780" s="266" t="s">
        <v>19</v>
      </c>
      <c r="N780" s="267" t="s">
        <v>45</v>
      </c>
      <c r="O780" s="85"/>
      <c r="P780" s="214">
        <f>O780*H780</f>
        <v>0</v>
      </c>
      <c r="Q780" s="214">
        <v>0.00021000000000000001</v>
      </c>
      <c r="R780" s="214">
        <f>Q780*H780</f>
        <v>0.00068375999999999995</v>
      </c>
      <c r="S780" s="214">
        <v>0</v>
      </c>
      <c r="T780" s="215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16" t="s">
        <v>390</v>
      </c>
      <c r="AT780" s="216" t="s">
        <v>348</v>
      </c>
      <c r="AU780" s="216" t="s">
        <v>83</v>
      </c>
      <c r="AY780" s="18" t="s">
        <v>133</v>
      </c>
      <c r="BE780" s="217">
        <f>IF(N780="základní",J780,0)</f>
        <v>0</v>
      </c>
      <c r="BF780" s="217">
        <f>IF(N780="snížená",J780,0)</f>
        <v>0</v>
      </c>
      <c r="BG780" s="217">
        <f>IF(N780="zákl. přenesená",J780,0)</f>
        <v>0</v>
      </c>
      <c r="BH780" s="217">
        <f>IF(N780="sníž. přenesená",J780,0)</f>
        <v>0</v>
      </c>
      <c r="BI780" s="217">
        <f>IF(N780="nulová",J780,0)</f>
        <v>0</v>
      </c>
      <c r="BJ780" s="18" t="s">
        <v>81</v>
      </c>
      <c r="BK780" s="217">
        <f>ROUND(I780*H780,2)</f>
        <v>0</v>
      </c>
      <c r="BL780" s="18" t="s">
        <v>270</v>
      </c>
      <c r="BM780" s="216" t="s">
        <v>1266</v>
      </c>
    </row>
    <row r="781" s="2" customFormat="1">
      <c r="A781" s="39"/>
      <c r="B781" s="40"/>
      <c r="C781" s="41"/>
      <c r="D781" s="218" t="s">
        <v>142</v>
      </c>
      <c r="E781" s="41"/>
      <c r="F781" s="219" t="s">
        <v>1265</v>
      </c>
      <c r="G781" s="41"/>
      <c r="H781" s="41"/>
      <c r="I781" s="220"/>
      <c r="J781" s="41"/>
      <c r="K781" s="41"/>
      <c r="L781" s="45"/>
      <c r="M781" s="221"/>
      <c r="N781" s="222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142</v>
      </c>
      <c r="AU781" s="18" t="s">
        <v>83</v>
      </c>
    </row>
    <row r="782" s="14" customFormat="1">
      <c r="A782" s="14"/>
      <c r="B782" s="235"/>
      <c r="C782" s="236"/>
      <c r="D782" s="218" t="s">
        <v>146</v>
      </c>
      <c r="E782" s="236"/>
      <c r="F782" s="238" t="s">
        <v>1267</v>
      </c>
      <c r="G782" s="236"/>
      <c r="H782" s="239">
        <v>3.2559999999999998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5" t="s">
        <v>146</v>
      </c>
      <c r="AU782" s="245" t="s">
        <v>83</v>
      </c>
      <c r="AV782" s="14" t="s">
        <v>83</v>
      </c>
      <c r="AW782" s="14" t="s">
        <v>4</v>
      </c>
      <c r="AX782" s="14" t="s">
        <v>81</v>
      </c>
      <c r="AY782" s="245" t="s">
        <v>133</v>
      </c>
    </row>
    <row r="783" s="2" customFormat="1" ht="33" customHeight="1">
      <c r="A783" s="39"/>
      <c r="B783" s="40"/>
      <c r="C783" s="205" t="s">
        <v>1268</v>
      </c>
      <c r="D783" s="205" t="s">
        <v>135</v>
      </c>
      <c r="E783" s="206" t="s">
        <v>1269</v>
      </c>
      <c r="F783" s="207" t="s">
        <v>1270</v>
      </c>
      <c r="G783" s="208" t="s">
        <v>379</v>
      </c>
      <c r="H783" s="209">
        <v>4.2199999999999998</v>
      </c>
      <c r="I783" s="210"/>
      <c r="J783" s="211">
        <f>ROUND(I783*H783,2)</f>
        <v>0</v>
      </c>
      <c r="K783" s="207" t="s">
        <v>139</v>
      </c>
      <c r="L783" s="45"/>
      <c r="M783" s="212" t="s">
        <v>19</v>
      </c>
      <c r="N783" s="213" t="s">
        <v>45</v>
      </c>
      <c r="O783" s="85"/>
      <c r="P783" s="214">
        <f>O783*H783</f>
        <v>0</v>
      </c>
      <c r="Q783" s="214">
        <v>0.00042999999999999999</v>
      </c>
      <c r="R783" s="214">
        <f>Q783*H783</f>
        <v>0.0018145999999999998</v>
      </c>
      <c r="S783" s="214">
        <v>0</v>
      </c>
      <c r="T783" s="21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6" t="s">
        <v>270</v>
      </c>
      <c r="AT783" s="216" t="s">
        <v>135</v>
      </c>
      <c r="AU783" s="216" t="s">
        <v>83</v>
      </c>
      <c r="AY783" s="18" t="s">
        <v>133</v>
      </c>
      <c r="BE783" s="217">
        <f>IF(N783="základní",J783,0)</f>
        <v>0</v>
      </c>
      <c r="BF783" s="217">
        <f>IF(N783="snížená",J783,0)</f>
        <v>0</v>
      </c>
      <c r="BG783" s="217">
        <f>IF(N783="zákl. přenesená",J783,0)</f>
        <v>0</v>
      </c>
      <c r="BH783" s="217">
        <f>IF(N783="sníž. přenesená",J783,0)</f>
        <v>0</v>
      </c>
      <c r="BI783" s="217">
        <f>IF(N783="nulová",J783,0)</f>
        <v>0</v>
      </c>
      <c r="BJ783" s="18" t="s">
        <v>81</v>
      </c>
      <c r="BK783" s="217">
        <f>ROUND(I783*H783,2)</f>
        <v>0</v>
      </c>
      <c r="BL783" s="18" t="s">
        <v>270</v>
      </c>
      <c r="BM783" s="216" t="s">
        <v>1271</v>
      </c>
    </row>
    <row r="784" s="2" customFormat="1">
      <c r="A784" s="39"/>
      <c r="B784" s="40"/>
      <c r="C784" s="41"/>
      <c r="D784" s="218" t="s">
        <v>142</v>
      </c>
      <c r="E784" s="41"/>
      <c r="F784" s="219" t="s">
        <v>1272</v>
      </c>
      <c r="G784" s="41"/>
      <c r="H784" s="41"/>
      <c r="I784" s="220"/>
      <c r="J784" s="41"/>
      <c r="K784" s="41"/>
      <c r="L784" s="45"/>
      <c r="M784" s="221"/>
      <c r="N784" s="222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142</v>
      </c>
      <c r="AU784" s="18" t="s">
        <v>83</v>
      </c>
    </row>
    <row r="785" s="2" customFormat="1">
      <c r="A785" s="39"/>
      <c r="B785" s="40"/>
      <c r="C785" s="41"/>
      <c r="D785" s="223" t="s">
        <v>144</v>
      </c>
      <c r="E785" s="41"/>
      <c r="F785" s="224" t="s">
        <v>1273</v>
      </c>
      <c r="G785" s="41"/>
      <c r="H785" s="41"/>
      <c r="I785" s="220"/>
      <c r="J785" s="41"/>
      <c r="K785" s="41"/>
      <c r="L785" s="45"/>
      <c r="M785" s="221"/>
      <c r="N785" s="222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144</v>
      </c>
      <c r="AU785" s="18" t="s">
        <v>83</v>
      </c>
    </row>
    <row r="786" s="13" customFormat="1">
      <c r="A786" s="13"/>
      <c r="B786" s="225"/>
      <c r="C786" s="226"/>
      <c r="D786" s="218" t="s">
        <v>146</v>
      </c>
      <c r="E786" s="227" t="s">
        <v>19</v>
      </c>
      <c r="F786" s="228" t="s">
        <v>1243</v>
      </c>
      <c r="G786" s="226"/>
      <c r="H786" s="227" t="s">
        <v>19</v>
      </c>
      <c r="I786" s="229"/>
      <c r="J786" s="226"/>
      <c r="K786" s="226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146</v>
      </c>
      <c r="AU786" s="234" t="s">
        <v>83</v>
      </c>
      <c r="AV786" s="13" t="s">
        <v>81</v>
      </c>
      <c r="AW786" s="13" t="s">
        <v>37</v>
      </c>
      <c r="AX786" s="13" t="s">
        <v>12</v>
      </c>
      <c r="AY786" s="234" t="s">
        <v>133</v>
      </c>
    </row>
    <row r="787" s="14" customFormat="1">
      <c r="A787" s="14"/>
      <c r="B787" s="235"/>
      <c r="C787" s="236"/>
      <c r="D787" s="218" t="s">
        <v>146</v>
      </c>
      <c r="E787" s="237" t="s">
        <v>19</v>
      </c>
      <c r="F787" s="238" t="s">
        <v>1274</v>
      </c>
      <c r="G787" s="236"/>
      <c r="H787" s="239">
        <v>4.2199999999999998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146</v>
      </c>
      <c r="AU787" s="245" t="s">
        <v>83</v>
      </c>
      <c r="AV787" s="14" t="s">
        <v>83</v>
      </c>
      <c r="AW787" s="14" t="s">
        <v>37</v>
      </c>
      <c r="AX787" s="14" t="s">
        <v>81</v>
      </c>
      <c r="AY787" s="245" t="s">
        <v>133</v>
      </c>
    </row>
    <row r="788" s="2" customFormat="1" ht="24.15" customHeight="1">
      <c r="A788" s="39"/>
      <c r="B788" s="40"/>
      <c r="C788" s="258" t="s">
        <v>1275</v>
      </c>
      <c r="D788" s="258" t="s">
        <v>348</v>
      </c>
      <c r="E788" s="259" t="s">
        <v>1276</v>
      </c>
      <c r="F788" s="260" t="s">
        <v>1277</v>
      </c>
      <c r="G788" s="261" t="s">
        <v>379</v>
      </c>
      <c r="H788" s="262">
        <v>4.6420000000000003</v>
      </c>
      <c r="I788" s="263"/>
      <c r="J788" s="264">
        <f>ROUND(I788*H788,2)</f>
        <v>0</v>
      </c>
      <c r="K788" s="260" t="s">
        <v>139</v>
      </c>
      <c r="L788" s="265"/>
      <c r="M788" s="266" t="s">
        <v>19</v>
      </c>
      <c r="N788" s="267" t="s">
        <v>45</v>
      </c>
      <c r="O788" s="85"/>
      <c r="P788" s="214">
        <f>O788*H788</f>
        <v>0</v>
      </c>
      <c r="Q788" s="214">
        <v>0.00198</v>
      </c>
      <c r="R788" s="214">
        <f>Q788*H788</f>
        <v>0.0091911600000000003</v>
      </c>
      <c r="S788" s="214">
        <v>0</v>
      </c>
      <c r="T788" s="215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16" t="s">
        <v>390</v>
      </c>
      <c r="AT788" s="216" t="s">
        <v>348</v>
      </c>
      <c r="AU788" s="216" t="s">
        <v>83</v>
      </c>
      <c r="AY788" s="18" t="s">
        <v>133</v>
      </c>
      <c r="BE788" s="217">
        <f>IF(N788="základní",J788,0)</f>
        <v>0</v>
      </c>
      <c r="BF788" s="217">
        <f>IF(N788="snížená",J788,0)</f>
        <v>0</v>
      </c>
      <c r="BG788" s="217">
        <f>IF(N788="zákl. přenesená",J788,0)</f>
        <v>0</v>
      </c>
      <c r="BH788" s="217">
        <f>IF(N788="sníž. přenesená",J788,0)</f>
        <v>0</v>
      </c>
      <c r="BI788" s="217">
        <f>IF(N788="nulová",J788,0)</f>
        <v>0</v>
      </c>
      <c r="BJ788" s="18" t="s">
        <v>81</v>
      </c>
      <c r="BK788" s="217">
        <f>ROUND(I788*H788,2)</f>
        <v>0</v>
      </c>
      <c r="BL788" s="18" t="s">
        <v>270</v>
      </c>
      <c r="BM788" s="216" t="s">
        <v>1278</v>
      </c>
    </row>
    <row r="789" s="2" customFormat="1">
      <c r="A789" s="39"/>
      <c r="B789" s="40"/>
      <c r="C789" s="41"/>
      <c r="D789" s="218" t="s">
        <v>142</v>
      </c>
      <c r="E789" s="41"/>
      <c r="F789" s="219" t="s">
        <v>1277</v>
      </c>
      <c r="G789" s="41"/>
      <c r="H789" s="41"/>
      <c r="I789" s="220"/>
      <c r="J789" s="41"/>
      <c r="K789" s="41"/>
      <c r="L789" s="45"/>
      <c r="M789" s="221"/>
      <c r="N789" s="222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142</v>
      </c>
      <c r="AU789" s="18" t="s">
        <v>83</v>
      </c>
    </row>
    <row r="790" s="14" customFormat="1">
      <c r="A790" s="14"/>
      <c r="B790" s="235"/>
      <c r="C790" s="236"/>
      <c r="D790" s="218" t="s">
        <v>146</v>
      </c>
      <c r="E790" s="236"/>
      <c r="F790" s="238" t="s">
        <v>1279</v>
      </c>
      <c r="G790" s="236"/>
      <c r="H790" s="239">
        <v>4.6420000000000003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5" t="s">
        <v>146</v>
      </c>
      <c r="AU790" s="245" t="s">
        <v>83</v>
      </c>
      <c r="AV790" s="14" t="s">
        <v>83</v>
      </c>
      <c r="AW790" s="14" t="s">
        <v>4</v>
      </c>
      <c r="AX790" s="14" t="s">
        <v>81</v>
      </c>
      <c r="AY790" s="245" t="s">
        <v>133</v>
      </c>
    </row>
    <row r="791" s="2" customFormat="1" ht="33" customHeight="1">
      <c r="A791" s="39"/>
      <c r="B791" s="40"/>
      <c r="C791" s="205" t="s">
        <v>1280</v>
      </c>
      <c r="D791" s="205" t="s">
        <v>135</v>
      </c>
      <c r="E791" s="206" t="s">
        <v>1281</v>
      </c>
      <c r="F791" s="207" t="s">
        <v>1282</v>
      </c>
      <c r="G791" s="208" t="s">
        <v>138</v>
      </c>
      <c r="H791" s="209">
        <v>3.0899999999999999</v>
      </c>
      <c r="I791" s="210"/>
      <c r="J791" s="211">
        <f>ROUND(I791*H791,2)</f>
        <v>0</v>
      </c>
      <c r="K791" s="207" t="s">
        <v>139</v>
      </c>
      <c r="L791" s="45"/>
      <c r="M791" s="212" t="s">
        <v>19</v>
      </c>
      <c r="N791" s="213" t="s">
        <v>45</v>
      </c>
      <c r="O791" s="85"/>
      <c r="P791" s="214">
        <f>O791*H791</f>
        <v>0</v>
      </c>
      <c r="Q791" s="214">
        <v>0.0060000000000000001</v>
      </c>
      <c r="R791" s="214">
        <f>Q791*H791</f>
        <v>0.018540000000000001</v>
      </c>
      <c r="S791" s="214">
        <v>0</v>
      </c>
      <c r="T791" s="215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6" t="s">
        <v>270</v>
      </c>
      <c r="AT791" s="216" t="s">
        <v>135</v>
      </c>
      <c r="AU791" s="216" t="s">
        <v>83</v>
      </c>
      <c r="AY791" s="18" t="s">
        <v>133</v>
      </c>
      <c r="BE791" s="217">
        <f>IF(N791="základní",J791,0)</f>
        <v>0</v>
      </c>
      <c r="BF791" s="217">
        <f>IF(N791="snížená",J791,0)</f>
        <v>0</v>
      </c>
      <c r="BG791" s="217">
        <f>IF(N791="zákl. přenesená",J791,0)</f>
        <v>0</v>
      </c>
      <c r="BH791" s="217">
        <f>IF(N791="sníž. přenesená",J791,0)</f>
        <v>0</v>
      </c>
      <c r="BI791" s="217">
        <f>IF(N791="nulová",J791,0)</f>
        <v>0</v>
      </c>
      <c r="BJ791" s="18" t="s">
        <v>81</v>
      </c>
      <c r="BK791" s="217">
        <f>ROUND(I791*H791,2)</f>
        <v>0</v>
      </c>
      <c r="BL791" s="18" t="s">
        <v>270</v>
      </c>
      <c r="BM791" s="216" t="s">
        <v>1283</v>
      </c>
    </row>
    <row r="792" s="2" customFormat="1">
      <c r="A792" s="39"/>
      <c r="B792" s="40"/>
      <c r="C792" s="41"/>
      <c r="D792" s="218" t="s">
        <v>142</v>
      </c>
      <c r="E792" s="41"/>
      <c r="F792" s="219" t="s">
        <v>1284</v>
      </c>
      <c r="G792" s="41"/>
      <c r="H792" s="41"/>
      <c r="I792" s="220"/>
      <c r="J792" s="41"/>
      <c r="K792" s="41"/>
      <c r="L792" s="45"/>
      <c r="M792" s="221"/>
      <c r="N792" s="222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142</v>
      </c>
      <c r="AU792" s="18" t="s">
        <v>83</v>
      </c>
    </row>
    <row r="793" s="2" customFormat="1">
      <c r="A793" s="39"/>
      <c r="B793" s="40"/>
      <c r="C793" s="41"/>
      <c r="D793" s="223" t="s">
        <v>144</v>
      </c>
      <c r="E793" s="41"/>
      <c r="F793" s="224" t="s">
        <v>1285</v>
      </c>
      <c r="G793" s="41"/>
      <c r="H793" s="41"/>
      <c r="I793" s="220"/>
      <c r="J793" s="41"/>
      <c r="K793" s="41"/>
      <c r="L793" s="45"/>
      <c r="M793" s="221"/>
      <c r="N793" s="222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144</v>
      </c>
      <c r="AU793" s="18" t="s">
        <v>83</v>
      </c>
    </row>
    <row r="794" s="13" customFormat="1">
      <c r="A794" s="13"/>
      <c r="B794" s="225"/>
      <c r="C794" s="226"/>
      <c r="D794" s="218" t="s">
        <v>146</v>
      </c>
      <c r="E794" s="227" t="s">
        <v>19</v>
      </c>
      <c r="F794" s="228" t="s">
        <v>1243</v>
      </c>
      <c r="G794" s="226"/>
      <c r="H794" s="227" t="s">
        <v>19</v>
      </c>
      <c r="I794" s="229"/>
      <c r="J794" s="226"/>
      <c r="K794" s="226"/>
      <c r="L794" s="230"/>
      <c r="M794" s="231"/>
      <c r="N794" s="232"/>
      <c r="O794" s="232"/>
      <c r="P794" s="232"/>
      <c r="Q794" s="232"/>
      <c r="R794" s="232"/>
      <c r="S794" s="232"/>
      <c r="T794" s="23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4" t="s">
        <v>146</v>
      </c>
      <c r="AU794" s="234" t="s">
        <v>83</v>
      </c>
      <c r="AV794" s="13" t="s">
        <v>81</v>
      </c>
      <c r="AW794" s="13" t="s">
        <v>37</v>
      </c>
      <c r="AX794" s="13" t="s">
        <v>12</v>
      </c>
      <c r="AY794" s="234" t="s">
        <v>133</v>
      </c>
    </row>
    <row r="795" s="14" customFormat="1">
      <c r="A795" s="14"/>
      <c r="B795" s="235"/>
      <c r="C795" s="236"/>
      <c r="D795" s="218" t="s">
        <v>146</v>
      </c>
      <c r="E795" s="237" t="s">
        <v>19</v>
      </c>
      <c r="F795" s="238" t="s">
        <v>801</v>
      </c>
      <c r="G795" s="236"/>
      <c r="H795" s="239">
        <v>3.0899999999999999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146</v>
      </c>
      <c r="AU795" s="245" t="s">
        <v>83</v>
      </c>
      <c r="AV795" s="14" t="s">
        <v>83</v>
      </c>
      <c r="AW795" s="14" t="s">
        <v>37</v>
      </c>
      <c r="AX795" s="14" t="s">
        <v>81</v>
      </c>
      <c r="AY795" s="245" t="s">
        <v>133</v>
      </c>
    </row>
    <row r="796" s="2" customFormat="1" ht="24.15" customHeight="1">
      <c r="A796" s="39"/>
      <c r="B796" s="40"/>
      <c r="C796" s="258" t="s">
        <v>1286</v>
      </c>
      <c r="D796" s="258" t="s">
        <v>348</v>
      </c>
      <c r="E796" s="259" t="s">
        <v>1287</v>
      </c>
      <c r="F796" s="260" t="s">
        <v>1288</v>
      </c>
      <c r="G796" s="261" t="s">
        <v>138</v>
      </c>
      <c r="H796" s="262">
        <v>3.399</v>
      </c>
      <c r="I796" s="263"/>
      <c r="J796" s="264">
        <f>ROUND(I796*H796,2)</f>
        <v>0</v>
      </c>
      <c r="K796" s="260" t="s">
        <v>139</v>
      </c>
      <c r="L796" s="265"/>
      <c r="M796" s="266" t="s">
        <v>19</v>
      </c>
      <c r="N796" s="267" t="s">
        <v>45</v>
      </c>
      <c r="O796" s="85"/>
      <c r="P796" s="214">
        <f>O796*H796</f>
        <v>0</v>
      </c>
      <c r="Q796" s="214">
        <v>0.021999999999999999</v>
      </c>
      <c r="R796" s="214">
        <f>Q796*H796</f>
        <v>0.074777999999999997</v>
      </c>
      <c r="S796" s="214">
        <v>0</v>
      </c>
      <c r="T796" s="215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16" t="s">
        <v>390</v>
      </c>
      <c r="AT796" s="216" t="s">
        <v>348</v>
      </c>
      <c r="AU796" s="216" t="s">
        <v>83</v>
      </c>
      <c r="AY796" s="18" t="s">
        <v>133</v>
      </c>
      <c r="BE796" s="217">
        <f>IF(N796="základní",J796,0)</f>
        <v>0</v>
      </c>
      <c r="BF796" s="217">
        <f>IF(N796="snížená",J796,0)</f>
        <v>0</v>
      </c>
      <c r="BG796" s="217">
        <f>IF(N796="zákl. přenesená",J796,0)</f>
        <v>0</v>
      </c>
      <c r="BH796" s="217">
        <f>IF(N796="sníž. přenesená",J796,0)</f>
        <v>0</v>
      </c>
      <c r="BI796" s="217">
        <f>IF(N796="nulová",J796,0)</f>
        <v>0</v>
      </c>
      <c r="BJ796" s="18" t="s">
        <v>81</v>
      </c>
      <c r="BK796" s="217">
        <f>ROUND(I796*H796,2)</f>
        <v>0</v>
      </c>
      <c r="BL796" s="18" t="s">
        <v>270</v>
      </c>
      <c r="BM796" s="216" t="s">
        <v>1289</v>
      </c>
    </row>
    <row r="797" s="2" customFormat="1">
      <c r="A797" s="39"/>
      <c r="B797" s="40"/>
      <c r="C797" s="41"/>
      <c r="D797" s="218" t="s">
        <v>142</v>
      </c>
      <c r="E797" s="41"/>
      <c r="F797" s="219" t="s">
        <v>1288</v>
      </c>
      <c r="G797" s="41"/>
      <c r="H797" s="41"/>
      <c r="I797" s="220"/>
      <c r="J797" s="41"/>
      <c r="K797" s="41"/>
      <c r="L797" s="45"/>
      <c r="M797" s="221"/>
      <c r="N797" s="222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142</v>
      </c>
      <c r="AU797" s="18" t="s">
        <v>83</v>
      </c>
    </row>
    <row r="798" s="14" customFormat="1">
      <c r="A798" s="14"/>
      <c r="B798" s="235"/>
      <c r="C798" s="236"/>
      <c r="D798" s="218" t="s">
        <v>146</v>
      </c>
      <c r="E798" s="236"/>
      <c r="F798" s="238" t="s">
        <v>1290</v>
      </c>
      <c r="G798" s="236"/>
      <c r="H798" s="239">
        <v>3.399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146</v>
      </c>
      <c r="AU798" s="245" t="s">
        <v>83</v>
      </c>
      <c r="AV798" s="14" t="s">
        <v>83</v>
      </c>
      <c r="AW798" s="14" t="s">
        <v>4</v>
      </c>
      <c r="AX798" s="14" t="s">
        <v>81</v>
      </c>
      <c r="AY798" s="245" t="s">
        <v>133</v>
      </c>
    </row>
    <row r="799" s="2" customFormat="1" ht="16.5" customHeight="1">
      <c r="A799" s="39"/>
      <c r="B799" s="40"/>
      <c r="C799" s="205" t="s">
        <v>1291</v>
      </c>
      <c r="D799" s="205" t="s">
        <v>135</v>
      </c>
      <c r="E799" s="206" t="s">
        <v>1292</v>
      </c>
      <c r="F799" s="207" t="s">
        <v>1293</v>
      </c>
      <c r="G799" s="208" t="s">
        <v>379</v>
      </c>
      <c r="H799" s="209">
        <v>4.2199999999999998</v>
      </c>
      <c r="I799" s="210"/>
      <c r="J799" s="211">
        <f>ROUND(I799*H799,2)</f>
        <v>0</v>
      </c>
      <c r="K799" s="207" t="s">
        <v>139</v>
      </c>
      <c r="L799" s="45"/>
      <c r="M799" s="212" t="s">
        <v>19</v>
      </c>
      <c r="N799" s="213" t="s">
        <v>45</v>
      </c>
      <c r="O799" s="85"/>
      <c r="P799" s="214">
        <f>O799*H799</f>
        <v>0</v>
      </c>
      <c r="Q799" s="214">
        <v>9.0000000000000006E-05</v>
      </c>
      <c r="R799" s="214">
        <f>Q799*H799</f>
        <v>0.00037980000000000002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270</v>
      </c>
      <c r="AT799" s="216" t="s">
        <v>135</v>
      </c>
      <c r="AU799" s="216" t="s">
        <v>83</v>
      </c>
      <c r="AY799" s="18" t="s">
        <v>133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81</v>
      </c>
      <c r="BK799" s="217">
        <f>ROUND(I799*H799,2)</f>
        <v>0</v>
      </c>
      <c r="BL799" s="18" t="s">
        <v>270</v>
      </c>
      <c r="BM799" s="216" t="s">
        <v>1294</v>
      </c>
    </row>
    <row r="800" s="2" customFormat="1">
      <c r="A800" s="39"/>
      <c r="B800" s="40"/>
      <c r="C800" s="41"/>
      <c r="D800" s="218" t="s">
        <v>142</v>
      </c>
      <c r="E800" s="41"/>
      <c r="F800" s="219" t="s">
        <v>1295</v>
      </c>
      <c r="G800" s="41"/>
      <c r="H800" s="41"/>
      <c r="I800" s="220"/>
      <c r="J800" s="41"/>
      <c r="K800" s="41"/>
      <c r="L800" s="45"/>
      <c r="M800" s="221"/>
      <c r="N800" s="222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142</v>
      </c>
      <c r="AU800" s="18" t="s">
        <v>83</v>
      </c>
    </row>
    <row r="801" s="2" customFormat="1">
      <c r="A801" s="39"/>
      <c r="B801" s="40"/>
      <c r="C801" s="41"/>
      <c r="D801" s="223" t="s">
        <v>144</v>
      </c>
      <c r="E801" s="41"/>
      <c r="F801" s="224" t="s">
        <v>1296</v>
      </c>
      <c r="G801" s="41"/>
      <c r="H801" s="41"/>
      <c r="I801" s="220"/>
      <c r="J801" s="41"/>
      <c r="K801" s="41"/>
      <c r="L801" s="45"/>
      <c r="M801" s="221"/>
      <c r="N801" s="222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144</v>
      </c>
      <c r="AU801" s="18" t="s">
        <v>83</v>
      </c>
    </row>
    <row r="802" s="13" customFormat="1">
      <c r="A802" s="13"/>
      <c r="B802" s="225"/>
      <c r="C802" s="226"/>
      <c r="D802" s="218" t="s">
        <v>146</v>
      </c>
      <c r="E802" s="227" t="s">
        <v>19</v>
      </c>
      <c r="F802" s="228" t="s">
        <v>1297</v>
      </c>
      <c r="G802" s="226"/>
      <c r="H802" s="227" t="s">
        <v>19</v>
      </c>
      <c r="I802" s="229"/>
      <c r="J802" s="226"/>
      <c r="K802" s="226"/>
      <c r="L802" s="230"/>
      <c r="M802" s="231"/>
      <c r="N802" s="232"/>
      <c r="O802" s="232"/>
      <c r="P802" s="232"/>
      <c r="Q802" s="232"/>
      <c r="R802" s="232"/>
      <c r="S802" s="232"/>
      <c r="T802" s="23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4" t="s">
        <v>146</v>
      </c>
      <c r="AU802" s="234" t="s">
        <v>83</v>
      </c>
      <c r="AV802" s="13" t="s">
        <v>81</v>
      </c>
      <c r="AW802" s="13" t="s">
        <v>37</v>
      </c>
      <c r="AX802" s="13" t="s">
        <v>12</v>
      </c>
      <c r="AY802" s="234" t="s">
        <v>133</v>
      </c>
    </row>
    <row r="803" s="14" customFormat="1">
      <c r="A803" s="14"/>
      <c r="B803" s="235"/>
      <c r="C803" s="236"/>
      <c r="D803" s="218" t="s">
        <v>146</v>
      </c>
      <c r="E803" s="237" t="s">
        <v>19</v>
      </c>
      <c r="F803" s="238" t="s">
        <v>1274</v>
      </c>
      <c r="G803" s="236"/>
      <c r="H803" s="239">
        <v>4.2199999999999998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146</v>
      </c>
      <c r="AU803" s="245" t="s">
        <v>83</v>
      </c>
      <c r="AV803" s="14" t="s">
        <v>83</v>
      </c>
      <c r="AW803" s="14" t="s">
        <v>37</v>
      </c>
      <c r="AX803" s="14" t="s">
        <v>81</v>
      </c>
      <c r="AY803" s="245" t="s">
        <v>133</v>
      </c>
    </row>
    <row r="804" s="2" customFormat="1" ht="16.5" customHeight="1">
      <c r="A804" s="39"/>
      <c r="B804" s="40"/>
      <c r="C804" s="205" t="s">
        <v>1298</v>
      </c>
      <c r="D804" s="205" t="s">
        <v>135</v>
      </c>
      <c r="E804" s="206" t="s">
        <v>1299</v>
      </c>
      <c r="F804" s="207" t="s">
        <v>1300</v>
      </c>
      <c r="G804" s="208" t="s">
        <v>379</v>
      </c>
      <c r="H804" s="209">
        <v>4.2199999999999998</v>
      </c>
      <c r="I804" s="210"/>
      <c r="J804" s="211">
        <f>ROUND(I804*H804,2)</f>
        <v>0</v>
      </c>
      <c r="K804" s="207" t="s">
        <v>139</v>
      </c>
      <c r="L804" s="45"/>
      <c r="M804" s="212" t="s">
        <v>19</v>
      </c>
      <c r="N804" s="213" t="s">
        <v>45</v>
      </c>
      <c r="O804" s="85"/>
      <c r="P804" s="214">
        <f>O804*H804</f>
        <v>0</v>
      </c>
      <c r="Q804" s="214">
        <v>0.00025000000000000001</v>
      </c>
      <c r="R804" s="214">
        <f>Q804*H804</f>
        <v>0.001055</v>
      </c>
      <c r="S804" s="214">
        <v>0</v>
      </c>
      <c r="T804" s="215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16" t="s">
        <v>270</v>
      </c>
      <c r="AT804" s="216" t="s">
        <v>135</v>
      </c>
      <c r="AU804" s="216" t="s">
        <v>83</v>
      </c>
      <c r="AY804" s="18" t="s">
        <v>133</v>
      </c>
      <c r="BE804" s="217">
        <f>IF(N804="základní",J804,0)</f>
        <v>0</v>
      </c>
      <c r="BF804" s="217">
        <f>IF(N804="snížená",J804,0)</f>
        <v>0</v>
      </c>
      <c r="BG804" s="217">
        <f>IF(N804="zákl. přenesená",J804,0)</f>
        <v>0</v>
      </c>
      <c r="BH804" s="217">
        <f>IF(N804="sníž. přenesená",J804,0)</f>
        <v>0</v>
      </c>
      <c r="BI804" s="217">
        <f>IF(N804="nulová",J804,0)</f>
        <v>0</v>
      </c>
      <c r="BJ804" s="18" t="s">
        <v>81</v>
      </c>
      <c r="BK804" s="217">
        <f>ROUND(I804*H804,2)</f>
        <v>0</v>
      </c>
      <c r="BL804" s="18" t="s">
        <v>270</v>
      </c>
      <c r="BM804" s="216" t="s">
        <v>1301</v>
      </c>
    </row>
    <row r="805" s="2" customFormat="1">
      <c r="A805" s="39"/>
      <c r="B805" s="40"/>
      <c r="C805" s="41"/>
      <c r="D805" s="218" t="s">
        <v>142</v>
      </c>
      <c r="E805" s="41"/>
      <c r="F805" s="219" t="s">
        <v>1302</v>
      </c>
      <c r="G805" s="41"/>
      <c r="H805" s="41"/>
      <c r="I805" s="220"/>
      <c r="J805" s="41"/>
      <c r="K805" s="41"/>
      <c r="L805" s="45"/>
      <c r="M805" s="221"/>
      <c r="N805" s="222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142</v>
      </c>
      <c r="AU805" s="18" t="s">
        <v>83</v>
      </c>
    </row>
    <row r="806" s="2" customFormat="1">
      <c r="A806" s="39"/>
      <c r="B806" s="40"/>
      <c r="C806" s="41"/>
      <c r="D806" s="223" t="s">
        <v>144</v>
      </c>
      <c r="E806" s="41"/>
      <c r="F806" s="224" t="s">
        <v>1303</v>
      </c>
      <c r="G806" s="41"/>
      <c r="H806" s="41"/>
      <c r="I806" s="220"/>
      <c r="J806" s="41"/>
      <c r="K806" s="41"/>
      <c r="L806" s="45"/>
      <c r="M806" s="221"/>
      <c r="N806" s="222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144</v>
      </c>
      <c r="AU806" s="18" t="s">
        <v>83</v>
      </c>
    </row>
    <row r="807" s="13" customFormat="1">
      <c r="A807" s="13"/>
      <c r="B807" s="225"/>
      <c r="C807" s="226"/>
      <c r="D807" s="218" t="s">
        <v>146</v>
      </c>
      <c r="E807" s="227" t="s">
        <v>19</v>
      </c>
      <c r="F807" s="228" t="s">
        <v>1297</v>
      </c>
      <c r="G807" s="226"/>
      <c r="H807" s="227" t="s">
        <v>19</v>
      </c>
      <c r="I807" s="229"/>
      <c r="J807" s="226"/>
      <c r="K807" s="226"/>
      <c r="L807" s="230"/>
      <c r="M807" s="231"/>
      <c r="N807" s="232"/>
      <c r="O807" s="232"/>
      <c r="P807" s="232"/>
      <c r="Q807" s="232"/>
      <c r="R807" s="232"/>
      <c r="S807" s="232"/>
      <c r="T807" s="23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4" t="s">
        <v>146</v>
      </c>
      <c r="AU807" s="234" t="s">
        <v>83</v>
      </c>
      <c r="AV807" s="13" t="s">
        <v>81</v>
      </c>
      <c r="AW807" s="13" t="s">
        <v>37</v>
      </c>
      <c r="AX807" s="13" t="s">
        <v>12</v>
      </c>
      <c r="AY807" s="234" t="s">
        <v>133</v>
      </c>
    </row>
    <row r="808" s="14" customFormat="1">
      <c r="A808" s="14"/>
      <c r="B808" s="235"/>
      <c r="C808" s="236"/>
      <c r="D808" s="218" t="s">
        <v>146</v>
      </c>
      <c r="E808" s="237" t="s">
        <v>19</v>
      </c>
      <c r="F808" s="238" t="s">
        <v>1304</v>
      </c>
      <c r="G808" s="236"/>
      <c r="H808" s="239">
        <v>4.2199999999999998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146</v>
      </c>
      <c r="AU808" s="245" t="s">
        <v>83</v>
      </c>
      <c r="AV808" s="14" t="s">
        <v>83</v>
      </c>
      <c r="AW808" s="14" t="s">
        <v>37</v>
      </c>
      <c r="AX808" s="14" t="s">
        <v>81</v>
      </c>
      <c r="AY808" s="245" t="s">
        <v>133</v>
      </c>
    </row>
    <row r="809" s="2" customFormat="1" ht="24.15" customHeight="1">
      <c r="A809" s="39"/>
      <c r="B809" s="40"/>
      <c r="C809" s="205" t="s">
        <v>1305</v>
      </c>
      <c r="D809" s="205" t="s">
        <v>135</v>
      </c>
      <c r="E809" s="206" t="s">
        <v>1306</v>
      </c>
      <c r="F809" s="207" t="s">
        <v>1307</v>
      </c>
      <c r="G809" s="208" t="s">
        <v>138</v>
      </c>
      <c r="H809" s="209">
        <v>3.0899999999999999</v>
      </c>
      <c r="I809" s="210"/>
      <c r="J809" s="211">
        <f>ROUND(I809*H809,2)</f>
        <v>0</v>
      </c>
      <c r="K809" s="207" t="s">
        <v>139</v>
      </c>
      <c r="L809" s="45"/>
      <c r="M809" s="212" t="s">
        <v>19</v>
      </c>
      <c r="N809" s="213" t="s">
        <v>45</v>
      </c>
      <c r="O809" s="85"/>
      <c r="P809" s="214">
        <f>O809*H809</f>
        <v>0</v>
      </c>
      <c r="Q809" s="214">
        <v>5.0000000000000002E-05</v>
      </c>
      <c r="R809" s="214">
        <f>Q809*H809</f>
        <v>0.00015449999999999999</v>
      </c>
      <c r="S809" s="214">
        <v>0</v>
      </c>
      <c r="T809" s="215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6" t="s">
        <v>270</v>
      </c>
      <c r="AT809" s="216" t="s">
        <v>135</v>
      </c>
      <c r="AU809" s="216" t="s">
        <v>83</v>
      </c>
      <c r="AY809" s="18" t="s">
        <v>133</v>
      </c>
      <c r="BE809" s="217">
        <f>IF(N809="základní",J809,0)</f>
        <v>0</v>
      </c>
      <c r="BF809" s="217">
        <f>IF(N809="snížená",J809,0)</f>
        <v>0</v>
      </c>
      <c r="BG809" s="217">
        <f>IF(N809="zákl. přenesená",J809,0)</f>
        <v>0</v>
      </c>
      <c r="BH809" s="217">
        <f>IF(N809="sníž. přenesená",J809,0)</f>
        <v>0</v>
      </c>
      <c r="BI809" s="217">
        <f>IF(N809="nulová",J809,0)</f>
        <v>0</v>
      </c>
      <c r="BJ809" s="18" t="s">
        <v>81</v>
      </c>
      <c r="BK809" s="217">
        <f>ROUND(I809*H809,2)</f>
        <v>0</v>
      </c>
      <c r="BL809" s="18" t="s">
        <v>270</v>
      </c>
      <c r="BM809" s="216" t="s">
        <v>1308</v>
      </c>
    </row>
    <row r="810" s="2" customFormat="1">
      <c r="A810" s="39"/>
      <c r="B810" s="40"/>
      <c r="C810" s="41"/>
      <c r="D810" s="218" t="s">
        <v>142</v>
      </c>
      <c r="E810" s="41"/>
      <c r="F810" s="219" t="s">
        <v>1309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142</v>
      </c>
      <c r="AU810" s="18" t="s">
        <v>83</v>
      </c>
    </row>
    <row r="811" s="2" customFormat="1">
      <c r="A811" s="39"/>
      <c r="B811" s="40"/>
      <c r="C811" s="41"/>
      <c r="D811" s="223" t="s">
        <v>144</v>
      </c>
      <c r="E811" s="41"/>
      <c r="F811" s="224" t="s">
        <v>1310</v>
      </c>
      <c r="G811" s="41"/>
      <c r="H811" s="41"/>
      <c r="I811" s="220"/>
      <c r="J811" s="41"/>
      <c r="K811" s="41"/>
      <c r="L811" s="45"/>
      <c r="M811" s="221"/>
      <c r="N811" s="222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144</v>
      </c>
      <c r="AU811" s="18" t="s">
        <v>83</v>
      </c>
    </row>
    <row r="812" s="13" customFormat="1">
      <c r="A812" s="13"/>
      <c r="B812" s="225"/>
      <c r="C812" s="226"/>
      <c r="D812" s="218" t="s">
        <v>146</v>
      </c>
      <c r="E812" s="227" t="s">
        <v>19</v>
      </c>
      <c r="F812" s="228" t="s">
        <v>1243</v>
      </c>
      <c r="G812" s="226"/>
      <c r="H812" s="227" t="s">
        <v>19</v>
      </c>
      <c r="I812" s="229"/>
      <c r="J812" s="226"/>
      <c r="K812" s="226"/>
      <c r="L812" s="230"/>
      <c r="M812" s="231"/>
      <c r="N812" s="232"/>
      <c r="O812" s="232"/>
      <c r="P812" s="232"/>
      <c r="Q812" s="232"/>
      <c r="R812" s="232"/>
      <c r="S812" s="232"/>
      <c r="T812" s="23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4" t="s">
        <v>146</v>
      </c>
      <c r="AU812" s="234" t="s">
        <v>83</v>
      </c>
      <c r="AV812" s="13" t="s">
        <v>81</v>
      </c>
      <c r="AW812" s="13" t="s">
        <v>37</v>
      </c>
      <c r="AX812" s="13" t="s">
        <v>12</v>
      </c>
      <c r="AY812" s="234" t="s">
        <v>133</v>
      </c>
    </row>
    <row r="813" s="14" customFormat="1">
      <c r="A813" s="14"/>
      <c r="B813" s="235"/>
      <c r="C813" s="236"/>
      <c r="D813" s="218" t="s">
        <v>146</v>
      </c>
      <c r="E813" s="237" t="s">
        <v>19</v>
      </c>
      <c r="F813" s="238" t="s">
        <v>801</v>
      </c>
      <c r="G813" s="236"/>
      <c r="H813" s="239">
        <v>3.0899999999999999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5" t="s">
        <v>146</v>
      </c>
      <c r="AU813" s="245" t="s">
        <v>83</v>
      </c>
      <c r="AV813" s="14" t="s">
        <v>83</v>
      </c>
      <c r="AW813" s="14" t="s">
        <v>37</v>
      </c>
      <c r="AX813" s="14" t="s">
        <v>81</v>
      </c>
      <c r="AY813" s="245" t="s">
        <v>133</v>
      </c>
    </row>
    <row r="814" s="2" customFormat="1" ht="24.15" customHeight="1">
      <c r="A814" s="39"/>
      <c r="B814" s="40"/>
      <c r="C814" s="205" t="s">
        <v>1311</v>
      </c>
      <c r="D814" s="205" t="s">
        <v>135</v>
      </c>
      <c r="E814" s="206" t="s">
        <v>1312</v>
      </c>
      <c r="F814" s="207" t="s">
        <v>1313</v>
      </c>
      <c r="G814" s="208" t="s">
        <v>198</v>
      </c>
      <c r="H814" s="209">
        <v>0.15446582</v>
      </c>
      <c r="I814" s="210"/>
      <c r="J814" s="211">
        <f>ROUND(I814*H814,2)</f>
        <v>0</v>
      </c>
      <c r="K814" s="207" t="s">
        <v>139</v>
      </c>
      <c r="L814" s="45"/>
      <c r="M814" s="212" t="s">
        <v>19</v>
      </c>
      <c r="N814" s="213" t="s">
        <v>45</v>
      </c>
      <c r="O814" s="85"/>
      <c r="P814" s="214">
        <f>O814*H814</f>
        <v>0</v>
      </c>
      <c r="Q814" s="214">
        <v>0</v>
      </c>
      <c r="R814" s="214">
        <f>Q814*H814</f>
        <v>0</v>
      </c>
      <c r="S814" s="214">
        <v>0</v>
      </c>
      <c r="T814" s="215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16" t="s">
        <v>270</v>
      </c>
      <c r="AT814" s="216" t="s">
        <v>135</v>
      </c>
      <c r="AU814" s="216" t="s">
        <v>83</v>
      </c>
      <c r="AY814" s="18" t="s">
        <v>133</v>
      </c>
      <c r="BE814" s="217">
        <f>IF(N814="základní",J814,0)</f>
        <v>0</v>
      </c>
      <c r="BF814" s="217">
        <f>IF(N814="snížená",J814,0)</f>
        <v>0</v>
      </c>
      <c r="BG814" s="217">
        <f>IF(N814="zákl. přenesená",J814,0)</f>
        <v>0</v>
      </c>
      <c r="BH814" s="217">
        <f>IF(N814="sníž. přenesená",J814,0)</f>
        <v>0</v>
      </c>
      <c r="BI814" s="217">
        <f>IF(N814="nulová",J814,0)</f>
        <v>0</v>
      </c>
      <c r="BJ814" s="18" t="s">
        <v>81</v>
      </c>
      <c r="BK814" s="217">
        <f>ROUND(I814*H814,2)</f>
        <v>0</v>
      </c>
      <c r="BL814" s="18" t="s">
        <v>270</v>
      </c>
      <c r="BM814" s="216" t="s">
        <v>1314</v>
      </c>
    </row>
    <row r="815" s="2" customFormat="1">
      <c r="A815" s="39"/>
      <c r="B815" s="40"/>
      <c r="C815" s="41"/>
      <c r="D815" s="218" t="s">
        <v>142</v>
      </c>
      <c r="E815" s="41"/>
      <c r="F815" s="219" t="s">
        <v>1315</v>
      </c>
      <c r="G815" s="41"/>
      <c r="H815" s="41"/>
      <c r="I815" s="220"/>
      <c r="J815" s="41"/>
      <c r="K815" s="41"/>
      <c r="L815" s="45"/>
      <c r="M815" s="221"/>
      <c r="N815" s="222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142</v>
      </c>
      <c r="AU815" s="18" t="s">
        <v>83</v>
      </c>
    </row>
    <row r="816" s="2" customFormat="1">
      <c r="A816" s="39"/>
      <c r="B816" s="40"/>
      <c r="C816" s="41"/>
      <c r="D816" s="223" t="s">
        <v>144</v>
      </c>
      <c r="E816" s="41"/>
      <c r="F816" s="224" t="s">
        <v>1316</v>
      </c>
      <c r="G816" s="41"/>
      <c r="H816" s="41"/>
      <c r="I816" s="220"/>
      <c r="J816" s="41"/>
      <c r="K816" s="41"/>
      <c r="L816" s="45"/>
      <c r="M816" s="221"/>
      <c r="N816" s="222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144</v>
      </c>
      <c r="AU816" s="18" t="s">
        <v>83</v>
      </c>
    </row>
    <row r="817" s="12" customFormat="1" ht="22.8" customHeight="1">
      <c r="A817" s="12"/>
      <c r="B817" s="189"/>
      <c r="C817" s="190"/>
      <c r="D817" s="191" t="s">
        <v>73</v>
      </c>
      <c r="E817" s="203" t="s">
        <v>1317</v>
      </c>
      <c r="F817" s="203" t="s">
        <v>1318</v>
      </c>
      <c r="G817" s="190"/>
      <c r="H817" s="190"/>
      <c r="I817" s="193"/>
      <c r="J817" s="204">
        <f>BK817</f>
        <v>0</v>
      </c>
      <c r="K817" s="190"/>
      <c r="L817" s="195"/>
      <c r="M817" s="196"/>
      <c r="N817" s="197"/>
      <c r="O817" s="197"/>
      <c r="P817" s="198">
        <f>SUM(P818:P908)</f>
        <v>0</v>
      </c>
      <c r="Q817" s="197"/>
      <c r="R817" s="198">
        <f>SUM(R818:R908)</f>
        <v>3.5508658899999999</v>
      </c>
      <c r="S817" s="197"/>
      <c r="T817" s="199">
        <f>SUM(T818:T908)</f>
        <v>0.614568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00" t="s">
        <v>83</v>
      </c>
      <c r="AT817" s="201" t="s">
        <v>73</v>
      </c>
      <c r="AU817" s="201" t="s">
        <v>81</v>
      </c>
      <c r="AY817" s="200" t="s">
        <v>133</v>
      </c>
      <c r="BK817" s="202">
        <f>SUM(BK818:BK908)</f>
        <v>0</v>
      </c>
    </row>
    <row r="818" s="2" customFormat="1" ht="21.75" customHeight="1">
      <c r="A818" s="39"/>
      <c r="B818" s="40"/>
      <c r="C818" s="205" t="s">
        <v>1319</v>
      </c>
      <c r="D818" s="205" t="s">
        <v>135</v>
      </c>
      <c r="E818" s="206" t="s">
        <v>1320</v>
      </c>
      <c r="F818" s="207" t="s">
        <v>1321</v>
      </c>
      <c r="G818" s="208" t="s">
        <v>138</v>
      </c>
      <c r="H818" s="209">
        <v>189.27000000000001</v>
      </c>
      <c r="I818" s="210"/>
      <c r="J818" s="211">
        <f>ROUND(I818*H818,2)</f>
        <v>0</v>
      </c>
      <c r="K818" s="207" t="s">
        <v>139</v>
      </c>
      <c r="L818" s="45"/>
      <c r="M818" s="212" t="s">
        <v>19</v>
      </c>
      <c r="N818" s="213" t="s">
        <v>45</v>
      </c>
      <c r="O818" s="85"/>
      <c r="P818" s="214">
        <f>O818*H818</f>
        <v>0</v>
      </c>
      <c r="Q818" s="214">
        <v>0</v>
      </c>
      <c r="R818" s="214">
        <f>Q818*H818</f>
        <v>0</v>
      </c>
      <c r="S818" s="214">
        <v>0</v>
      </c>
      <c r="T818" s="215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16" t="s">
        <v>270</v>
      </c>
      <c r="AT818" s="216" t="s">
        <v>135</v>
      </c>
      <c r="AU818" s="216" t="s">
        <v>83</v>
      </c>
      <c r="AY818" s="18" t="s">
        <v>133</v>
      </c>
      <c r="BE818" s="217">
        <f>IF(N818="základní",J818,0)</f>
        <v>0</v>
      </c>
      <c r="BF818" s="217">
        <f>IF(N818="snížená",J818,0)</f>
        <v>0</v>
      </c>
      <c r="BG818" s="217">
        <f>IF(N818="zákl. přenesená",J818,0)</f>
        <v>0</v>
      </c>
      <c r="BH818" s="217">
        <f>IF(N818="sníž. přenesená",J818,0)</f>
        <v>0</v>
      </c>
      <c r="BI818" s="217">
        <f>IF(N818="nulová",J818,0)</f>
        <v>0</v>
      </c>
      <c r="BJ818" s="18" t="s">
        <v>81</v>
      </c>
      <c r="BK818" s="217">
        <f>ROUND(I818*H818,2)</f>
        <v>0</v>
      </c>
      <c r="BL818" s="18" t="s">
        <v>270</v>
      </c>
      <c r="BM818" s="216" t="s">
        <v>1322</v>
      </c>
    </row>
    <row r="819" s="2" customFormat="1">
      <c r="A819" s="39"/>
      <c r="B819" s="40"/>
      <c r="C819" s="41"/>
      <c r="D819" s="218" t="s">
        <v>142</v>
      </c>
      <c r="E819" s="41"/>
      <c r="F819" s="219" t="s">
        <v>1323</v>
      </c>
      <c r="G819" s="41"/>
      <c r="H819" s="41"/>
      <c r="I819" s="220"/>
      <c r="J819" s="41"/>
      <c r="K819" s="41"/>
      <c r="L819" s="45"/>
      <c r="M819" s="221"/>
      <c r="N819" s="222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142</v>
      </c>
      <c r="AU819" s="18" t="s">
        <v>83</v>
      </c>
    </row>
    <row r="820" s="2" customFormat="1">
      <c r="A820" s="39"/>
      <c r="B820" s="40"/>
      <c r="C820" s="41"/>
      <c r="D820" s="223" t="s">
        <v>144</v>
      </c>
      <c r="E820" s="41"/>
      <c r="F820" s="224" t="s">
        <v>1324</v>
      </c>
      <c r="G820" s="41"/>
      <c r="H820" s="41"/>
      <c r="I820" s="220"/>
      <c r="J820" s="41"/>
      <c r="K820" s="41"/>
      <c r="L820" s="45"/>
      <c r="M820" s="221"/>
      <c r="N820" s="22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144</v>
      </c>
      <c r="AU820" s="18" t="s">
        <v>83</v>
      </c>
    </row>
    <row r="821" s="13" customFormat="1">
      <c r="A821" s="13"/>
      <c r="B821" s="225"/>
      <c r="C821" s="226"/>
      <c r="D821" s="218" t="s">
        <v>146</v>
      </c>
      <c r="E821" s="227" t="s">
        <v>19</v>
      </c>
      <c r="F821" s="228" t="s">
        <v>1325</v>
      </c>
      <c r="G821" s="226"/>
      <c r="H821" s="227" t="s">
        <v>19</v>
      </c>
      <c r="I821" s="229"/>
      <c r="J821" s="226"/>
      <c r="K821" s="226"/>
      <c r="L821" s="230"/>
      <c r="M821" s="231"/>
      <c r="N821" s="232"/>
      <c r="O821" s="232"/>
      <c r="P821" s="232"/>
      <c r="Q821" s="232"/>
      <c r="R821" s="232"/>
      <c r="S821" s="232"/>
      <c r="T821" s="23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4" t="s">
        <v>146</v>
      </c>
      <c r="AU821" s="234" t="s">
        <v>83</v>
      </c>
      <c r="AV821" s="13" t="s">
        <v>81</v>
      </c>
      <c r="AW821" s="13" t="s">
        <v>37</v>
      </c>
      <c r="AX821" s="13" t="s">
        <v>12</v>
      </c>
      <c r="AY821" s="234" t="s">
        <v>133</v>
      </c>
    </row>
    <row r="822" s="14" customFormat="1">
      <c r="A822" s="14"/>
      <c r="B822" s="235"/>
      <c r="C822" s="236"/>
      <c r="D822" s="218" t="s">
        <v>146</v>
      </c>
      <c r="E822" s="237" t="s">
        <v>19</v>
      </c>
      <c r="F822" s="238" t="s">
        <v>1326</v>
      </c>
      <c r="G822" s="236"/>
      <c r="H822" s="239">
        <v>189.27000000000001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5" t="s">
        <v>146</v>
      </c>
      <c r="AU822" s="245" t="s">
        <v>83</v>
      </c>
      <c r="AV822" s="14" t="s">
        <v>83</v>
      </c>
      <c r="AW822" s="14" t="s">
        <v>37</v>
      </c>
      <c r="AX822" s="14" t="s">
        <v>81</v>
      </c>
      <c r="AY822" s="245" t="s">
        <v>133</v>
      </c>
    </row>
    <row r="823" s="2" customFormat="1" ht="24.15" customHeight="1">
      <c r="A823" s="39"/>
      <c r="B823" s="40"/>
      <c r="C823" s="205" t="s">
        <v>1327</v>
      </c>
      <c r="D823" s="205" t="s">
        <v>135</v>
      </c>
      <c r="E823" s="206" t="s">
        <v>1328</v>
      </c>
      <c r="F823" s="207" t="s">
        <v>1329</v>
      </c>
      <c r="G823" s="208" t="s">
        <v>138</v>
      </c>
      <c r="H823" s="209">
        <v>189.27000000000001</v>
      </c>
      <c r="I823" s="210"/>
      <c r="J823" s="211">
        <f>ROUND(I823*H823,2)</f>
        <v>0</v>
      </c>
      <c r="K823" s="207" t="s">
        <v>139</v>
      </c>
      <c r="L823" s="45"/>
      <c r="M823" s="212" t="s">
        <v>19</v>
      </c>
      <c r="N823" s="213" t="s">
        <v>45</v>
      </c>
      <c r="O823" s="85"/>
      <c r="P823" s="214">
        <f>O823*H823</f>
        <v>0</v>
      </c>
      <c r="Q823" s="214">
        <v>0</v>
      </c>
      <c r="R823" s="214">
        <f>Q823*H823</f>
        <v>0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270</v>
      </c>
      <c r="AT823" s="216" t="s">
        <v>135</v>
      </c>
      <c r="AU823" s="216" t="s">
        <v>83</v>
      </c>
      <c r="AY823" s="18" t="s">
        <v>133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81</v>
      </c>
      <c r="BK823" s="217">
        <f>ROUND(I823*H823,2)</f>
        <v>0</v>
      </c>
      <c r="BL823" s="18" t="s">
        <v>270</v>
      </c>
      <c r="BM823" s="216" t="s">
        <v>1330</v>
      </c>
    </row>
    <row r="824" s="2" customFormat="1">
      <c r="A824" s="39"/>
      <c r="B824" s="40"/>
      <c r="C824" s="41"/>
      <c r="D824" s="218" t="s">
        <v>142</v>
      </c>
      <c r="E824" s="41"/>
      <c r="F824" s="219" t="s">
        <v>1331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142</v>
      </c>
      <c r="AU824" s="18" t="s">
        <v>83</v>
      </c>
    </row>
    <row r="825" s="2" customFormat="1">
      <c r="A825" s="39"/>
      <c r="B825" s="40"/>
      <c r="C825" s="41"/>
      <c r="D825" s="223" t="s">
        <v>144</v>
      </c>
      <c r="E825" s="41"/>
      <c r="F825" s="224" t="s">
        <v>1332</v>
      </c>
      <c r="G825" s="41"/>
      <c r="H825" s="41"/>
      <c r="I825" s="220"/>
      <c r="J825" s="41"/>
      <c r="K825" s="41"/>
      <c r="L825" s="45"/>
      <c r="M825" s="221"/>
      <c r="N825" s="222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144</v>
      </c>
      <c r="AU825" s="18" t="s">
        <v>83</v>
      </c>
    </row>
    <row r="826" s="13" customFormat="1">
      <c r="A826" s="13"/>
      <c r="B826" s="225"/>
      <c r="C826" s="226"/>
      <c r="D826" s="218" t="s">
        <v>146</v>
      </c>
      <c r="E826" s="227" t="s">
        <v>19</v>
      </c>
      <c r="F826" s="228" t="s">
        <v>1333</v>
      </c>
      <c r="G826" s="226"/>
      <c r="H826" s="227" t="s">
        <v>19</v>
      </c>
      <c r="I826" s="229"/>
      <c r="J826" s="226"/>
      <c r="K826" s="226"/>
      <c r="L826" s="230"/>
      <c r="M826" s="231"/>
      <c r="N826" s="232"/>
      <c r="O826" s="232"/>
      <c r="P826" s="232"/>
      <c r="Q826" s="232"/>
      <c r="R826" s="232"/>
      <c r="S826" s="232"/>
      <c r="T826" s="23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4" t="s">
        <v>146</v>
      </c>
      <c r="AU826" s="234" t="s">
        <v>83</v>
      </c>
      <c r="AV826" s="13" t="s">
        <v>81</v>
      </c>
      <c r="AW826" s="13" t="s">
        <v>37</v>
      </c>
      <c r="AX826" s="13" t="s">
        <v>12</v>
      </c>
      <c r="AY826" s="234" t="s">
        <v>133</v>
      </c>
    </row>
    <row r="827" s="14" customFormat="1">
      <c r="A827" s="14"/>
      <c r="B827" s="235"/>
      <c r="C827" s="236"/>
      <c r="D827" s="218" t="s">
        <v>146</v>
      </c>
      <c r="E827" s="237" t="s">
        <v>19</v>
      </c>
      <c r="F827" s="238" t="s">
        <v>1326</v>
      </c>
      <c r="G827" s="236"/>
      <c r="H827" s="239">
        <v>189.27000000000001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146</v>
      </c>
      <c r="AU827" s="245" t="s">
        <v>83</v>
      </c>
      <c r="AV827" s="14" t="s">
        <v>83</v>
      </c>
      <c r="AW827" s="14" t="s">
        <v>37</v>
      </c>
      <c r="AX827" s="14" t="s">
        <v>81</v>
      </c>
      <c r="AY827" s="245" t="s">
        <v>133</v>
      </c>
    </row>
    <row r="828" s="2" customFormat="1" ht="16.5" customHeight="1">
      <c r="A828" s="39"/>
      <c r="B828" s="40"/>
      <c r="C828" s="205" t="s">
        <v>1334</v>
      </c>
      <c r="D828" s="205" t="s">
        <v>135</v>
      </c>
      <c r="E828" s="206" t="s">
        <v>1335</v>
      </c>
      <c r="F828" s="207" t="s">
        <v>1336</v>
      </c>
      <c r="G828" s="208" t="s">
        <v>138</v>
      </c>
      <c r="H828" s="209">
        <v>189.27000000000001</v>
      </c>
      <c r="I828" s="210"/>
      <c r="J828" s="211">
        <f>ROUND(I828*H828,2)</f>
        <v>0</v>
      </c>
      <c r="K828" s="207" t="s">
        <v>139</v>
      </c>
      <c r="L828" s="45"/>
      <c r="M828" s="212" t="s">
        <v>19</v>
      </c>
      <c r="N828" s="213" t="s">
        <v>45</v>
      </c>
      <c r="O828" s="85"/>
      <c r="P828" s="214">
        <f>O828*H828</f>
        <v>0</v>
      </c>
      <c r="Q828" s="214">
        <v>0</v>
      </c>
      <c r="R828" s="214">
        <f>Q828*H828</f>
        <v>0</v>
      </c>
      <c r="S828" s="214">
        <v>0</v>
      </c>
      <c r="T828" s="215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16" t="s">
        <v>270</v>
      </c>
      <c r="AT828" s="216" t="s">
        <v>135</v>
      </c>
      <c r="AU828" s="216" t="s">
        <v>83</v>
      </c>
      <c r="AY828" s="18" t="s">
        <v>133</v>
      </c>
      <c r="BE828" s="217">
        <f>IF(N828="základní",J828,0)</f>
        <v>0</v>
      </c>
      <c r="BF828" s="217">
        <f>IF(N828="snížená",J828,0)</f>
        <v>0</v>
      </c>
      <c r="BG828" s="217">
        <f>IF(N828="zákl. přenesená",J828,0)</f>
        <v>0</v>
      </c>
      <c r="BH828" s="217">
        <f>IF(N828="sníž. přenesená",J828,0)</f>
        <v>0</v>
      </c>
      <c r="BI828" s="217">
        <f>IF(N828="nulová",J828,0)</f>
        <v>0</v>
      </c>
      <c r="BJ828" s="18" t="s">
        <v>81</v>
      </c>
      <c r="BK828" s="217">
        <f>ROUND(I828*H828,2)</f>
        <v>0</v>
      </c>
      <c r="BL828" s="18" t="s">
        <v>270</v>
      </c>
      <c r="BM828" s="216" t="s">
        <v>1337</v>
      </c>
    </row>
    <row r="829" s="2" customFormat="1">
      <c r="A829" s="39"/>
      <c r="B829" s="40"/>
      <c r="C829" s="41"/>
      <c r="D829" s="218" t="s">
        <v>142</v>
      </c>
      <c r="E829" s="41"/>
      <c r="F829" s="219" t="s">
        <v>1338</v>
      </c>
      <c r="G829" s="41"/>
      <c r="H829" s="41"/>
      <c r="I829" s="220"/>
      <c r="J829" s="41"/>
      <c r="K829" s="41"/>
      <c r="L829" s="45"/>
      <c r="M829" s="221"/>
      <c r="N829" s="222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142</v>
      </c>
      <c r="AU829" s="18" t="s">
        <v>83</v>
      </c>
    </row>
    <row r="830" s="2" customFormat="1">
      <c r="A830" s="39"/>
      <c r="B830" s="40"/>
      <c r="C830" s="41"/>
      <c r="D830" s="223" t="s">
        <v>144</v>
      </c>
      <c r="E830" s="41"/>
      <c r="F830" s="224" t="s">
        <v>1339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144</v>
      </c>
      <c r="AU830" s="18" t="s">
        <v>83</v>
      </c>
    </row>
    <row r="831" s="13" customFormat="1">
      <c r="A831" s="13"/>
      <c r="B831" s="225"/>
      <c r="C831" s="226"/>
      <c r="D831" s="218" t="s">
        <v>146</v>
      </c>
      <c r="E831" s="227" t="s">
        <v>19</v>
      </c>
      <c r="F831" s="228" t="s">
        <v>1340</v>
      </c>
      <c r="G831" s="226"/>
      <c r="H831" s="227" t="s">
        <v>19</v>
      </c>
      <c r="I831" s="229"/>
      <c r="J831" s="226"/>
      <c r="K831" s="226"/>
      <c r="L831" s="230"/>
      <c r="M831" s="231"/>
      <c r="N831" s="232"/>
      <c r="O831" s="232"/>
      <c r="P831" s="232"/>
      <c r="Q831" s="232"/>
      <c r="R831" s="232"/>
      <c r="S831" s="232"/>
      <c r="T831" s="23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4" t="s">
        <v>146</v>
      </c>
      <c r="AU831" s="234" t="s">
        <v>83</v>
      </c>
      <c r="AV831" s="13" t="s">
        <v>81</v>
      </c>
      <c r="AW831" s="13" t="s">
        <v>37</v>
      </c>
      <c r="AX831" s="13" t="s">
        <v>12</v>
      </c>
      <c r="AY831" s="234" t="s">
        <v>133</v>
      </c>
    </row>
    <row r="832" s="14" customFormat="1">
      <c r="A832" s="14"/>
      <c r="B832" s="235"/>
      <c r="C832" s="236"/>
      <c r="D832" s="218" t="s">
        <v>146</v>
      </c>
      <c r="E832" s="237" t="s">
        <v>19</v>
      </c>
      <c r="F832" s="238" t="s">
        <v>1326</v>
      </c>
      <c r="G832" s="236"/>
      <c r="H832" s="239">
        <v>189.27000000000001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146</v>
      </c>
      <c r="AU832" s="245" t="s">
        <v>83</v>
      </c>
      <c r="AV832" s="14" t="s">
        <v>83</v>
      </c>
      <c r="AW832" s="14" t="s">
        <v>37</v>
      </c>
      <c r="AX832" s="14" t="s">
        <v>81</v>
      </c>
      <c r="AY832" s="245" t="s">
        <v>133</v>
      </c>
    </row>
    <row r="833" s="2" customFormat="1" ht="24.15" customHeight="1">
      <c r="A833" s="39"/>
      <c r="B833" s="40"/>
      <c r="C833" s="205" t="s">
        <v>1341</v>
      </c>
      <c r="D833" s="205" t="s">
        <v>135</v>
      </c>
      <c r="E833" s="206" t="s">
        <v>1342</v>
      </c>
      <c r="F833" s="207" t="s">
        <v>1343</v>
      </c>
      <c r="G833" s="208" t="s">
        <v>138</v>
      </c>
      <c r="H833" s="209">
        <v>189.27000000000001</v>
      </c>
      <c r="I833" s="210"/>
      <c r="J833" s="211">
        <f>ROUND(I833*H833,2)</f>
        <v>0</v>
      </c>
      <c r="K833" s="207" t="s">
        <v>139</v>
      </c>
      <c r="L833" s="45"/>
      <c r="M833" s="212" t="s">
        <v>19</v>
      </c>
      <c r="N833" s="213" t="s">
        <v>45</v>
      </c>
      <c r="O833" s="85"/>
      <c r="P833" s="214">
        <f>O833*H833</f>
        <v>0</v>
      </c>
      <c r="Q833" s="214">
        <v>0.00020000000000000001</v>
      </c>
      <c r="R833" s="214">
        <f>Q833*H833</f>
        <v>0.037854000000000006</v>
      </c>
      <c r="S833" s="214">
        <v>0</v>
      </c>
      <c r="T833" s="215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270</v>
      </c>
      <c r="AT833" s="216" t="s">
        <v>135</v>
      </c>
      <c r="AU833" s="216" t="s">
        <v>83</v>
      </c>
      <c r="AY833" s="18" t="s">
        <v>133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81</v>
      </c>
      <c r="BK833" s="217">
        <f>ROUND(I833*H833,2)</f>
        <v>0</v>
      </c>
      <c r="BL833" s="18" t="s">
        <v>270</v>
      </c>
      <c r="BM833" s="216" t="s">
        <v>1344</v>
      </c>
    </row>
    <row r="834" s="2" customFormat="1">
      <c r="A834" s="39"/>
      <c r="B834" s="40"/>
      <c r="C834" s="41"/>
      <c r="D834" s="218" t="s">
        <v>142</v>
      </c>
      <c r="E834" s="41"/>
      <c r="F834" s="219" t="s">
        <v>1345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142</v>
      </c>
      <c r="AU834" s="18" t="s">
        <v>83</v>
      </c>
    </row>
    <row r="835" s="2" customFormat="1">
      <c r="A835" s="39"/>
      <c r="B835" s="40"/>
      <c r="C835" s="41"/>
      <c r="D835" s="223" t="s">
        <v>144</v>
      </c>
      <c r="E835" s="41"/>
      <c r="F835" s="224" t="s">
        <v>1346</v>
      </c>
      <c r="G835" s="41"/>
      <c r="H835" s="41"/>
      <c r="I835" s="220"/>
      <c r="J835" s="41"/>
      <c r="K835" s="41"/>
      <c r="L835" s="45"/>
      <c r="M835" s="221"/>
      <c r="N835" s="222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144</v>
      </c>
      <c r="AU835" s="18" t="s">
        <v>83</v>
      </c>
    </row>
    <row r="836" s="13" customFormat="1">
      <c r="A836" s="13"/>
      <c r="B836" s="225"/>
      <c r="C836" s="226"/>
      <c r="D836" s="218" t="s">
        <v>146</v>
      </c>
      <c r="E836" s="227" t="s">
        <v>19</v>
      </c>
      <c r="F836" s="228" t="s">
        <v>1347</v>
      </c>
      <c r="G836" s="226"/>
      <c r="H836" s="227" t="s">
        <v>19</v>
      </c>
      <c r="I836" s="229"/>
      <c r="J836" s="226"/>
      <c r="K836" s="226"/>
      <c r="L836" s="230"/>
      <c r="M836" s="231"/>
      <c r="N836" s="232"/>
      <c r="O836" s="232"/>
      <c r="P836" s="232"/>
      <c r="Q836" s="232"/>
      <c r="R836" s="232"/>
      <c r="S836" s="232"/>
      <c r="T836" s="23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4" t="s">
        <v>146</v>
      </c>
      <c r="AU836" s="234" t="s">
        <v>83</v>
      </c>
      <c r="AV836" s="13" t="s">
        <v>81</v>
      </c>
      <c r="AW836" s="13" t="s">
        <v>37</v>
      </c>
      <c r="AX836" s="13" t="s">
        <v>12</v>
      </c>
      <c r="AY836" s="234" t="s">
        <v>133</v>
      </c>
    </row>
    <row r="837" s="14" customFormat="1">
      <c r="A837" s="14"/>
      <c r="B837" s="235"/>
      <c r="C837" s="236"/>
      <c r="D837" s="218" t="s">
        <v>146</v>
      </c>
      <c r="E837" s="237" t="s">
        <v>19</v>
      </c>
      <c r="F837" s="238" t="s">
        <v>1326</v>
      </c>
      <c r="G837" s="236"/>
      <c r="H837" s="239">
        <v>189.27000000000001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146</v>
      </c>
      <c r="AU837" s="245" t="s">
        <v>83</v>
      </c>
      <c r="AV837" s="14" t="s">
        <v>83</v>
      </c>
      <c r="AW837" s="14" t="s">
        <v>37</v>
      </c>
      <c r="AX837" s="14" t="s">
        <v>81</v>
      </c>
      <c r="AY837" s="245" t="s">
        <v>133</v>
      </c>
    </row>
    <row r="838" s="2" customFormat="1" ht="37.8" customHeight="1">
      <c r="A838" s="39"/>
      <c r="B838" s="40"/>
      <c r="C838" s="205" t="s">
        <v>1348</v>
      </c>
      <c r="D838" s="205" t="s">
        <v>135</v>
      </c>
      <c r="E838" s="206" t="s">
        <v>1349</v>
      </c>
      <c r="F838" s="207" t="s">
        <v>1350</v>
      </c>
      <c r="G838" s="208" t="s">
        <v>138</v>
      </c>
      <c r="H838" s="209">
        <v>189.27000000000001</v>
      </c>
      <c r="I838" s="210"/>
      <c r="J838" s="211">
        <f>ROUND(I838*H838,2)</f>
        <v>0</v>
      </c>
      <c r="K838" s="207" t="s">
        <v>139</v>
      </c>
      <c r="L838" s="45"/>
      <c r="M838" s="212" t="s">
        <v>19</v>
      </c>
      <c r="N838" s="213" t="s">
        <v>45</v>
      </c>
      <c r="O838" s="85"/>
      <c r="P838" s="214">
        <f>O838*H838</f>
        <v>0</v>
      </c>
      <c r="Q838" s="214">
        <v>0.014999999999999999</v>
      </c>
      <c r="R838" s="214">
        <f>Q838*H838</f>
        <v>2.8390499999999999</v>
      </c>
      <c r="S838" s="214">
        <v>0</v>
      </c>
      <c r="T838" s="215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16" t="s">
        <v>270</v>
      </c>
      <c r="AT838" s="216" t="s">
        <v>135</v>
      </c>
      <c r="AU838" s="216" t="s">
        <v>83</v>
      </c>
      <c r="AY838" s="18" t="s">
        <v>133</v>
      </c>
      <c r="BE838" s="217">
        <f>IF(N838="základní",J838,0)</f>
        <v>0</v>
      </c>
      <c r="BF838" s="217">
        <f>IF(N838="snížená",J838,0)</f>
        <v>0</v>
      </c>
      <c r="BG838" s="217">
        <f>IF(N838="zákl. přenesená",J838,0)</f>
        <v>0</v>
      </c>
      <c r="BH838" s="217">
        <f>IF(N838="sníž. přenesená",J838,0)</f>
        <v>0</v>
      </c>
      <c r="BI838" s="217">
        <f>IF(N838="nulová",J838,0)</f>
        <v>0</v>
      </c>
      <c r="BJ838" s="18" t="s">
        <v>81</v>
      </c>
      <c r="BK838" s="217">
        <f>ROUND(I838*H838,2)</f>
        <v>0</v>
      </c>
      <c r="BL838" s="18" t="s">
        <v>270</v>
      </c>
      <c r="BM838" s="216" t="s">
        <v>1351</v>
      </c>
    </row>
    <row r="839" s="2" customFormat="1">
      <c r="A839" s="39"/>
      <c r="B839" s="40"/>
      <c r="C839" s="41"/>
      <c r="D839" s="218" t="s">
        <v>142</v>
      </c>
      <c r="E839" s="41"/>
      <c r="F839" s="219" t="s">
        <v>1352</v>
      </c>
      <c r="G839" s="41"/>
      <c r="H839" s="41"/>
      <c r="I839" s="220"/>
      <c r="J839" s="41"/>
      <c r="K839" s="41"/>
      <c r="L839" s="45"/>
      <c r="M839" s="221"/>
      <c r="N839" s="222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142</v>
      </c>
      <c r="AU839" s="18" t="s">
        <v>83</v>
      </c>
    </row>
    <row r="840" s="2" customFormat="1">
      <c r="A840" s="39"/>
      <c r="B840" s="40"/>
      <c r="C840" s="41"/>
      <c r="D840" s="223" t="s">
        <v>144</v>
      </c>
      <c r="E840" s="41"/>
      <c r="F840" s="224" t="s">
        <v>1353</v>
      </c>
      <c r="G840" s="41"/>
      <c r="H840" s="41"/>
      <c r="I840" s="220"/>
      <c r="J840" s="41"/>
      <c r="K840" s="41"/>
      <c r="L840" s="45"/>
      <c r="M840" s="221"/>
      <c r="N840" s="222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144</v>
      </c>
      <c r="AU840" s="18" t="s">
        <v>83</v>
      </c>
    </row>
    <row r="841" s="13" customFormat="1">
      <c r="A841" s="13"/>
      <c r="B841" s="225"/>
      <c r="C841" s="226"/>
      <c r="D841" s="218" t="s">
        <v>146</v>
      </c>
      <c r="E841" s="227" t="s">
        <v>19</v>
      </c>
      <c r="F841" s="228" t="s">
        <v>1347</v>
      </c>
      <c r="G841" s="226"/>
      <c r="H841" s="227" t="s">
        <v>19</v>
      </c>
      <c r="I841" s="229"/>
      <c r="J841" s="226"/>
      <c r="K841" s="226"/>
      <c r="L841" s="230"/>
      <c r="M841" s="231"/>
      <c r="N841" s="232"/>
      <c r="O841" s="232"/>
      <c r="P841" s="232"/>
      <c r="Q841" s="232"/>
      <c r="R841" s="232"/>
      <c r="S841" s="232"/>
      <c r="T841" s="23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4" t="s">
        <v>146</v>
      </c>
      <c r="AU841" s="234" t="s">
        <v>83</v>
      </c>
      <c r="AV841" s="13" t="s">
        <v>81</v>
      </c>
      <c r="AW841" s="13" t="s">
        <v>37</v>
      </c>
      <c r="AX841" s="13" t="s">
        <v>12</v>
      </c>
      <c r="AY841" s="234" t="s">
        <v>133</v>
      </c>
    </row>
    <row r="842" s="14" customFormat="1">
      <c r="A842" s="14"/>
      <c r="B842" s="235"/>
      <c r="C842" s="236"/>
      <c r="D842" s="218" t="s">
        <v>146</v>
      </c>
      <c r="E842" s="237" t="s">
        <v>19</v>
      </c>
      <c r="F842" s="238" t="s">
        <v>1326</v>
      </c>
      <c r="G842" s="236"/>
      <c r="H842" s="239">
        <v>189.27000000000001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146</v>
      </c>
      <c r="AU842" s="245" t="s">
        <v>83</v>
      </c>
      <c r="AV842" s="14" t="s">
        <v>83</v>
      </c>
      <c r="AW842" s="14" t="s">
        <v>37</v>
      </c>
      <c r="AX842" s="14" t="s">
        <v>81</v>
      </c>
      <c r="AY842" s="245" t="s">
        <v>133</v>
      </c>
    </row>
    <row r="843" s="2" customFormat="1" ht="24.15" customHeight="1">
      <c r="A843" s="39"/>
      <c r="B843" s="40"/>
      <c r="C843" s="205" t="s">
        <v>1354</v>
      </c>
      <c r="D843" s="205" t="s">
        <v>135</v>
      </c>
      <c r="E843" s="206" t="s">
        <v>1355</v>
      </c>
      <c r="F843" s="207" t="s">
        <v>1356</v>
      </c>
      <c r="G843" s="208" t="s">
        <v>138</v>
      </c>
      <c r="H843" s="209">
        <v>189.27000000000001</v>
      </c>
      <c r="I843" s="210"/>
      <c r="J843" s="211">
        <f>ROUND(I843*H843,2)</f>
        <v>0</v>
      </c>
      <c r="K843" s="207" t="s">
        <v>139</v>
      </c>
      <c r="L843" s="45"/>
      <c r="M843" s="212" t="s">
        <v>19</v>
      </c>
      <c r="N843" s="213" t="s">
        <v>45</v>
      </c>
      <c r="O843" s="85"/>
      <c r="P843" s="214">
        <f>O843*H843</f>
        <v>0</v>
      </c>
      <c r="Q843" s="214">
        <v>0</v>
      </c>
      <c r="R843" s="214">
        <f>Q843*H843</f>
        <v>0</v>
      </c>
      <c r="S843" s="214">
        <v>0.0030000000000000001</v>
      </c>
      <c r="T843" s="215">
        <f>S843*H843</f>
        <v>0.56781000000000004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16" t="s">
        <v>270</v>
      </c>
      <c r="AT843" s="216" t="s">
        <v>135</v>
      </c>
      <c r="AU843" s="216" t="s">
        <v>83</v>
      </c>
      <c r="AY843" s="18" t="s">
        <v>133</v>
      </c>
      <c r="BE843" s="217">
        <f>IF(N843="základní",J843,0)</f>
        <v>0</v>
      </c>
      <c r="BF843" s="217">
        <f>IF(N843="snížená",J843,0)</f>
        <v>0</v>
      </c>
      <c r="BG843" s="217">
        <f>IF(N843="zákl. přenesená",J843,0)</f>
        <v>0</v>
      </c>
      <c r="BH843" s="217">
        <f>IF(N843="sníž. přenesená",J843,0)</f>
        <v>0</v>
      </c>
      <c r="BI843" s="217">
        <f>IF(N843="nulová",J843,0)</f>
        <v>0</v>
      </c>
      <c r="BJ843" s="18" t="s">
        <v>81</v>
      </c>
      <c r="BK843" s="217">
        <f>ROUND(I843*H843,2)</f>
        <v>0</v>
      </c>
      <c r="BL843" s="18" t="s">
        <v>270</v>
      </c>
      <c r="BM843" s="216" t="s">
        <v>1357</v>
      </c>
    </row>
    <row r="844" s="2" customFormat="1">
      <c r="A844" s="39"/>
      <c r="B844" s="40"/>
      <c r="C844" s="41"/>
      <c r="D844" s="218" t="s">
        <v>142</v>
      </c>
      <c r="E844" s="41"/>
      <c r="F844" s="219" t="s">
        <v>1358</v>
      </c>
      <c r="G844" s="41"/>
      <c r="H844" s="41"/>
      <c r="I844" s="220"/>
      <c r="J844" s="41"/>
      <c r="K844" s="41"/>
      <c r="L844" s="45"/>
      <c r="M844" s="221"/>
      <c r="N844" s="222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142</v>
      </c>
      <c r="AU844" s="18" t="s">
        <v>83</v>
      </c>
    </row>
    <row r="845" s="2" customFormat="1">
      <c r="A845" s="39"/>
      <c r="B845" s="40"/>
      <c r="C845" s="41"/>
      <c r="D845" s="223" t="s">
        <v>144</v>
      </c>
      <c r="E845" s="41"/>
      <c r="F845" s="224" t="s">
        <v>1359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144</v>
      </c>
      <c r="AU845" s="18" t="s">
        <v>83</v>
      </c>
    </row>
    <row r="846" s="13" customFormat="1">
      <c r="A846" s="13"/>
      <c r="B846" s="225"/>
      <c r="C846" s="226"/>
      <c r="D846" s="218" t="s">
        <v>146</v>
      </c>
      <c r="E846" s="227" t="s">
        <v>19</v>
      </c>
      <c r="F846" s="228" t="s">
        <v>1360</v>
      </c>
      <c r="G846" s="226"/>
      <c r="H846" s="227" t="s">
        <v>19</v>
      </c>
      <c r="I846" s="229"/>
      <c r="J846" s="226"/>
      <c r="K846" s="226"/>
      <c r="L846" s="230"/>
      <c r="M846" s="231"/>
      <c r="N846" s="232"/>
      <c r="O846" s="232"/>
      <c r="P846" s="232"/>
      <c r="Q846" s="232"/>
      <c r="R846" s="232"/>
      <c r="S846" s="232"/>
      <c r="T846" s="23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4" t="s">
        <v>146</v>
      </c>
      <c r="AU846" s="234" t="s">
        <v>83</v>
      </c>
      <c r="AV846" s="13" t="s">
        <v>81</v>
      </c>
      <c r="AW846" s="13" t="s">
        <v>37</v>
      </c>
      <c r="AX846" s="13" t="s">
        <v>12</v>
      </c>
      <c r="AY846" s="234" t="s">
        <v>133</v>
      </c>
    </row>
    <row r="847" s="14" customFormat="1">
      <c r="A847" s="14"/>
      <c r="B847" s="235"/>
      <c r="C847" s="236"/>
      <c r="D847" s="218" t="s">
        <v>146</v>
      </c>
      <c r="E847" s="237" t="s">
        <v>19</v>
      </c>
      <c r="F847" s="238" t="s">
        <v>1361</v>
      </c>
      <c r="G847" s="236"/>
      <c r="H847" s="239">
        <v>26.879999999999999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146</v>
      </c>
      <c r="AU847" s="245" t="s">
        <v>83</v>
      </c>
      <c r="AV847" s="14" t="s">
        <v>83</v>
      </c>
      <c r="AW847" s="14" t="s">
        <v>37</v>
      </c>
      <c r="AX847" s="14" t="s">
        <v>12</v>
      </c>
      <c r="AY847" s="245" t="s">
        <v>133</v>
      </c>
    </row>
    <row r="848" s="13" customFormat="1">
      <c r="A848" s="13"/>
      <c r="B848" s="225"/>
      <c r="C848" s="226"/>
      <c r="D848" s="218" t="s">
        <v>146</v>
      </c>
      <c r="E848" s="227" t="s">
        <v>19</v>
      </c>
      <c r="F848" s="228" t="s">
        <v>1362</v>
      </c>
      <c r="G848" s="226"/>
      <c r="H848" s="227" t="s">
        <v>19</v>
      </c>
      <c r="I848" s="229"/>
      <c r="J848" s="226"/>
      <c r="K848" s="226"/>
      <c r="L848" s="230"/>
      <c r="M848" s="231"/>
      <c r="N848" s="232"/>
      <c r="O848" s="232"/>
      <c r="P848" s="232"/>
      <c r="Q848" s="232"/>
      <c r="R848" s="232"/>
      <c r="S848" s="232"/>
      <c r="T848" s="23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4" t="s">
        <v>146</v>
      </c>
      <c r="AU848" s="234" t="s">
        <v>83</v>
      </c>
      <c r="AV848" s="13" t="s">
        <v>81</v>
      </c>
      <c r="AW848" s="13" t="s">
        <v>37</v>
      </c>
      <c r="AX848" s="13" t="s">
        <v>12</v>
      </c>
      <c r="AY848" s="234" t="s">
        <v>133</v>
      </c>
    </row>
    <row r="849" s="14" customFormat="1">
      <c r="A849" s="14"/>
      <c r="B849" s="235"/>
      <c r="C849" s="236"/>
      <c r="D849" s="218" t="s">
        <v>146</v>
      </c>
      <c r="E849" s="237" t="s">
        <v>19</v>
      </c>
      <c r="F849" s="238" t="s">
        <v>1363</v>
      </c>
      <c r="G849" s="236"/>
      <c r="H849" s="239">
        <v>162.38999999999999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146</v>
      </c>
      <c r="AU849" s="245" t="s">
        <v>83</v>
      </c>
      <c r="AV849" s="14" t="s">
        <v>83</v>
      </c>
      <c r="AW849" s="14" t="s">
        <v>37</v>
      </c>
      <c r="AX849" s="14" t="s">
        <v>12</v>
      </c>
      <c r="AY849" s="245" t="s">
        <v>133</v>
      </c>
    </row>
    <row r="850" s="15" customFormat="1">
      <c r="A850" s="15"/>
      <c r="B850" s="246"/>
      <c r="C850" s="247"/>
      <c r="D850" s="218" t="s">
        <v>146</v>
      </c>
      <c r="E850" s="248" t="s">
        <v>19</v>
      </c>
      <c r="F850" s="249" t="s">
        <v>161</v>
      </c>
      <c r="G850" s="247"/>
      <c r="H850" s="250">
        <v>189.27000000000001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146</v>
      </c>
      <c r="AU850" s="256" t="s">
        <v>83</v>
      </c>
      <c r="AV850" s="15" t="s">
        <v>140</v>
      </c>
      <c r="AW850" s="15" t="s">
        <v>37</v>
      </c>
      <c r="AX850" s="15" t="s">
        <v>81</v>
      </c>
      <c r="AY850" s="256" t="s">
        <v>133</v>
      </c>
    </row>
    <row r="851" s="2" customFormat="1" ht="16.5" customHeight="1">
      <c r="A851" s="39"/>
      <c r="B851" s="40"/>
      <c r="C851" s="205" t="s">
        <v>1364</v>
      </c>
      <c r="D851" s="205" t="s">
        <v>135</v>
      </c>
      <c r="E851" s="206" t="s">
        <v>1365</v>
      </c>
      <c r="F851" s="207" t="s">
        <v>1366</v>
      </c>
      <c r="G851" s="208" t="s">
        <v>138</v>
      </c>
      <c r="H851" s="209">
        <v>146.19</v>
      </c>
      <c r="I851" s="210"/>
      <c r="J851" s="211">
        <f>ROUND(I851*H851,2)</f>
        <v>0</v>
      </c>
      <c r="K851" s="207" t="s">
        <v>139</v>
      </c>
      <c r="L851" s="45"/>
      <c r="M851" s="212" t="s">
        <v>19</v>
      </c>
      <c r="N851" s="213" t="s">
        <v>45</v>
      </c>
      <c r="O851" s="85"/>
      <c r="P851" s="214">
        <f>O851*H851</f>
        <v>0</v>
      </c>
      <c r="Q851" s="214">
        <v>0.00050000000000000001</v>
      </c>
      <c r="R851" s="214">
        <f>Q851*H851</f>
        <v>0.073095000000000007</v>
      </c>
      <c r="S851" s="214">
        <v>0</v>
      </c>
      <c r="T851" s="215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16" t="s">
        <v>270</v>
      </c>
      <c r="AT851" s="216" t="s">
        <v>135</v>
      </c>
      <c r="AU851" s="216" t="s">
        <v>83</v>
      </c>
      <c r="AY851" s="18" t="s">
        <v>133</v>
      </c>
      <c r="BE851" s="217">
        <f>IF(N851="základní",J851,0)</f>
        <v>0</v>
      </c>
      <c r="BF851" s="217">
        <f>IF(N851="snížená",J851,0)</f>
        <v>0</v>
      </c>
      <c r="BG851" s="217">
        <f>IF(N851="zákl. přenesená",J851,0)</f>
        <v>0</v>
      </c>
      <c r="BH851" s="217">
        <f>IF(N851="sníž. přenesená",J851,0)</f>
        <v>0</v>
      </c>
      <c r="BI851" s="217">
        <f>IF(N851="nulová",J851,0)</f>
        <v>0</v>
      </c>
      <c r="BJ851" s="18" t="s">
        <v>81</v>
      </c>
      <c r="BK851" s="217">
        <f>ROUND(I851*H851,2)</f>
        <v>0</v>
      </c>
      <c r="BL851" s="18" t="s">
        <v>270</v>
      </c>
      <c r="BM851" s="216" t="s">
        <v>1367</v>
      </c>
    </row>
    <row r="852" s="2" customFormat="1">
      <c r="A852" s="39"/>
      <c r="B852" s="40"/>
      <c r="C852" s="41"/>
      <c r="D852" s="218" t="s">
        <v>142</v>
      </c>
      <c r="E852" s="41"/>
      <c r="F852" s="219" t="s">
        <v>1368</v>
      </c>
      <c r="G852" s="41"/>
      <c r="H852" s="41"/>
      <c r="I852" s="220"/>
      <c r="J852" s="41"/>
      <c r="K852" s="41"/>
      <c r="L852" s="45"/>
      <c r="M852" s="221"/>
      <c r="N852" s="222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142</v>
      </c>
      <c r="AU852" s="18" t="s">
        <v>83</v>
      </c>
    </row>
    <row r="853" s="2" customFormat="1">
      <c r="A853" s="39"/>
      <c r="B853" s="40"/>
      <c r="C853" s="41"/>
      <c r="D853" s="223" t="s">
        <v>144</v>
      </c>
      <c r="E853" s="41"/>
      <c r="F853" s="224" t="s">
        <v>1369</v>
      </c>
      <c r="G853" s="41"/>
      <c r="H853" s="41"/>
      <c r="I853" s="220"/>
      <c r="J853" s="41"/>
      <c r="K853" s="41"/>
      <c r="L853" s="45"/>
      <c r="M853" s="221"/>
      <c r="N853" s="222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144</v>
      </c>
      <c r="AU853" s="18" t="s">
        <v>83</v>
      </c>
    </row>
    <row r="854" s="13" customFormat="1">
      <c r="A854" s="13"/>
      <c r="B854" s="225"/>
      <c r="C854" s="226"/>
      <c r="D854" s="218" t="s">
        <v>146</v>
      </c>
      <c r="E854" s="227" t="s">
        <v>19</v>
      </c>
      <c r="F854" s="228" t="s">
        <v>1370</v>
      </c>
      <c r="G854" s="226"/>
      <c r="H854" s="227" t="s">
        <v>19</v>
      </c>
      <c r="I854" s="229"/>
      <c r="J854" s="226"/>
      <c r="K854" s="226"/>
      <c r="L854" s="230"/>
      <c r="M854" s="231"/>
      <c r="N854" s="232"/>
      <c r="O854" s="232"/>
      <c r="P854" s="232"/>
      <c r="Q854" s="232"/>
      <c r="R854" s="232"/>
      <c r="S854" s="232"/>
      <c r="T854" s="23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4" t="s">
        <v>146</v>
      </c>
      <c r="AU854" s="234" t="s">
        <v>83</v>
      </c>
      <c r="AV854" s="13" t="s">
        <v>81</v>
      </c>
      <c r="AW854" s="13" t="s">
        <v>37</v>
      </c>
      <c r="AX854" s="13" t="s">
        <v>12</v>
      </c>
      <c r="AY854" s="234" t="s">
        <v>133</v>
      </c>
    </row>
    <row r="855" s="14" customFormat="1">
      <c r="A855" s="14"/>
      <c r="B855" s="235"/>
      <c r="C855" s="236"/>
      <c r="D855" s="218" t="s">
        <v>146</v>
      </c>
      <c r="E855" s="237" t="s">
        <v>19</v>
      </c>
      <c r="F855" s="238" t="s">
        <v>1371</v>
      </c>
      <c r="G855" s="236"/>
      <c r="H855" s="239">
        <v>146.19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5" t="s">
        <v>146</v>
      </c>
      <c r="AU855" s="245" t="s">
        <v>83</v>
      </c>
      <c r="AV855" s="14" t="s">
        <v>83</v>
      </c>
      <c r="AW855" s="14" t="s">
        <v>37</v>
      </c>
      <c r="AX855" s="14" t="s">
        <v>81</v>
      </c>
      <c r="AY855" s="245" t="s">
        <v>133</v>
      </c>
    </row>
    <row r="856" s="2" customFormat="1" ht="24.15" customHeight="1">
      <c r="A856" s="39"/>
      <c r="B856" s="40"/>
      <c r="C856" s="258" t="s">
        <v>1372</v>
      </c>
      <c r="D856" s="258" t="s">
        <v>348</v>
      </c>
      <c r="E856" s="259" t="s">
        <v>1373</v>
      </c>
      <c r="F856" s="260" t="s">
        <v>1374</v>
      </c>
      <c r="G856" s="261" t="s">
        <v>138</v>
      </c>
      <c r="H856" s="262">
        <v>160.809</v>
      </c>
      <c r="I856" s="263"/>
      <c r="J856" s="264">
        <f>ROUND(I856*H856,2)</f>
        <v>0</v>
      </c>
      <c r="K856" s="260" t="s">
        <v>19</v>
      </c>
      <c r="L856" s="265"/>
      <c r="M856" s="266" t="s">
        <v>19</v>
      </c>
      <c r="N856" s="267" t="s">
        <v>45</v>
      </c>
      <c r="O856" s="85"/>
      <c r="P856" s="214">
        <f>O856*H856</f>
        <v>0</v>
      </c>
      <c r="Q856" s="214">
        <v>0.0023500000000000001</v>
      </c>
      <c r="R856" s="214">
        <f>Q856*H856</f>
        <v>0.37790115000000002</v>
      </c>
      <c r="S856" s="214">
        <v>0</v>
      </c>
      <c r="T856" s="215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6" t="s">
        <v>390</v>
      </c>
      <c r="AT856" s="216" t="s">
        <v>348</v>
      </c>
      <c r="AU856" s="216" t="s">
        <v>83</v>
      </c>
      <c r="AY856" s="18" t="s">
        <v>133</v>
      </c>
      <c r="BE856" s="217">
        <f>IF(N856="základní",J856,0)</f>
        <v>0</v>
      </c>
      <c r="BF856" s="217">
        <f>IF(N856="snížená",J856,0)</f>
        <v>0</v>
      </c>
      <c r="BG856" s="217">
        <f>IF(N856="zákl. přenesená",J856,0)</f>
        <v>0</v>
      </c>
      <c r="BH856" s="217">
        <f>IF(N856="sníž. přenesená",J856,0)</f>
        <v>0</v>
      </c>
      <c r="BI856" s="217">
        <f>IF(N856="nulová",J856,0)</f>
        <v>0</v>
      </c>
      <c r="BJ856" s="18" t="s">
        <v>81</v>
      </c>
      <c r="BK856" s="217">
        <f>ROUND(I856*H856,2)</f>
        <v>0</v>
      </c>
      <c r="BL856" s="18" t="s">
        <v>270</v>
      </c>
      <c r="BM856" s="216" t="s">
        <v>1375</v>
      </c>
    </row>
    <row r="857" s="2" customFormat="1">
      <c r="A857" s="39"/>
      <c r="B857" s="40"/>
      <c r="C857" s="41"/>
      <c r="D857" s="218" t="s">
        <v>142</v>
      </c>
      <c r="E857" s="41"/>
      <c r="F857" s="219" t="s">
        <v>1374</v>
      </c>
      <c r="G857" s="41"/>
      <c r="H857" s="41"/>
      <c r="I857" s="220"/>
      <c r="J857" s="41"/>
      <c r="K857" s="41"/>
      <c r="L857" s="45"/>
      <c r="M857" s="221"/>
      <c r="N857" s="222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142</v>
      </c>
      <c r="AU857" s="18" t="s">
        <v>83</v>
      </c>
    </row>
    <row r="858" s="14" customFormat="1">
      <c r="A858" s="14"/>
      <c r="B858" s="235"/>
      <c r="C858" s="236"/>
      <c r="D858" s="218" t="s">
        <v>146</v>
      </c>
      <c r="E858" s="236"/>
      <c r="F858" s="238" t="s">
        <v>1376</v>
      </c>
      <c r="G858" s="236"/>
      <c r="H858" s="239">
        <v>160.809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146</v>
      </c>
      <c r="AU858" s="245" t="s">
        <v>83</v>
      </c>
      <c r="AV858" s="14" t="s">
        <v>83</v>
      </c>
      <c r="AW858" s="14" t="s">
        <v>4</v>
      </c>
      <c r="AX858" s="14" t="s">
        <v>81</v>
      </c>
      <c r="AY858" s="245" t="s">
        <v>133</v>
      </c>
    </row>
    <row r="859" s="2" customFormat="1" ht="16.5" customHeight="1">
      <c r="A859" s="39"/>
      <c r="B859" s="40"/>
      <c r="C859" s="205" t="s">
        <v>1377</v>
      </c>
      <c r="D859" s="205" t="s">
        <v>135</v>
      </c>
      <c r="E859" s="206" t="s">
        <v>1378</v>
      </c>
      <c r="F859" s="207" t="s">
        <v>1379</v>
      </c>
      <c r="G859" s="208" t="s">
        <v>138</v>
      </c>
      <c r="H859" s="209">
        <v>43.079999999999998</v>
      </c>
      <c r="I859" s="210"/>
      <c r="J859" s="211">
        <f>ROUND(I859*H859,2)</f>
        <v>0</v>
      </c>
      <c r="K859" s="207" t="s">
        <v>139</v>
      </c>
      <c r="L859" s="45"/>
      <c r="M859" s="212" t="s">
        <v>19</v>
      </c>
      <c r="N859" s="213" t="s">
        <v>45</v>
      </c>
      <c r="O859" s="85"/>
      <c r="P859" s="214">
        <f>O859*H859</f>
        <v>0</v>
      </c>
      <c r="Q859" s="214">
        <v>0.00029999999999999997</v>
      </c>
      <c r="R859" s="214">
        <f>Q859*H859</f>
        <v>0.012923999999999998</v>
      </c>
      <c r="S859" s="214">
        <v>0</v>
      </c>
      <c r="T859" s="215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6" t="s">
        <v>270</v>
      </c>
      <c r="AT859" s="216" t="s">
        <v>135</v>
      </c>
      <c r="AU859" s="216" t="s">
        <v>83</v>
      </c>
      <c r="AY859" s="18" t="s">
        <v>133</v>
      </c>
      <c r="BE859" s="217">
        <f>IF(N859="základní",J859,0)</f>
        <v>0</v>
      </c>
      <c r="BF859" s="217">
        <f>IF(N859="snížená",J859,0)</f>
        <v>0</v>
      </c>
      <c r="BG859" s="217">
        <f>IF(N859="zákl. přenesená",J859,0)</f>
        <v>0</v>
      </c>
      <c r="BH859" s="217">
        <f>IF(N859="sníž. přenesená",J859,0)</f>
        <v>0</v>
      </c>
      <c r="BI859" s="217">
        <f>IF(N859="nulová",J859,0)</f>
        <v>0</v>
      </c>
      <c r="BJ859" s="18" t="s">
        <v>81</v>
      </c>
      <c r="BK859" s="217">
        <f>ROUND(I859*H859,2)</f>
        <v>0</v>
      </c>
      <c r="BL859" s="18" t="s">
        <v>270</v>
      </c>
      <c r="BM859" s="216" t="s">
        <v>1380</v>
      </c>
    </row>
    <row r="860" s="2" customFormat="1">
      <c r="A860" s="39"/>
      <c r="B860" s="40"/>
      <c r="C860" s="41"/>
      <c r="D860" s="218" t="s">
        <v>142</v>
      </c>
      <c r="E860" s="41"/>
      <c r="F860" s="219" t="s">
        <v>1381</v>
      </c>
      <c r="G860" s="41"/>
      <c r="H860" s="41"/>
      <c r="I860" s="220"/>
      <c r="J860" s="41"/>
      <c r="K860" s="41"/>
      <c r="L860" s="45"/>
      <c r="M860" s="221"/>
      <c r="N860" s="222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142</v>
      </c>
      <c r="AU860" s="18" t="s">
        <v>83</v>
      </c>
    </row>
    <row r="861" s="2" customFormat="1">
      <c r="A861" s="39"/>
      <c r="B861" s="40"/>
      <c r="C861" s="41"/>
      <c r="D861" s="223" t="s">
        <v>144</v>
      </c>
      <c r="E861" s="41"/>
      <c r="F861" s="224" t="s">
        <v>1382</v>
      </c>
      <c r="G861" s="41"/>
      <c r="H861" s="41"/>
      <c r="I861" s="220"/>
      <c r="J861" s="41"/>
      <c r="K861" s="41"/>
      <c r="L861" s="45"/>
      <c r="M861" s="221"/>
      <c r="N861" s="222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144</v>
      </c>
      <c r="AU861" s="18" t="s">
        <v>83</v>
      </c>
    </row>
    <row r="862" s="13" customFormat="1">
      <c r="A862" s="13"/>
      <c r="B862" s="225"/>
      <c r="C862" s="226"/>
      <c r="D862" s="218" t="s">
        <v>146</v>
      </c>
      <c r="E862" s="227" t="s">
        <v>19</v>
      </c>
      <c r="F862" s="228" t="s">
        <v>1383</v>
      </c>
      <c r="G862" s="226"/>
      <c r="H862" s="227" t="s">
        <v>19</v>
      </c>
      <c r="I862" s="229"/>
      <c r="J862" s="226"/>
      <c r="K862" s="226"/>
      <c r="L862" s="230"/>
      <c r="M862" s="231"/>
      <c r="N862" s="232"/>
      <c r="O862" s="232"/>
      <c r="P862" s="232"/>
      <c r="Q862" s="232"/>
      <c r="R862" s="232"/>
      <c r="S862" s="232"/>
      <c r="T862" s="23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4" t="s">
        <v>146</v>
      </c>
      <c r="AU862" s="234" t="s">
        <v>83</v>
      </c>
      <c r="AV862" s="13" t="s">
        <v>81</v>
      </c>
      <c r="AW862" s="13" t="s">
        <v>37</v>
      </c>
      <c r="AX862" s="13" t="s">
        <v>12</v>
      </c>
      <c r="AY862" s="234" t="s">
        <v>133</v>
      </c>
    </row>
    <row r="863" s="14" customFormat="1">
      <c r="A863" s="14"/>
      <c r="B863" s="235"/>
      <c r="C863" s="236"/>
      <c r="D863" s="218" t="s">
        <v>146</v>
      </c>
      <c r="E863" s="237" t="s">
        <v>19</v>
      </c>
      <c r="F863" s="238" t="s">
        <v>1384</v>
      </c>
      <c r="G863" s="236"/>
      <c r="H863" s="239">
        <v>43.079999999999998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5" t="s">
        <v>146</v>
      </c>
      <c r="AU863" s="245" t="s">
        <v>83</v>
      </c>
      <c r="AV863" s="14" t="s">
        <v>83</v>
      </c>
      <c r="AW863" s="14" t="s">
        <v>37</v>
      </c>
      <c r="AX863" s="14" t="s">
        <v>81</v>
      </c>
      <c r="AY863" s="245" t="s">
        <v>133</v>
      </c>
    </row>
    <row r="864" s="2" customFormat="1" ht="24.15" customHeight="1">
      <c r="A864" s="39"/>
      <c r="B864" s="40"/>
      <c r="C864" s="258" t="s">
        <v>1385</v>
      </c>
      <c r="D864" s="258" t="s">
        <v>348</v>
      </c>
      <c r="E864" s="259" t="s">
        <v>1386</v>
      </c>
      <c r="F864" s="260" t="s">
        <v>1387</v>
      </c>
      <c r="G864" s="261" t="s">
        <v>138</v>
      </c>
      <c r="H864" s="262">
        <v>47.387999999999998</v>
      </c>
      <c r="I864" s="263"/>
      <c r="J864" s="264">
        <f>ROUND(I864*H864,2)</f>
        <v>0</v>
      </c>
      <c r="K864" s="260" t="s">
        <v>19</v>
      </c>
      <c r="L864" s="265"/>
      <c r="M864" s="266" t="s">
        <v>19</v>
      </c>
      <c r="N864" s="267" t="s">
        <v>45</v>
      </c>
      <c r="O864" s="85"/>
      <c r="P864" s="214">
        <f>O864*H864</f>
        <v>0</v>
      </c>
      <c r="Q864" s="214">
        <v>0.0032000000000000002</v>
      </c>
      <c r="R864" s="214">
        <f>Q864*H864</f>
        <v>0.15164159999999999</v>
      </c>
      <c r="S864" s="214">
        <v>0</v>
      </c>
      <c r="T864" s="215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16" t="s">
        <v>390</v>
      </c>
      <c r="AT864" s="216" t="s">
        <v>348</v>
      </c>
      <c r="AU864" s="216" t="s">
        <v>83</v>
      </c>
      <c r="AY864" s="18" t="s">
        <v>133</v>
      </c>
      <c r="BE864" s="217">
        <f>IF(N864="základní",J864,0)</f>
        <v>0</v>
      </c>
      <c r="BF864" s="217">
        <f>IF(N864="snížená",J864,0)</f>
        <v>0</v>
      </c>
      <c r="BG864" s="217">
        <f>IF(N864="zákl. přenesená",J864,0)</f>
        <v>0</v>
      </c>
      <c r="BH864" s="217">
        <f>IF(N864="sníž. přenesená",J864,0)</f>
        <v>0</v>
      </c>
      <c r="BI864" s="217">
        <f>IF(N864="nulová",J864,0)</f>
        <v>0</v>
      </c>
      <c r="BJ864" s="18" t="s">
        <v>81</v>
      </c>
      <c r="BK864" s="217">
        <f>ROUND(I864*H864,2)</f>
        <v>0</v>
      </c>
      <c r="BL864" s="18" t="s">
        <v>270</v>
      </c>
      <c r="BM864" s="216" t="s">
        <v>1388</v>
      </c>
    </row>
    <row r="865" s="2" customFormat="1">
      <c r="A865" s="39"/>
      <c r="B865" s="40"/>
      <c r="C865" s="41"/>
      <c r="D865" s="218" t="s">
        <v>142</v>
      </c>
      <c r="E865" s="41"/>
      <c r="F865" s="219" t="s">
        <v>1387</v>
      </c>
      <c r="G865" s="41"/>
      <c r="H865" s="41"/>
      <c r="I865" s="220"/>
      <c r="J865" s="41"/>
      <c r="K865" s="41"/>
      <c r="L865" s="45"/>
      <c r="M865" s="221"/>
      <c r="N865" s="222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142</v>
      </c>
      <c r="AU865" s="18" t="s">
        <v>83</v>
      </c>
    </row>
    <row r="866" s="14" customFormat="1">
      <c r="A866" s="14"/>
      <c r="B866" s="235"/>
      <c r="C866" s="236"/>
      <c r="D866" s="218" t="s">
        <v>146</v>
      </c>
      <c r="E866" s="236"/>
      <c r="F866" s="238" t="s">
        <v>1389</v>
      </c>
      <c r="G866" s="236"/>
      <c r="H866" s="239">
        <v>47.387999999999998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5" t="s">
        <v>146</v>
      </c>
      <c r="AU866" s="245" t="s">
        <v>83</v>
      </c>
      <c r="AV866" s="14" t="s">
        <v>83</v>
      </c>
      <c r="AW866" s="14" t="s">
        <v>4</v>
      </c>
      <c r="AX866" s="14" t="s">
        <v>81</v>
      </c>
      <c r="AY866" s="245" t="s">
        <v>133</v>
      </c>
    </row>
    <row r="867" s="2" customFormat="1" ht="21.75" customHeight="1">
      <c r="A867" s="39"/>
      <c r="B867" s="40"/>
      <c r="C867" s="205" t="s">
        <v>1390</v>
      </c>
      <c r="D867" s="205" t="s">
        <v>135</v>
      </c>
      <c r="E867" s="206" t="s">
        <v>1391</v>
      </c>
      <c r="F867" s="207" t="s">
        <v>1392</v>
      </c>
      <c r="G867" s="208" t="s">
        <v>379</v>
      </c>
      <c r="H867" s="209">
        <v>155.86000000000001</v>
      </c>
      <c r="I867" s="210"/>
      <c r="J867" s="211">
        <f>ROUND(I867*H867,2)</f>
        <v>0</v>
      </c>
      <c r="K867" s="207" t="s">
        <v>139</v>
      </c>
      <c r="L867" s="45"/>
      <c r="M867" s="212" t="s">
        <v>19</v>
      </c>
      <c r="N867" s="213" t="s">
        <v>45</v>
      </c>
      <c r="O867" s="85"/>
      <c r="P867" s="214">
        <f>O867*H867</f>
        <v>0</v>
      </c>
      <c r="Q867" s="214">
        <v>0</v>
      </c>
      <c r="R867" s="214">
        <f>Q867*H867</f>
        <v>0</v>
      </c>
      <c r="S867" s="214">
        <v>0.00029999999999999997</v>
      </c>
      <c r="T867" s="215">
        <f>S867*H867</f>
        <v>0.046758000000000001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16" t="s">
        <v>270</v>
      </c>
      <c r="AT867" s="216" t="s">
        <v>135</v>
      </c>
      <c r="AU867" s="216" t="s">
        <v>83</v>
      </c>
      <c r="AY867" s="18" t="s">
        <v>133</v>
      </c>
      <c r="BE867" s="217">
        <f>IF(N867="základní",J867,0)</f>
        <v>0</v>
      </c>
      <c r="BF867" s="217">
        <f>IF(N867="snížená",J867,0)</f>
        <v>0</v>
      </c>
      <c r="BG867" s="217">
        <f>IF(N867="zákl. přenesená",J867,0)</f>
        <v>0</v>
      </c>
      <c r="BH867" s="217">
        <f>IF(N867="sníž. přenesená",J867,0)</f>
        <v>0</v>
      </c>
      <c r="BI867" s="217">
        <f>IF(N867="nulová",J867,0)</f>
        <v>0</v>
      </c>
      <c r="BJ867" s="18" t="s">
        <v>81</v>
      </c>
      <c r="BK867" s="217">
        <f>ROUND(I867*H867,2)</f>
        <v>0</v>
      </c>
      <c r="BL867" s="18" t="s">
        <v>270</v>
      </c>
      <c r="BM867" s="216" t="s">
        <v>1393</v>
      </c>
    </row>
    <row r="868" s="2" customFormat="1">
      <c r="A868" s="39"/>
      <c r="B868" s="40"/>
      <c r="C868" s="41"/>
      <c r="D868" s="218" t="s">
        <v>142</v>
      </c>
      <c r="E868" s="41"/>
      <c r="F868" s="219" t="s">
        <v>1394</v>
      </c>
      <c r="G868" s="41"/>
      <c r="H868" s="41"/>
      <c r="I868" s="220"/>
      <c r="J868" s="41"/>
      <c r="K868" s="41"/>
      <c r="L868" s="45"/>
      <c r="M868" s="221"/>
      <c r="N868" s="222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142</v>
      </c>
      <c r="AU868" s="18" t="s">
        <v>83</v>
      </c>
    </row>
    <row r="869" s="2" customFormat="1">
      <c r="A869" s="39"/>
      <c r="B869" s="40"/>
      <c r="C869" s="41"/>
      <c r="D869" s="223" t="s">
        <v>144</v>
      </c>
      <c r="E869" s="41"/>
      <c r="F869" s="224" t="s">
        <v>1395</v>
      </c>
      <c r="G869" s="41"/>
      <c r="H869" s="41"/>
      <c r="I869" s="220"/>
      <c r="J869" s="41"/>
      <c r="K869" s="41"/>
      <c r="L869" s="45"/>
      <c r="M869" s="221"/>
      <c r="N869" s="222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144</v>
      </c>
      <c r="AU869" s="18" t="s">
        <v>83</v>
      </c>
    </row>
    <row r="870" s="13" customFormat="1">
      <c r="A870" s="13"/>
      <c r="B870" s="225"/>
      <c r="C870" s="226"/>
      <c r="D870" s="218" t="s">
        <v>146</v>
      </c>
      <c r="E870" s="227" t="s">
        <v>19</v>
      </c>
      <c r="F870" s="228" t="s">
        <v>1396</v>
      </c>
      <c r="G870" s="226"/>
      <c r="H870" s="227" t="s">
        <v>19</v>
      </c>
      <c r="I870" s="229"/>
      <c r="J870" s="226"/>
      <c r="K870" s="226"/>
      <c r="L870" s="230"/>
      <c r="M870" s="231"/>
      <c r="N870" s="232"/>
      <c r="O870" s="232"/>
      <c r="P870" s="232"/>
      <c r="Q870" s="232"/>
      <c r="R870" s="232"/>
      <c r="S870" s="232"/>
      <c r="T870" s="23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4" t="s">
        <v>146</v>
      </c>
      <c r="AU870" s="234" t="s">
        <v>83</v>
      </c>
      <c r="AV870" s="13" t="s">
        <v>81</v>
      </c>
      <c r="AW870" s="13" t="s">
        <v>37</v>
      </c>
      <c r="AX870" s="13" t="s">
        <v>12</v>
      </c>
      <c r="AY870" s="234" t="s">
        <v>133</v>
      </c>
    </row>
    <row r="871" s="14" customFormat="1">
      <c r="A871" s="14"/>
      <c r="B871" s="235"/>
      <c r="C871" s="236"/>
      <c r="D871" s="218" t="s">
        <v>146</v>
      </c>
      <c r="E871" s="237" t="s">
        <v>19</v>
      </c>
      <c r="F871" s="238" t="s">
        <v>1397</v>
      </c>
      <c r="G871" s="236"/>
      <c r="H871" s="239">
        <v>27.100000000000001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5" t="s">
        <v>146</v>
      </c>
      <c r="AU871" s="245" t="s">
        <v>83</v>
      </c>
      <c r="AV871" s="14" t="s">
        <v>83</v>
      </c>
      <c r="AW871" s="14" t="s">
        <v>37</v>
      </c>
      <c r="AX871" s="14" t="s">
        <v>12</v>
      </c>
      <c r="AY871" s="245" t="s">
        <v>133</v>
      </c>
    </row>
    <row r="872" s="13" customFormat="1">
      <c r="A872" s="13"/>
      <c r="B872" s="225"/>
      <c r="C872" s="226"/>
      <c r="D872" s="218" t="s">
        <v>146</v>
      </c>
      <c r="E872" s="227" t="s">
        <v>19</v>
      </c>
      <c r="F872" s="228" t="s">
        <v>1398</v>
      </c>
      <c r="G872" s="226"/>
      <c r="H872" s="227" t="s">
        <v>19</v>
      </c>
      <c r="I872" s="229"/>
      <c r="J872" s="226"/>
      <c r="K872" s="226"/>
      <c r="L872" s="230"/>
      <c r="M872" s="231"/>
      <c r="N872" s="232"/>
      <c r="O872" s="232"/>
      <c r="P872" s="232"/>
      <c r="Q872" s="232"/>
      <c r="R872" s="232"/>
      <c r="S872" s="232"/>
      <c r="T872" s="23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4" t="s">
        <v>146</v>
      </c>
      <c r="AU872" s="234" t="s">
        <v>83</v>
      </c>
      <c r="AV872" s="13" t="s">
        <v>81</v>
      </c>
      <c r="AW872" s="13" t="s">
        <v>37</v>
      </c>
      <c r="AX872" s="13" t="s">
        <v>12</v>
      </c>
      <c r="AY872" s="234" t="s">
        <v>133</v>
      </c>
    </row>
    <row r="873" s="14" customFormat="1">
      <c r="A873" s="14"/>
      <c r="B873" s="235"/>
      <c r="C873" s="236"/>
      <c r="D873" s="218" t="s">
        <v>146</v>
      </c>
      <c r="E873" s="237" t="s">
        <v>19</v>
      </c>
      <c r="F873" s="238" t="s">
        <v>1399</v>
      </c>
      <c r="G873" s="236"/>
      <c r="H873" s="239">
        <v>16.100000000000001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5" t="s">
        <v>146</v>
      </c>
      <c r="AU873" s="245" t="s">
        <v>83</v>
      </c>
      <c r="AV873" s="14" t="s">
        <v>83</v>
      </c>
      <c r="AW873" s="14" t="s">
        <v>37</v>
      </c>
      <c r="AX873" s="14" t="s">
        <v>12</v>
      </c>
      <c r="AY873" s="245" t="s">
        <v>133</v>
      </c>
    </row>
    <row r="874" s="13" customFormat="1">
      <c r="A874" s="13"/>
      <c r="B874" s="225"/>
      <c r="C874" s="226"/>
      <c r="D874" s="218" t="s">
        <v>146</v>
      </c>
      <c r="E874" s="227" t="s">
        <v>19</v>
      </c>
      <c r="F874" s="228" t="s">
        <v>1400</v>
      </c>
      <c r="G874" s="226"/>
      <c r="H874" s="227" t="s">
        <v>19</v>
      </c>
      <c r="I874" s="229"/>
      <c r="J874" s="226"/>
      <c r="K874" s="226"/>
      <c r="L874" s="230"/>
      <c r="M874" s="231"/>
      <c r="N874" s="232"/>
      <c r="O874" s="232"/>
      <c r="P874" s="232"/>
      <c r="Q874" s="232"/>
      <c r="R874" s="232"/>
      <c r="S874" s="232"/>
      <c r="T874" s="23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4" t="s">
        <v>146</v>
      </c>
      <c r="AU874" s="234" t="s">
        <v>83</v>
      </c>
      <c r="AV874" s="13" t="s">
        <v>81</v>
      </c>
      <c r="AW874" s="13" t="s">
        <v>37</v>
      </c>
      <c r="AX874" s="13" t="s">
        <v>12</v>
      </c>
      <c r="AY874" s="234" t="s">
        <v>133</v>
      </c>
    </row>
    <row r="875" s="14" customFormat="1">
      <c r="A875" s="14"/>
      <c r="B875" s="235"/>
      <c r="C875" s="236"/>
      <c r="D875" s="218" t="s">
        <v>146</v>
      </c>
      <c r="E875" s="237" t="s">
        <v>19</v>
      </c>
      <c r="F875" s="238" t="s">
        <v>1401</v>
      </c>
      <c r="G875" s="236"/>
      <c r="H875" s="239">
        <v>8.3000000000000007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146</v>
      </c>
      <c r="AU875" s="245" t="s">
        <v>83</v>
      </c>
      <c r="AV875" s="14" t="s">
        <v>83</v>
      </c>
      <c r="AW875" s="14" t="s">
        <v>37</v>
      </c>
      <c r="AX875" s="14" t="s">
        <v>12</v>
      </c>
      <c r="AY875" s="245" t="s">
        <v>133</v>
      </c>
    </row>
    <row r="876" s="13" customFormat="1">
      <c r="A876" s="13"/>
      <c r="B876" s="225"/>
      <c r="C876" s="226"/>
      <c r="D876" s="218" t="s">
        <v>146</v>
      </c>
      <c r="E876" s="227" t="s">
        <v>19</v>
      </c>
      <c r="F876" s="228" t="s">
        <v>1402</v>
      </c>
      <c r="G876" s="226"/>
      <c r="H876" s="227" t="s">
        <v>19</v>
      </c>
      <c r="I876" s="229"/>
      <c r="J876" s="226"/>
      <c r="K876" s="226"/>
      <c r="L876" s="230"/>
      <c r="M876" s="231"/>
      <c r="N876" s="232"/>
      <c r="O876" s="232"/>
      <c r="P876" s="232"/>
      <c r="Q876" s="232"/>
      <c r="R876" s="232"/>
      <c r="S876" s="232"/>
      <c r="T876" s="23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4" t="s">
        <v>146</v>
      </c>
      <c r="AU876" s="234" t="s">
        <v>83</v>
      </c>
      <c r="AV876" s="13" t="s">
        <v>81</v>
      </c>
      <c r="AW876" s="13" t="s">
        <v>37</v>
      </c>
      <c r="AX876" s="13" t="s">
        <v>12</v>
      </c>
      <c r="AY876" s="234" t="s">
        <v>133</v>
      </c>
    </row>
    <row r="877" s="14" customFormat="1">
      <c r="A877" s="14"/>
      <c r="B877" s="235"/>
      <c r="C877" s="236"/>
      <c r="D877" s="218" t="s">
        <v>146</v>
      </c>
      <c r="E877" s="237" t="s">
        <v>19</v>
      </c>
      <c r="F877" s="238" t="s">
        <v>1403</v>
      </c>
      <c r="G877" s="236"/>
      <c r="H877" s="239">
        <v>25.140000000000001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5" t="s">
        <v>146</v>
      </c>
      <c r="AU877" s="245" t="s">
        <v>83</v>
      </c>
      <c r="AV877" s="14" t="s">
        <v>83</v>
      </c>
      <c r="AW877" s="14" t="s">
        <v>37</v>
      </c>
      <c r="AX877" s="14" t="s">
        <v>12</v>
      </c>
      <c r="AY877" s="245" t="s">
        <v>133</v>
      </c>
    </row>
    <row r="878" s="13" customFormat="1">
      <c r="A878" s="13"/>
      <c r="B878" s="225"/>
      <c r="C878" s="226"/>
      <c r="D878" s="218" t="s">
        <v>146</v>
      </c>
      <c r="E878" s="227" t="s">
        <v>19</v>
      </c>
      <c r="F878" s="228" t="s">
        <v>1404</v>
      </c>
      <c r="G878" s="226"/>
      <c r="H878" s="227" t="s">
        <v>19</v>
      </c>
      <c r="I878" s="229"/>
      <c r="J878" s="226"/>
      <c r="K878" s="226"/>
      <c r="L878" s="230"/>
      <c r="M878" s="231"/>
      <c r="N878" s="232"/>
      <c r="O878" s="232"/>
      <c r="P878" s="232"/>
      <c r="Q878" s="232"/>
      <c r="R878" s="232"/>
      <c r="S878" s="232"/>
      <c r="T878" s="23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4" t="s">
        <v>146</v>
      </c>
      <c r="AU878" s="234" t="s">
        <v>83</v>
      </c>
      <c r="AV878" s="13" t="s">
        <v>81</v>
      </c>
      <c r="AW878" s="13" t="s">
        <v>37</v>
      </c>
      <c r="AX878" s="13" t="s">
        <v>12</v>
      </c>
      <c r="AY878" s="234" t="s">
        <v>133</v>
      </c>
    </row>
    <row r="879" s="14" customFormat="1">
      <c r="A879" s="14"/>
      <c r="B879" s="235"/>
      <c r="C879" s="236"/>
      <c r="D879" s="218" t="s">
        <v>146</v>
      </c>
      <c r="E879" s="237" t="s">
        <v>19</v>
      </c>
      <c r="F879" s="238" t="s">
        <v>1405</v>
      </c>
      <c r="G879" s="236"/>
      <c r="H879" s="239">
        <v>25.140000000000001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146</v>
      </c>
      <c r="AU879" s="245" t="s">
        <v>83</v>
      </c>
      <c r="AV879" s="14" t="s">
        <v>83</v>
      </c>
      <c r="AW879" s="14" t="s">
        <v>37</v>
      </c>
      <c r="AX879" s="14" t="s">
        <v>12</v>
      </c>
      <c r="AY879" s="245" t="s">
        <v>133</v>
      </c>
    </row>
    <row r="880" s="13" customFormat="1">
      <c r="A880" s="13"/>
      <c r="B880" s="225"/>
      <c r="C880" s="226"/>
      <c r="D880" s="218" t="s">
        <v>146</v>
      </c>
      <c r="E880" s="227" t="s">
        <v>19</v>
      </c>
      <c r="F880" s="228" t="s">
        <v>1406</v>
      </c>
      <c r="G880" s="226"/>
      <c r="H880" s="227" t="s">
        <v>19</v>
      </c>
      <c r="I880" s="229"/>
      <c r="J880" s="226"/>
      <c r="K880" s="226"/>
      <c r="L880" s="230"/>
      <c r="M880" s="231"/>
      <c r="N880" s="232"/>
      <c r="O880" s="232"/>
      <c r="P880" s="232"/>
      <c r="Q880" s="232"/>
      <c r="R880" s="232"/>
      <c r="S880" s="232"/>
      <c r="T880" s="23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4" t="s">
        <v>146</v>
      </c>
      <c r="AU880" s="234" t="s">
        <v>83</v>
      </c>
      <c r="AV880" s="13" t="s">
        <v>81</v>
      </c>
      <c r="AW880" s="13" t="s">
        <v>37</v>
      </c>
      <c r="AX880" s="13" t="s">
        <v>12</v>
      </c>
      <c r="AY880" s="234" t="s">
        <v>133</v>
      </c>
    </row>
    <row r="881" s="14" customFormat="1">
      <c r="A881" s="14"/>
      <c r="B881" s="235"/>
      <c r="C881" s="236"/>
      <c r="D881" s="218" t="s">
        <v>146</v>
      </c>
      <c r="E881" s="237" t="s">
        <v>19</v>
      </c>
      <c r="F881" s="238" t="s">
        <v>1407</v>
      </c>
      <c r="G881" s="236"/>
      <c r="H881" s="239">
        <v>11.68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146</v>
      </c>
      <c r="AU881" s="245" t="s">
        <v>83</v>
      </c>
      <c r="AV881" s="14" t="s">
        <v>83</v>
      </c>
      <c r="AW881" s="14" t="s">
        <v>37</v>
      </c>
      <c r="AX881" s="14" t="s">
        <v>12</v>
      </c>
      <c r="AY881" s="245" t="s">
        <v>133</v>
      </c>
    </row>
    <row r="882" s="13" customFormat="1">
      <c r="A882" s="13"/>
      <c r="B882" s="225"/>
      <c r="C882" s="226"/>
      <c r="D882" s="218" t="s">
        <v>146</v>
      </c>
      <c r="E882" s="227" t="s">
        <v>19</v>
      </c>
      <c r="F882" s="228" t="s">
        <v>1408</v>
      </c>
      <c r="G882" s="226"/>
      <c r="H882" s="227" t="s">
        <v>19</v>
      </c>
      <c r="I882" s="229"/>
      <c r="J882" s="226"/>
      <c r="K882" s="226"/>
      <c r="L882" s="230"/>
      <c r="M882" s="231"/>
      <c r="N882" s="232"/>
      <c r="O882" s="232"/>
      <c r="P882" s="232"/>
      <c r="Q882" s="232"/>
      <c r="R882" s="232"/>
      <c r="S882" s="232"/>
      <c r="T882" s="23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4" t="s">
        <v>146</v>
      </c>
      <c r="AU882" s="234" t="s">
        <v>83</v>
      </c>
      <c r="AV882" s="13" t="s">
        <v>81</v>
      </c>
      <c r="AW882" s="13" t="s">
        <v>37</v>
      </c>
      <c r="AX882" s="13" t="s">
        <v>12</v>
      </c>
      <c r="AY882" s="234" t="s">
        <v>133</v>
      </c>
    </row>
    <row r="883" s="14" customFormat="1">
      <c r="A883" s="14"/>
      <c r="B883" s="235"/>
      <c r="C883" s="236"/>
      <c r="D883" s="218" t="s">
        <v>146</v>
      </c>
      <c r="E883" s="237" t="s">
        <v>19</v>
      </c>
      <c r="F883" s="238" t="s">
        <v>1409</v>
      </c>
      <c r="G883" s="236"/>
      <c r="H883" s="239">
        <v>16.199999999999999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5" t="s">
        <v>146</v>
      </c>
      <c r="AU883" s="245" t="s">
        <v>83</v>
      </c>
      <c r="AV883" s="14" t="s">
        <v>83</v>
      </c>
      <c r="AW883" s="14" t="s">
        <v>37</v>
      </c>
      <c r="AX883" s="14" t="s">
        <v>12</v>
      </c>
      <c r="AY883" s="245" t="s">
        <v>133</v>
      </c>
    </row>
    <row r="884" s="13" customFormat="1">
      <c r="A884" s="13"/>
      <c r="B884" s="225"/>
      <c r="C884" s="226"/>
      <c r="D884" s="218" t="s">
        <v>146</v>
      </c>
      <c r="E884" s="227" t="s">
        <v>19</v>
      </c>
      <c r="F884" s="228" t="s">
        <v>1410</v>
      </c>
      <c r="G884" s="226"/>
      <c r="H884" s="227" t="s">
        <v>19</v>
      </c>
      <c r="I884" s="229"/>
      <c r="J884" s="226"/>
      <c r="K884" s="226"/>
      <c r="L884" s="230"/>
      <c r="M884" s="231"/>
      <c r="N884" s="232"/>
      <c r="O884" s="232"/>
      <c r="P884" s="232"/>
      <c r="Q884" s="232"/>
      <c r="R884" s="232"/>
      <c r="S884" s="232"/>
      <c r="T884" s="23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4" t="s">
        <v>146</v>
      </c>
      <c r="AU884" s="234" t="s">
        <v>83</v>
      </c>
      <c r="AV884" s="13" t="s">
        <v>81</v>
      </c>
      <c r="AW884" s="13" t="s">
        <v>37</v>
      </c>
      <c r="AX884" s="13" t="s">
        <v>12</v>
      </c>
      <c r="AY884" s="234" t="s">
        <v>133</v>
      </c>
    </row>
    <row r="885" s="14" customFormat="1">
      <c r="A885" s="14"/>
      <c r="B885" s="235"/>
      <c r="C885" s="236"/>
      <c r="D885" s="218" t="s">
        <v>146</v>
      </c>
      <c r="E885" s="237" t="s">
        <v>19</v>
      </c>
      <c r="F885" s="238" t="s">
        <v>1411</v>
      </c>
      <c r="G885" s="236"/>
      <c r="H885" s="239">
        <v>26.199999999999999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146</v>
      </c>
      <c r="AU885" s="245" t="s">
        <v>83</v>
      </c>
      <c r="AV885" s="14" t="s">
        <v>83</v>
      </c>
      <c r="AW885" s="14" t="s">
        <v>37</v>
      </c>
      <c r="AX885" s="14" t="s">
        <v>12</v>
      </c>
      <c r="AY885" s="245" t="s">
        <v>133</v>
      </c>
    </row>
    <row r="886" s="15" customFormat="1">
      <c r="A886" s="15"/>
      <c r="B886" s="246"/>
      <c r="C886" s="247"/>
      <c r="D886" s="218" t="s">
        <v>146</v>
      </c>
      <c r="E886" s="248" t="s">
        <v>19</v>
      </c>
      <c r="F886" s="249" t="s">
        <v>161</v>
      </c>
      <c r="G886" s="247"/>
      <c r="H886" s="250">
        <v>155.86000000000001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146</v>
      </c>
      <c r="AU886" s="256" t="s">
        <v>83</v>
      </c>
      <c r="AV886" s="15" t="s">
        <v>140</v>
      </c>
      <c r="AW886" s="15" t="s">
        <v>37</v>
      </c>
      <c r="AX886" s="15" t="s">
        <v>81</v>
      </c>
      <c r="AY886" s="256" t="s">
        <v>133</v>
      </c>
    </row>
    <row r="887" s="2" customFormat="1" ht="16.5" customHeight="1">
      <c r="A887" s="39"/>
      <c r="B887" s="40"/>
      <c r="C887" s="205" t="s">
        <v>1412</v>
      </c>
      <c r="D887" s="205" t="s">
        <v>135</v>
      </c>
      <c r="E887" s="206" t="s">
        <v>1413</v>
      </c>
      <c r="F887" s="207" t="s">
        <v>1414</v>
      </c>
      <c r="G887" s="208" t="s">
        <v>379</v>
      </c>
      <c r="H887" s="209">
        <v>155.86000000000001</v>
      </c>
      <c r="I887" s="210"/>
      <c r="J887" s="211">
        <f>ROUND(I887*H887,2)</f>
        <v>0</v>
      </c>
      <c r="K887" s="207" t="s">
        <v>139</v>
      </c>
      <c r="L887" s="45"/>
      <c r="M887" s="212" t="s">
        <v>19</v>
      </c>
      <c r="N887" s="213" t="s">
        <v>45</v>
      </c>
      <c r="O887" s="85"/>
      <c r="P887" s="214">
        <f>O887*H887</f>
        <v>0</v>
      </c>
      <c r="Q887" s="214">
        <v>1.0000000000000001E-05</v>
      </c>
      <c r="R887" s="214">
        <f>Q887*H887</f>
        <v>0.0015586000000000003</v>
      </c>
      <c r="S887" s="214">
        <v>0</v>
      </c>
      <c r="T887" s="215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16" t="s">
        <v>270</v>
      </c>
      <c r="AT887" s="216" t="s">
        <v>135</v>
      </c>
      <c r="AU887" s="216" t="s">
        <v>83</v>
      </c>
      <c r="AY887" s="18" t="s">
        <v>133</v>
      </c>
      <c r="BE887" s="217">
        <f>IF(N887="základní",J887,0)</f>
        <v>0</v>
      </c>
      <c r="BF887" s="217">
        <f>IF(N887="snížená",J887,0)</f>
        <v>0</v>
      </c>
      <c r="BG887" s="217">
        <f>IF(N887="zákl. přenesená",J887,0)</f>
        <v>0</v>
      </c>
      <c r="BH887" s="217">
        <f>IF(N887="sníž. přenesená",J887,0)</f>
        <v>0</v>
      </c>
      <c r="BI887" s="217">
        <f>IF(N887="nulová",J887,0)</f>
        <v>0</v>
      </c>
      <c r="BJ887" s="18" t="s">
        <v>81</v>
      </c>
      <c r="BK887" s="217">
        <f>ROUND(I887*H887,2)</f>
        <v>0</v>
      </c>
      <c r="BL887" s="18" t="s">
        <v>270</v>
      </c>
      <c r="BM887" s="216" t="s">
        <v>1415</v>
      </c>
    </row>
    <row r="888" s="2" customFormat="1">
      <c r="A888" s="39"/>
      <c r="B888" s="40"/>
      <c r="C888" s="41"/>
      <c r="D888" s="218" t="s">
        <v>142</v>
      </c>
      <c r="E888" s="41"/>
      <c r="F888" s="219" t="s">
        <v>1416</v>
      </c>
      <c r="G888" s="41"/>
      <c r="H888" s="41"/>
      <c r="I888" s="220"/>
      <c r="J888" s="41"/>
      <c r="K888" s="41"/>
      <c r="L888" s="45"/>
      <c r="M888" s="221"/>
      <c r="N888" s="222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142</v>
      </c>
      <c r="AU888" s="18" t="s">
        <v>83</v>
      </c>
    </row>
    <row r="889" s="2" customFormat="1">
      <c r="A889" s="39"/>
      <c r="B889" s="40"/>
      <c r="C889" s="41"/>
      <c r="D889" s="223" t="s">
        <v>144</v>
      </c>
      <c r="E889" s="41"/>
      <c r="F889" s="224" t="s">
        <v>1417</v>
      </c>
      <c r="G889" s="41"/>
      <c r="H889" s="41"/>
      <c r="I889" s="220"/>
      <c r="J889" s="41"/>
      <c r="K889" s="41"/>
      <c r="L889" s="45"/>
      <c r="M889" s="221"/>
      <c r="N889" s="222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144</v>
      </c>
      <c r="AU889" s="18" t="s">
        <v>83</v>
      </c>
    </row>
    <row r="890" s="13" customFormat="1">
      <c r="A890" s="13"/>
      <c r="B890" s="225"/>
      <c r="C890" s="226"/>
      <c r="D890" s="218" t="s">
        <v>146</v>
      </c>
      <c r="E890" s="227" t="s">
        <v>19</v>
      </c>
      <c r="F890" s="228" t="s">
        <v>1418</v>
      </c>
      <c r="G890" s="226"/>
      <c r="H890" s="227" t="s">
        <v>19</v>
      </c>
      <c r="I890" s="229"/>
      <c r="J890" s="226"/>
      <c r="K890" s="226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146</v>
      </c>
      <c r="AU890" s="234" t="s">
        <v>83</v>
      </c>
      <c r="AV890" s="13" t="s">
        <v>81</v>
      </c>
      <c r="AW890" s="13" t="s">
        <v>37</v>
      </c>
      <c r="AX890" s="13" t="s">
        <v>12</v>
      </c>
      <c r="AY890" s="234" t="s">
        <v>133</v>
      </c>
    </row>
    <row r="891" s="14" customFormat="1">
      <c r="A891" s="14"/>
      <c r="B891" s="235"/>
      <c r="C891" s="236"/>
      <c r="D891" s="218" t="s">
        <v>146</v>
      </c>
      <c r="E891" s="237" t="s">
        <v>19</v>
      </c>
      <c r="F891" s="238" t="s">
        <v>1419</v>
      </c>
      <c r="G891" s="236"/>
      <c r="H891" s="239">
        <v>155.86000000000001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146</v>
      </c>
      <c r="AU891" s="245" t="s">
        <v>83</v>
      </c>
      <c r="AV891" s="14" t="s">
        <v>83</v>
      </c>
      <c r="AW891" s="14" t="s">
        <v>37</v>
      </c>
      <c r="AX891" s="14" t="s">
        <v>81</v>
      </c>
      <c r="AY891" s="245" t="s">
        <v>133</v>
      </c>
    </row>
    <row r="892" s="2" customFormat="1" ht="16.5" customHeight="1">
      <c r="A892" s="39"/>
      <c r="B892" s="40"/>
      <c r="C892" s="258" t="s">
        <v>1420</v>
      </c>
      <c r="D892" s="258" t="s">
        <v>348</v>
      </c>
      <c r="E892" s="259" t="s">
        <v>1421</v>
      </c>
      <c r="F892" s="260" t="s">
        <v>1422</v>
      </c>
      <c r="G892" s="261" t="s">
        <v>379</v>
      </c>
      <c r="H892" s="262">
        <v>158.97720000000001</v>
      </c>
      <c r="I892" s="263"/>
      <c r="J892" s="264">
        <f>ROUND(I892*H892,2)</f>
        <v>0</v>
      </c>
      <c r="K892" s="260" t="s">
        <v>139</v>
      </c>
      <c r="L892" s="265"/>
      <c r="M892" s="266" t="s">
        <v>19</v>
      </c>
      <c r="N892" s="267" t="s">
        <v>45</v>
      </c>
      <c r="O892" s="85"/>
      <c r="P892" s="214">
        <f>O892*H892</f>
        <v>0</v>
      </c>
      <c r="Q892" s="214">
        <v>0.00035</v>
      </c>
      <c r="R892" s="214">
        <f>Q892*H892</f>
        <v>0.05564202</v>
      </c>
      <c r="S892" s="214">
        <v>0</v>
      </c>
      <c r="T892" s="215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16" t="s">
        <v>390</v>
      </c>
      <c r="AT892" s="216" t="s">
        <v>348</v>
      </c>
      <c r="AU892" s="216" t="s">
        <v>83</v>
      </c>
      <c r="AY892" s="18" t="s">
        <v>133</v>
      </c>
      <c r="BE892" s="217">
        <f>IF(N892="základní",J892,0)</f>
        <v>0</v>
      </c>
      <c r="BF892" s="217">
        <f>IF(N892="snížená",J892,0)</f>
        <v>0</v>
      </c>
      <c r="BG892" s="217">
        <f>IF(N892="zákl. přenesená",J892,0)</f>
        <v>0</v>
      </c>
      <c r="BH892" s="217">
        <f>IF(N892="sníž. přenesená",J892,0)</f>
        <v>0</v>
      </c>
      <c r="BI892" s="217">
        <f>IF(N892="nulová",J892,0)</f>
        <v>0</v>
      </c>
      <c r="BJ892" s="18" t="s">
        <v>81</v>
      </c>
      <c r="BK892" s="217">
        <f>ROUND(I892*H892,2)</f>
        <v>0</v>
      </c>
      <c r="BL892" s="18" t="s">
        <v>270</v>
      </c>
      <c r="BM892" s="216" t="s">
        <v>1423</v>
      </c>
    </row>
    <row r="893" s="2" customFormat="1">
      <c r="A893" s="39"/>
      <c r="B893" s="40"/>
      <c r="C893" s="41"/>
      <c r="D893" s="218" t="s">
        <v>142</v>
      </c>
      <c r="E893" s="41"/>
      <c r="F893" s="219" t="s">
        <v>1422</v>
      </c>
      <c r="G893" s="41"/>
      <c r="H893" s="41"/>
      <c r="I893" s="220"/>
      <c r="J893" s="41"/>
      <c r="K893" s="41"/>
      <c r="L893" s="45"/>
      <c r="M893" s="221"/>
      <c r="N893" s="222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142</v>
      </c>
      <c r="AU893" s="18" t="s">
        <v>83</v>
      </c>
    </row>
    <row r="894" s="14" customFormat="1">
      <c r="A894" s="14"/>
      <c r="B894" s="235"/>
      <c r="C894" s="236"/>
      <c r="D894" s="218" t="s">
        <v>146</v>
      </c>
      <c r="E894" s="236"/>
      <c r="F894" s="238" t="s">
        <v>1424</v>
      </c>
      <c r="G894" s="236"/>
      <c r="H894" s="239">
        <v>158.97720000000001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5" t="s">
        <v>146</v>
      </c>
      <c r="AU894" s="245" t="s">
        <v>83</v>
      </c>
      <c r="AV894" s="14" t="s">
        <v>83</v>
      </c>
      <c r="AW894" s="14" t="s">
        <v>4</v>
      </c>
      <c r="AX894" s="14" t="s">
        <v>81</v>
      </c>
      <c r="AY894" s="245" t="s">
        <v>133</v>
      </c>
    </row>
    <row r="895" s="2" customFormat="1" ht="16.5" customHeight="1">
      <c r="A895" s="39"/>
      <c r="B895" s="40"/>
      <c r="C895" s="205" t="s">
        <v>1425</v>
      </c>
      <c r="D895" s="205" t="s">
        <v>135</v>
      </c>
      <c r="E895" s="206" t="s">
        <v>1426</v>
      </c>
      <c r="F895" s="207" t="s">
        <v>1427</v>
      </c>
      <c r="G895" s="208" t="s">
        <v>379</v>
      </c>
      <c r="H895" s="209">
        <v>5.5999999999999996</v>
      </c>
      <c r="I895" s="210"/>
      <c r="J895" s="211">
        <f>ROUND(I895*H895,2)</f>
        <v>0</v>
      </c>
      <c r="K895" s="207" t="s">
        <v>139</v>
      </c>
      <c r="L895" s="45"/>
      <c r="M895" s="212" t="s">
        <v>19</v>
      </c>
      <c r="N895" s="213" t="s">
        <v>45</v>
      </c>
      <c r="O895" s="85"/>
      <c r="P895" s="214">
        <f>O895*H895</f>
        <v>0</v>
      </c>
      <c r="Q895" s="214">
        <v>0</v>
      </c>
      <c r="R895" s="214">
        <f>Q895*H895</f>
        <v>0</v>
      </c>
      <c r="S895" s="214">
        <v>0</v>
      </c>
      <c r="T895" s="215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16" t="s">
        <v>270</v>
      </c>
      <c r="AT895" s="216" t="s">
        <v>135</v>
      </c>
      <c r="AU895" s="216" t="s">
        <v>83</v>
      </c>
      <c r="AY895" s="18" t="s">
        <v>133</v>
      </c>
      <c r="BE895" s="217">
        <f>IF(N895="základní",J895,0)</f>
        <v>0</v>
      </c>
      <c r="BF895" s="217">
        <f>IF(N895="snížená",J895,0)</f>
        <v>0</v>
      </c>
      <c r="BG895" s="217">
        <f>IF(N895="zákl. přenesená",J895,0)</f>
        <v>0</v>
      </c>
      <c r="BH895" s="217">
        <f>IF(N895="sníž. přenesená",J895,0)</f>
        <v>0</v>
      </c>
      <c r="BI895" s="217">
        <f>IF(N895="nulová",J895,0)</f>
        <v>0</v>
      </c>
      <c r="BJ895" s="18" t="s">
        <v>81</v>
      </c>
      <c r="BK895" s="217">
        <f>ROUND(I895*H895,2)</f>
        <v>0</v>
      </c>
      <c r="BL895" s="18" t="s">
        <v>270</v>
      </c>
      <c r="BM895" s="216" t="s">
        <v>1428</v>
      </c>
    </row>
    <row r="896" s="2" customFormat="1">
      <c r="A896" s="39"/>
      <c r="B896" s="40"/>
      <c r="C896" s="41"/>
      <c r="D896" s="218" t="s">
        <v>142</v>
      </c>
      <c r="E896" s="41"/>
      <c r="F896" s="219" t="s">
        <v>1429</v>
      </c>
      <c r="G896" s="41"/>
      <c r="H896" s="41"/>
      <c r="I896" s="220"/>
      <c r="J896" s="41"/>
      <c r="K896" s="41"/>
      <c r="L896" s="45"/>
      <c r="M896" s="221"/>
      <c r="N896" s="222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142</v>
      </c>
      <c r="AU896" s="18" t="s">
        <v>83</v>
      </c>
    </row>
    <row r="897" s="2" customFormat="1">
      <c r="A897" s="39"/>
      <c r="B897" s="40"/>
      <c r="C897" s="41"/>
      <c r="D897" s="223" t="s">
        <v>144</v>
      </c>
      <c r="E897" s="41"/>
      <c r="F897" s="224" t="s">
        <v>1430</v>
      </c>
      <c r="G897" s="41"/>
      <c r="H897" s="41"/>
      <c r="I897" s="220"/>
      <c r="J897" s="41"/>
      <c r="K897" s="41"/>
      <c r="L897" s="45"/>
      <c r="M897" s="221"/>
      <c r="N897" s="222"/>
      <c r="O897" s="85"/>
      <c r="P897" s="85"/>
      <c r="Q897" s="85"/>
      <c r="R897" s="85"/>
      <c r="S897" s="85"/>
      <c r="T897" s="86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144</v>
      </c>
      <c r="AU897" s="18" t="s">
        <v>83</v>
      </c>
    </row>
    <row r="898" s="14" customFormat="1">
      <c r="A898" s="14"/>
      <c r="B898" s="235"/>
      <c r="C898" s="236"/>
      <c r="D898" s="218" t="s">
        <v>146</v>
      </c>
      <c r="E898" s="237" t="s">
        <v>19</v>
      </c>
      <c r="F898" s="238" t="s">
        <v>1431</v>
      </c>
      <c r="G898" s="236"/>
      <c r="H898" s="239">
        <v>5.5999999999999996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146</v>
      </c>
      <c r="AU898" s="245" t="s">
        <v>83</v>
      </c>
      <c r="AV898" s="14" t="s">
        <v>83</v>
      </c>
      <c r="AW898" s="14" t="s">
        <v>37</v>
      </c>
      <c r="AX898" s="14" t="s">
        <v>81</v>
      </c>
      <c r="AY898" s="245" t="s">
        <v>133</v>
      </c>
    </row>
    <row r="899" s="2" customFormat="1" ht="24.15" customHeight="1">
      <c r="A899" s="39"/>
      <c r="B899" s="40"/>
      <c r="C899" s="258" t="s">
        <v>1432</v>
      </c>
      <c r="D899" s="258" t="s">
        <v>348</v>
      </c>
      <c r="E899" s="259" t="s">
        <v>1264</v>
      </c>
      <c r="F899" s="260" t="s">
        <v>1265</v>
      </c>
      <c r="G899" s="261" t="s">
        <v>379</v>
      </c>
      <c r="H899" s="262">
        <v>5.7119999999999997</v>
      </c>
      <c r="I899" s="263"/>
      <c r="J899" s="264">
        <f>ROUND(I899*H899,2)</f>
        <v>0</v>
      </c>
      <c r="K899" s="260" t="s">
        <v>139</v>
      </c>
      <c r="L899" s="265"/>
      <c r="M899" s="266" t="s">
        <v>19</v>
      </c>
      <c r="N899" s="267" t="s">
        <v>45</v>
      </c>
      <c r="O899" s="85"/>
      <c r="P899" s="214">
        <f>O899*H899</f>
        <v>0</v>
      </c>
      <c r="Q899" s="214">
        <v>0.00021000000000000001</v>
      </c>
      <c r="R899" s="214">
        <f>Q899*H899</f>
        <v>0.0011995199999999999</v>
      </c>
      <c r="S899" s="214">
        <v>0</v>
      </c>
      <c r="T899" s="215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16" t="s">
        <v>390</v>
      </c>
      <c r="AT899" s="216" t="s">
        <v>348</v>
      </c>
      <c r="AU899" s="216" t="s">
        <v>83</v>
      </c>
      <c r="AY899" s="18" t="s">
        <v>133</v>
      </c>
      <c r="BE899" s="217">
        <f>IF(N899="základní",J899,0)</f>
        <v>0</v>
      </c>
      <c r="BF899" s="217">
        <f>IF(N899="snížená",J899,0)</f>
        <v>0</v>
      </c>
      <c r="BG899" s="217">
        <f>IF(N899="zákl. přenesená",J899,0)</f>
        <v>0</v>
      </c>
      <c r="BH899" s="217">
        <f>IF(N899="sníž. přenesená",J899,0)</f>
        <v>0</v>
      </c>
      <c r="BI899" s="217">
        <f>IF(N899="nulová",J899,0)</f>
        <v>0</v>
      </c>
      <c r="BJ899" s="18" t="s">
        <v>81</v>
      </c>
      <c r="BK899" s="217">
        <f>ROUND(I899*H899,2)</f>
        <v>0</v>
      </c>
      <c r="BL899" s="18" t="s">
        <v>270</v>
      </c>
      <c r="BM899" s="216" t="s">
        <v>1433</v>
      </c>
    </row>
    <row r="900" s="2" customFormat="1">
      <c r="A900" s="39"/>
      <c r="B900" s="40"/>
      <c r="C900" s="41"/>
      <c r="D900" s="218" t="s">
        <v>142</v>
      </c>
      <c r="E900" s="41"/>
      <c r="F900" s="219" t="s">
        <v>1265</v>
      </c>
      <c r="G900" s="41"/>
      <c r="H900" s="41"/>
      <c r="I900" s="220"/>
      <c r="J900" s="41"/>
      <c r="K900" s="41"/>
      <c r="L900" s="45"/>
      <c r="M900" s="221"/>
      <c r="N900" s="222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142</v>
      </c>
      <c r="AU900" s="18" t="s">
        <v>83</v>
      </c>
    </row>
    <row r="901" s="14" customFormat="1">
      <c r="A901" s="14"/>
      <c r="B901" s="235"/>
      <c r="C901" s="236"/>
      <c r="D901" s="218" t="s">
        <v>146</v>
      </c>
      <c r="E901" s="236"/>
      <c r="F901" s="238" t="s">
        <v>1434</v>
      </c>
      <c r="G901" s="236"/>
      <c r="H901" s="239">
        <v>5.7119999999999997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5" t="s">
        <v>146</v>
      </c>
      <c r="AU901" s="245" t="s">
        <v>83</v>
      </c>
      <c r="AV901" s="14" t="s">
        <v>83</v>
      </c>
      <c r="AW901" s="14" t="s">
        <v>4</v>
      </c>
      <c r="AX901" s="14" t="s">
        <v>81</v>
      </c>
      <c r="AY901" s="245" t="s">
        <v>133</v>
      </c>
    </row>
    <row r="902" s="2" customFormat="1" ht="24.15" customHeight="1">
      <c r="A902" s="39"/>
      <c r="B902" s="40"/>
      <c r="C902" s="205" t="s">
        <v>1435</v>
      </c>
      <c r="D902" s="205" t="s">
        <v>135</v>
      </c>
      <c r="E902" s="206" t="s">
        <v>1436</v>
      </c>
      <c r="F902" s="207" t="s">
        <v>1437</v>
      </c>
      <c r="G902" s="208" t="s">
        <v>138</v>
      </c>
      <c r="H902" s="209">
        <v>189.27000000000001</v>
      </c>
      <c r="I902" s="210"/>
      <c r="J902" s="211">
        <f>ROUND(I902*H902,2)</f>
        <v>0</v>
      </c>
      <c r="K902" s="207" t="s">
        <v>139</v>
      </c>
      <c r="L902" s="45"/>
      <c r="M902" s="212" t="s">
        <v>19</v>
      </c>
      <c r="N902" s="213" t="s">
        <v>45</v>
      </c>
      <c r="O902" s="85"/>
      <c r="P902" s="214">
        <f>O902*H902</f>
        <v>0</v>
      </c>
      <c r="Q902" s="214">
        <v>0</v>
      </c>
      <c r="R902" s="214">
        <f>Q902*H902</f>
        <v>0</v>
      </c>
      <c r="S902" s="214">
        <v>0</v>
      </c>
      <c r="T902" s="215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16" t="s">
        <v>270</v>
      </c>
      <c r="AT902" s="216" t="s">
        <v>135</v>
      </c>
      <c r="AU902" s="216" t="s">
        <v>83</v>
      </c>
      <c r="AY902" s="18" t="s">
        <v>133</v>
      </c>
      <c r="BE902" s="217">
        <f>IF(N902="základní",J902,0)</f>
        <v>0</v>
      </c>
      <c r="BF902" s="217">
        <f>IF(N902="snížená",J902,0)</f>
        <v>0</v>
      </c>
      <c r="BG902" s="217">
        <f>IF(N902="zákl. přenesená",J902,0)</f>
        <v>0</v>
      </c>
      <c r="BH902" s="217">
        <f>IF(N902="sníž. přenesená",J902,0)</f>
        <v>0</v>
      </c>
      <c r="BI902" s="217">
        <f>IF(N902="nulová",J902,0)</f>
        <v>0</v>
      </c>
      <c r="BJ902" s="18" t="s">
        <v>81</v>
      </c>
      <c r="BK902" s="217">
        <f>ROUND(I902*H902,2)</f>
        <v>0</v>
      </c>
      <c r="BL902" s="18" t="s">
        <v>270</v>
      </c>
      <c r="BM902" s="216" t="s">
        <v>1438</v>
      </c>
    </row>
    <row r="903" s="2" customFormat="1">
      <c r="A903" s="39"/>
      <c r="B903" s="40"/>
      <c r="C903" s="41"/>
      <c r="D903" s="218" t="s">
        <v>142</v>
      </c>
      <c r="E903" s="41"/>
      <c r="F903" s="219" t="s">
        <v>1439</v>
      </c>
      <c r="G903" s="41"/>
      <c r="H903" s="41"/>
      <c r="I903" s="220"/>
      <c r="J903" s="41"/>
      <c r="K903" s="41"/>
      <c r="L903" s="45"/>
      <c r="M903" s="221"/>
      <c r="N903" s="222"/>
      <c r="O903" s="85"/>
      <c r="P903" s="85"/>
      <c r="Q903" s="85"/>
      <c r="R903" s="85"/>
      <c r="S903" s="85"/>
      <c r="T903" s="86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142</v>
      </c>
      <c r="AU903" s="18" t="s">
        <v>83</v>
      </c>
    </row>
    <row r="904" s="2" customFormat="1">
      <c r="A904" s="39"/>
      <c r="B904" s="40"/>
      <c r="C904" s="41"/>
      <c r="D904" s="223" t="s">
        <v>144</v>
      </c>
      <c r="E904" s="41"/>
      <c r="F904" s="224" t="s">
        <v>1440</v>
      </c>
      <c r="G904" s="41"/>
      <c r="H904" s="41"/>
      <c r="I904" s="220"/>
      <c r="J904" s="41"/>
      <c r="K904" s="41"/>
      <c r="L904" s="45"/>
      <c r="M904" s="221"/>
      <c r="N904" s="222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144</v>
      </c>
      <c r="AU904" s="18" t="s">
        <v>83</v>
      </c>
    </row>
    <row r="905" s="14" customFormat="1">
      <c r="A905" s="14"/>
      <c r="B905" s="235"/>
      <c r="C905" s="236"/>
      <c r="D905" s="218" t="s">
        <v>146</v>
      </c>
      <c r="E905" s="237" t="s">
        <v>19</v>
      </c>
      <c r="F905" s="238" t="s">
        <v>1326</v>
      </c>
      <c r="G905" s="236"/>
      <c r="H905" s="239">
        <v>189.27000000000001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5" t="s">
        <v>146</v>
      </c>
      <c r="AU905" s="245" t="s">
        <v>83</v>
      </c>
      <c r="AV905" s="14" t="s">
        <v>83</v>
      </c>
      <c r="AW905" s="14" t="s">
        <v>37</v>
      </c>
      <c r="AX905" s="14" t="s">
        <v>81</v>
      </c>
      <c r="AY905" s="245" t="s">
        <v>133</v>
      </c>
    </row>
    <row r="906" s="2" customFormat="1" ht="24.15" customHeight="1">
      <c r="A906" s="39"/>
      <c r="B906" s="40"/>
      <c r="C906" s="205" t="s">
        <v>1441</v>
      </c>
      <c r="D906" s="205" t="s">
        <v>135</v>
      </c>
      <c r="E906" s="206" t="s">
        <v>1442</v>
      </c>
      <c r="F906" s="207" t="s">
        <v>1443</v>
      </c>
      <c r="G906" s="208" t="s">
        <v>198</v>
      </c>
      <c r="H906" s="209">
        <v>3.5508658899999999</v>
      </c>
      <c r="I906" s="210"/>
      <c r="J906" s="211">
        <f>ROUND(I906*H906,2)</f>
        <v>0</v>
      </c>
      <c r="K906" s="207" t="s">
        <v>139</v>
      </c>
      <c r="L906" s="45"/>
      <c r="M906" s="212" t="s">
        <v>19</v>
      </c>
      <c r="N906" s="213" t="s">
        <v>45</v>
      </c>
      <c r="O906" s="85"/>
      <c r="P906" s="214">
        <f>O906*H906</f>
        <v>0</v>
      </c>
      <c r="Q906" s="214">
        <v>0</v>
      </c>
      <c r="R906" s="214">
        <f>Q906*H906</f>
        <v>0</v>
      </c>
      <c r="S906" s="214">
        <v>0</v>
      </c>
      <c r="T906" s="215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16" t="s">
        <v>270</v>
      </c>
      <c r="AT906" s="216" t="s">
        <v>135</v>
      </c>
      <c r="AU906" s="216" t="s">
        <v>83</v>
      </c>
      <c r="AY906" s="18" t="s">
        <v>133</v>
      </c>
      <c r="BE906" s="217">
        <f>IF(N906="základní",J906,0)</f>
        <v>0</v>
      </c>
      <c r="BF906" s="217">
        <f>IF(N906="snížená",J906,0)</f>
        <v>0</v>
      </c>
      <c r="BG906" s="217">
        <f>IF(N906="zákl. přenesená",J906,0)</f>
        <v>0</v>
      </c>
      <c r="BH906" s="217">
        <f>IF(N906="sníž. přenesená",J906,0)</f>
        <v>0</v>
      </c>
      <c r="BI906" s="217">
        <f>IF(N906="nulová",J906,0)</f>
        <v>0</v>
      </c>
      <c r="BJ906" s="18" t="s">
        <v>81</v>
      </c>
      <c r="BK906" s="217">
        <f>ROUND(I906*H906,2)</f>
        <v>0</v>
      </c>
      <c r="BL906" s="18" t="s">
        <v>270</v>
      </c>
      <c r="BM906" s="216" t="s">
        <v>1444</v>
      </c>
    </row>
    <row r="907" s="2" customFormat="1">
      <c r="A907" s="39"/>
      <c r="B907" s="40"/>
      <c r="C907" s="41"/>
      <c r="D907" s="218" t="s">
        <v>142</v>
      </c>
      <c r="E907" s="41"/>
      <c r="F907" s="219" t="s">
        <v>1445</v>
      </c>
      <c r="G907" s="41"/>
      <c r="H907" s="41"/>
      <c r="I907" s="220"/>
      <c r="J907" s="41"/>
      <c r="K907" s="41"/>
      <c r="L907" s="45"/>
      <c r="M907" s="221"/>
      <c r="N907" s="222"/>
      <c r="O907" s="85"/>
      <c r="P907" s="85"/>
      <c r="Q907" s="85"/>
      <c r="R907" s="85"/>
      <c r="S907" s="85"/>
      <c r="T907" s="86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142</v>
      </c>
      <c r="AU907" s="18" t="s">
        <v>83</v>
      </c>
    </row>
    <row r="908" s="2" customFormat="1">
      <c r="A908" s="39"/>
      <c r="B908" s="40"/>
      <c r="C908" s="41"/>
      <c r="D908" s="223" t="s">
        <v>144</v>
      </c>
      <c r="E908" s="41"/>
      <c r="F908" s="224" t="s">
        <v>1446</v>
      </c>
      <c r="G908" s="41"/>
      <c r="H908" s="41"/>
      <c r="I908" s="220"/>
      <c r="J908" s="41"/>
      <c r="K908" s="41"/>
      <c r="L908" s="45"/>
      <c r="M908" s="221"/>
      <c r="N908" s="222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144</v>
      </c>
      <c r="AU908" s="18" t="s">
        <v>83</v>
      </c>
    </row>
    <row r="909" s="12" customFormat="1" ht="22.8" customHeight="1">
      <c r="A909" s="12"/>
      <c r="B909" s="189"/>
      <c r="C909" s="190"/>
      <c r="D909" s="191" t="s">
        <v>73</v>
      </c>
      <c r="E909" s="203" t="s">
        <v>1447</v>
      </c>
      <c r="F909" s="203" t="s">
        <v>1448</v>
      </c>
      <c r="G909" s="190"/>
      <c r="H909" s="190"/>
      <c r="I909" s="193"/>
      <c r="J909" s="204">
        <f>BK909</f>
        <v>0</v>
      </c>
      <c r="K909" s="190"/>
      <c r="L909" s="195"/>
      <c r="M909" s="196"/>
      <c r="N909" s="197"/>
      <c r="O909" s="197"/>
      <c r="P909" s="198">
        <f>SUM(P910:P911)</f>
        <v>0</v>
      </c>
      <c r="Q909" s="197"/>
      <c r="R909" s="198">
        <f>SUM(R910:R911)</f>
        <v>0</v>
      </c>
      <c r="S909" s="197"/>
      <c r="T909" s="199">
        <f>SUM(T910:T911)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00" t="s">
        <v>83</v>
      </c>
      <c r="AT909" s="201" t="s">
        <v>73</v>
      </c>
      <c r="AU909" s="201" t="s">
        <v>81</v>
      </c>
      <c r="AY909" s="200" t="s">
        <v>133</v>
      </c>
      <c r="BK909" s="202">
        <f>SUM(BK910:BK911)</f>
        <v>0</v>
      </c>
    </row>
    <row r="910" s="2" customFormat="1" ht="24.15" customHeight="1">
      <c r="A910" s="39"/>
      <c r="B910" s="40"/>
      <c r="C910" s="205" t="s">
        <v>1449</v>
      </c>
      <c r="D910" s="205" t="s">
        <v>135</v>
      </c>
      <c r="E910" s="206" t="s">
        <v>1450</v>
      </c>
      <c r="F910" s="207" t="s">
        <v>1451</v>
      </c>
      <c r="G910" s="208" t="s">
        <v>138</v>
      </c>
      <c r="H910" s="209">
        <v>3</v>
      </c>
      <c r="I910" s="210"/>
      <c r="J910" s="211">
        <f>ROUND(I910*H910,2)</f>
        <v>0</v>
      </c>
      <c r="K910" s="207" t="s">
        <v>19</v>
      </c>
      <c r="L910" s="45"/>
      <c r="M910" s="212" t="s">
        <v>19</v>
      </c>
      <c r="N910" s="213" t="s">
        <v>45</v>
      </c>
      <c r="O910" s="85"/>
      <c r="P910" s="214">
        <f>O910*H910</f>
        <v>0</v>
      </c>
      <c r="Q910" s="214">
        <v>0</v>
      </c>
      <c r="R910" s="214">
        <f>Q910*H910</f>
        <v>0</v>
      </c>
      <c r="S910" s="214">
        <v>0</v>
      </c>
      <c r="T910" s="215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16" t="s">
        <v>270</v>
      </c>
      <c r="AT910" s="216" t="s">
        <v>135</v>
      </c>
      <c r="AU910" s="216" t="s">
        <v>83</v>
      </c>
      <c r="AY910" s="18" t="s">
        <v>133</v>
      </c>
      <c r="BE910" s="217">
        <f>IF(N910="základní",J910,0)</f>
        <v>0</v>
      </c>
      <c r="BF910" s="217">
        <f>IF(N910="snížená",J910,0)</f>
        <v>0</v>
      </c>
      <c r="BG910" s="217">
        <f>IF(N910="zákl. přenesená",J910,0)</f>
        <v>0</v>
      </c>
      <c r="BH910" s="217">
        <f>IF(N910="sníž. přenesená",J910,0)</f>
        <v>0</v>
      </c>
      <c r="BI910" s="217">
        <f>IF(N910="nulová",J910,0)</f>
        <v>0</v>
      </c>
      <c r="BJ910" s="18" t="s">
        <v>81</v>
      </c>
      <c r="BK910" s="217">
        <f>ROUND(I910*H910,2)</f>
        <v>0</v>
      </c>
      <c r="BL910" s="18" t="s">
        <v>270</v>
      </c>
      <c r="BM910" s="216" t="s">
        <v>1452</v>
      </c>
    </row>
    <row r="911" s="2" customFormat="1">
      <c r="A911" s="39"/>
      <c r="B911" s="40"/>
      <c r="C911" s="41"/>
      <c r="D911" s="218" t="s">
        <v>142</v>
      </c>
      <c r="E911" s="41"/>
      <c r="F911" s="219" t="s">
        <v>1451</v>
      </c>
      <c r="G911" s="41"/>
      <c r="H911" s="41"/>
      <c r="I911" s="220"/>
      <c r="J911" s="41"/>
      <c r="K911" s="41"/>
      <c r="L911" s="45"/>
      <c r="M911" s="221"/>
      <c r="N911" s="222"/>
      <c r="O911" s="85"/>
      <c r="P911" s="85"/>
      <c r="Q911" s="85"/>
      <c r="R911" s="85"/>
      <c r="S911" s="85"/>
      <c r="T911" s="86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142</v>
      </c>
      <c r="AU911" s="18" t="s">
        <v>83</v>
      </c>
    </row>
    <row r="912" s="12" customFormat="1" ht="22.8" customHeight="1">
      <c r="A912" s="12"/>
      <c r="B912" s="189"/>
      <c r="C912" s="190"/>
      <c r="D912" s="191" t="s">
        <v>73</v>
      </c>
      <c r="E912" s="203" t="s">
        <v>464</v>
      </c>
      <c r="F912" s="203" t="s">
        <v>465</v>
      </c>
      <c r="G912" s="190"/>
      <c r="H912" s="190"/>
      <c r="I912" s="193"/>
      <c r="J912" s="204">
        <f>BK912</f>
        <v>0</v>
      </c>
      <c r="K912" s="190"/>
      <c r="L912" s="195"/>
      <c r="M912" s="196"/>
      <c r="N912" s="197"/>
      <c r="O912" s="197"/>
      <c r="P912" s="198">
        <f>SUM(P913:P993)</f>
        <v>0</v>
      </c>
      <c r="Q912" s="197"/>
      <c r="R912" s="198">
        <f>SUM(R913:R993)</f>
        <v>0.0049322100000000002</v>
      </c>
      <c r="S912" s="197"/>
      <c r="T912" s="199">
        <f>SUM(T913:T993)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00" t="s">
        <v>83</v>
      </c>
      <c r="AT912" s="201" t="s">
        <v>73</v>
      </c>
      <c r="AU912" s="201" t="s">
        <v>81</v>
      </c>
      <c r="AY912" s="200" t="s">
        <v>133</v>
      </c>
      <c r="BK912" s="202">
        <f>SUM(BK913:BK993)</f>
        <v>0</v>
      </c>
    </row>
    <row r="913" s="2" customFormat="1" ht="24.15" customHeight="1">
      <c r="A913" s="39"/>
      <c r="B913" s="40"/>
      <c r="C913" s="205" t="s">
        <v>1453</v>
      </c>
      <c r="D913" s="205" t="s">
        <v>135</v>
      </c>
      <c r="E913" s="206" t="s">
        <v>1454</v>
      </c>
      <c r="F913" s="207" t="s">
        <v>1455</v>
      </c>
      <c r="G913" s="208" t="s">
        <v>138</v>
      </c>
      <c r="H913" s="209">
        <v>10.705</v>
      </c>
      <c r="I913" s="210"/>
      <c r="J913" s="211">
        <f>ROUND(I913*H913,2)</f>
        <v>0</v>
      </c>
      <c r="K913" s="207" t="s">
        <v>139</v>
      </c>
      <c r="L913" s="45"/>
      <c r="M913" s="212" t="s">
        <v>19</v>
      </c>
      <c r="N913" s="213" t="s">
        <v>45</v>
      </c>
      <c r="O913" s="85"/>
      <c r="P913" s="214">
        <f>O913*H913</f>
        <v>0</v>
      </c>
      <c r="Q913" s="214">
        <v>6.9999999999999994E-05</v>
      </c>
      <c r="R913" s="214">
        <f>Q913*H913</f>
        <v>0.00074934999999999997</v>
      </c>
      <c r="S913" s="214">
        <v>0</v>
      </c>
      <c r="T913" s="215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16" t="s">
        <v>270</v>
      </c>
      <c r="AT913" s="216" t="s">
        <v>135</v>
      </c>
      <c r="AU913" s="216" t="s">
        <v>83</v>
      </c>
      <c r="AY913" s="18" t="s">
        <v>133</v>
      </c>
      <c r="BE913" s="217">
        <f>IF(N913="základní",J913,0)</f>
        <v>0</v>
      </c>
      <c r="BF913" s="217">
        <f>IF(N913="snížená",J913,0)</f>
        <v>0</v>
      </c>
      <c r="BG913" s="217">
        <f>IF(N913="zákl. přenesená",J913,0)</f>
        <v>0</v>
      </c>
      <c r="BH913" s="217">
        <f>IF(N913="sníž. přenesená",J913,0)</f>
        <v>0</v>
      </c>
      <c r="BI913" s="217">
        <f>IF(N913="nulová",J913,0)</f>
        <v>0</v>
      </c>
      <c r="BJ913" s="18" t="s">
        <v>81</v>
      </c>
      <c r="BK913" s="217">
        <f>ROUND(I913*H913,2)</f>
        <v>0</v>
      </c>
      <c r="BL913" s="18" t="s">
        <v>270</v>
      </c>
      <c r="BM913" s="216" t="s">
        <v>1456</v>
      </c>
    </row>
    <row r="914" s="2" customFormat="1">
      <c r="A914" s="39"/>
      <c r="B914" s="40"/>
      <c r="C914" s="41"/>
      <c r="D914" s="218" t="s">
        <v>142</v>
      </c>
      <c r="E914" s="41"/>
      <c r="F914" s="219" t="s">
        <v>1457</v>
      </c>
      <c r="G914" s="41"/>
      <c r="H914" s="41"/>
      <c r="I914" s="220"/>
      <c r="J914" s="41"/>
      <c r="K914" s="41"/>
      <c r="L914" s="45"/>
      <c r="M914" s="221"/>
      <c r="N914" s="222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142</v>
      </c>
      <c r="AU914" s="18" t="s">
        <v>83</v>
      </c>
    </row>
    <row r="915" s="2" customFormat="1">
      <c r="A915" s="39"/>
      <c r="B915" s="40"/>
      <c r="C915" s="41"/>
      <c r="D915" s="223" t="s">
        <v>144</v>
      </c>
      <c r="E915" s="41"/>
      <c r="F915" s="224" t="s">
        <v>1458</v>
      </c>
      <c r="G915" s="41"/>
      <c r="H915" s="41"/>
      <c r="I915" s="220"/>
      <c r="J915" s="41"/>
      <c r="K915" s="41"/>
      <c r="L915" s="45"/>
      <c r="M915" s="221"/>
      <c r="N915" s="222"/>
      <c r="O915" s="85"/>
      <c r="P915" s="85"/>
      <c r="Q915" s="85"/>
      <c r="R915" s="85"/>
      <c r="S915" s="85"/>
      <c r="T915" s="86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144</v>
      </c>
      <c r="AU915" s="18" t="s">
        <v>83</v>
      </c>
    </row>
    <row r="916" s="13" customFormat="1">
      <c r="A916" s="13"/>
      <c r="B916" s="225"/>
      <c r="C916" s="226"/>
      <c r="D916" s="218" t="s">
        <v>146</v>
      </c>
      <c r="E916" s="227" t="s">
        <v>19</v>
      </c>
      <c r="F916" s="228" t="s">
        <v>1459</v>
      </c>
      <c r="G916" s="226"/>
      <c r="H916" s="227" t="s">
        <v>19</v>
      </c>
      <c r="I916" s="229"/>
      <c r="J916" s="226"/>
      <c r="K916" s="226"/>
      <c r="L916" s="230"/>
      <c r="M916" s="231"/>
      <c r="N916" s="232"/>
      <c r="O916" s="232"/>
      <c r="P916" s="232"/>
      <c r="Q916" s="232"/>
      <c r="R916" s="232"/>
      <c r="S916" s="232"/>
      <c r="T916" s="23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4" t="s">
        <v>146</v>
      </c>
      <c r="AU916" s="234" t="s">
        <v>83</v>
      </c>
      <c r="AV916" s="13" t="s">
        <v>81</v>
      </c>
      <c r="AW916" s="13" t="s">
        <v>37</v>
      </c>
      <c r="AX916" s="13" t="s">
        <v>12</v>
      </c>
      <c r="AY916" s="234" t="s">
        <v>133</v>
      </c>
    </row>
    <row r="917" s="14" customFormat="1">
      <c r="A917" s="14"/>
      <c r="B917" s="235"/>
      <c r="C917" s="236"/>
      <c r="D917" s="218" t="s">
        <v>146</v>
      </c>
      <c r="E917" s="237" t="s">
        <v>19</v>
      </c>
      <c r="F917" s="238" t="s">
        <v>1460</v>
      </c>
      <c r="G917" s="236"/>
      <c r="H917" s="239">
        <v>1.7729999999999999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5" t="s">
        <v>146</v>
      </c>
      <c r="AU917" s="245" t="s">
        <v>83</v>
      </c>
      <c r="AV917" s="14" t="s">
        <v>83</v>
      </c>
      <c r="AW917" s="14" t="s">
        <v>37</v>
      </c>
      <c r="AX917" s="14" t="s">
        <v>12</v>
      </c>
      <c r="AY917" s="245" t="s">
        <v>133</v>
      </c>
    </row>
    <row r="918" s="14" customFormat="1">
      <c r="A918" s="14"/>
      <c r="B918" s="235"/>
      <c r="C918" s="236"/>
      <c r="D918" s="218" t="s">
        <v>146</v>
      </c>
      <c r="E918" s="237" t="s">
        <v>19</v>
      </c>
      <c r="F918" s="238" t="s">
        <v>1461</v>
      </c>
      <c r="G918" s="236"/>
      <c r="H918" s="239">
        <v>0.35999999999999999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146</v>
      </c>
      <c r="AU918" s="245" t="s">
        <v>83</v>
      </c>
      <c r="AV918" s="14" t="s">
        <v>83</v>
      </c>
      <c r="AW918" s="14" t="s">
        <v>37</v>
      </c>
      <c r="AX918" s="14" t="s">
        <v>12</v>
      </c>
      <c r="AY918" s="245" t="s">
        <v>133</v>
      </c>
    </row>
    <row r="919" s="14" customFormat="1">
      <c r="A919" s="14"/>
      <c r="B919" s="235"/>
      <c r="C919" s="236"/>
      <c r="D919" s="218" t="s">
        <v>146</v>
      </c>
      <c r="E919" s="237" t="s">
        <v>19</v>
      </c>
      <c r="F919" s="238" t="s">
        <v>1462</v>
      </c>
      <c r="G919" s="236"/>
      <c r="H919" s="239">
        <v>2.3639999999999999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146</v>
      </c>
      <c r="AU919" s="245" t="s">
        <v>83</v>
      </c>
      <c r="AV919" s="14" t="s">
        <v>83</v>
      </c>
      <c r="AW919" s="14" t="s">
        <v>37</v>
      </c>
      <c r="AX919" s="14" t="s">
        <v>12</v>
      </c>
      <c r="AY919" s="245" t="s">
        <v>133</v>
      </c>
    </row>
    <row r="920" s="14" customFormat="1">
      <c r="A920" s="14"/>
      <c r="B920" s="235"/>
      <c r="C920" s="236"/>
      <c r="D920" s="218" t="s">
        <v>146</v>
      </c>
      <c r="E920" s="237" t="s">
        <v>19</v>
      </c>
      <c r="F920" s="238" t="s">
        <v>1463</v>
      </c>
      <c r="G920" s="236"/>
      <c r="H920" s="239">
        <v>0.32000000000000001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5" t="s">
        <v>146</v>
      </c>
      <c r="AU920" s="245" t="s">
        <v>83</v>
      </c>
      <c r="AV920" s="14" t="s">
        <v>83</v>
      </c>
      <c r="AW920" s="14" t="s">
        <v>37</v>
      </c>
      <c r="AX920" s="14" t="s">
        <v>12</v>
      </c>
      <c r="AY920" s="245" t="s">
        <v>133</v>
      </c>
    </row>
    <row r="921" s="14" customFormat="1">
      <c r="A921" s="14"/>
      <c r="B921" s="235"/>
      <c r="C921" s="236"/>
      <c r="D921" s="218" t="s">
        <v>146</v>
      </c>
      <c r="E921" s="237" t="s">
        <v>19</v>
      </c>
      <c r="F921" s="238" t="s">
        <v>1464</v>
      </c>
      <c r="G921" s="236"/>
      <c r="H921" s="239">
        <v>0.14000000000000001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146</v>
      </c>
      <c r="AU921" s="245" t="s">
        <v>83</v>
      </c>
      <c r="AV921" s="14" t="s">
        <v>83</v>
      </c>
      <c r="AW921" s="14" t="s">
        <v>37</v>
      </c>
      <c r="AX921" s="14" t="s">
        <v>12</v>
      </c>
      <c r="AY921" s="245" t="s">
        <v>133</v>
      </c>
    </row>
    <row r="922" s="16" customFormat="1">
      <c r="A922" s="16"/>
      <c r="B922" s="271"/>
      <c r="C922" s="272"/>
      <c r="D922" s="218" t="s">
        <v>146</v>
      </c>
      <c r="E922" s="273" t="s">
        <v>19</v>
      </c>
      <c r="F922" s="274" t="s">
        <v>1465</v>
      </c>
      <c r="G922" s="272"/>
      <c r="H922" s="275">
        <v>4.9569999999999999</v>
      </c>
      <c r="I922" s="276"/>
      <c r="J922" s="272"/>
      <c r="K922" s="272"/>
      <c r="L922" s="277"/>
      <c r="M922" s="278"/>
      <c r="N922" s="279"/>
      <c r="O922" s="279"/>
      <c r="P922" s="279"/>
      <c r="Q922" s="279"/>
      <c r="R922" s="279"/>
      <c r="S922" s="279"/>
      <c r="T922" s="280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81" t="s">
        <v>146</v>
      </c>
      <c r="AU922" s="281" t="s">
        <v>83</v>
      </c>
      <c r="AV922" s="16" t="s">
        <v>162</v>
      </c>
      <c r="AW922" s="16" t="s">
        <v>37</v>
      </c>
      <c r="AX922" s="16" t="s">
        <v>12</v>
      </c>
      <c r="AY922" s="281" t="s">
        <v>133</v>
      </c>
    </row>
    <row r="923" s="13" customFormat="1">
      <c r="A923" s="13"/>
      <c r="B923" s="225"/>
      <c r="C923" s="226"/>
      <c r="D923" s="218" t="s">
        <v>146</v>
      </c>
      <c r="E923" s="227" t="s">
        <v>19</v>
      </c>
      <c r="F923" s="228" t="s">
        <v>1466</v>
      </c>
      <c r="G923" s="226"/>
      <c r="H923" s="227" t="s">
        <v>19</v>
      </c>
      <c r="I923" s="229"/>
      <c r="J923" s="226"/>
      <c r="K923" s="226"/>
      <c r="L923" s="230"/>
      <c r="M923" s="231"/>
      <c r="N923" s="232"/>
      <c r="O923" s="232"/>
      <c r="P923" s="232"/>
      <c r="Q923" s="232"/>
      <c r="R923" s="232"/>
      <c r="S923" s="232"/>
      <c r="T923" s="23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4" t="s">
        <v>146</v>
      </c>
      <c r="AU923" s="234" t="s">
        <v>83</v>
      </c>
      <c r="AV923" s="13" t="s">
        <v>81</v>
      </c>
      <c r="AW923" s="13" t="s">
        <v>37</v>
      </c>
      <c r="AX923" s="13" t="s">
        <v>12</v>
      </c>
      <c r="AY923" s="234" t="s">
        <v>133</v>
      </c>
    </row>
    <row r="924" s="14" customFormat="1">
      <c r="A924" s="14"/>
      <c r="B924" s="235"/>
      <c r="C924" s="236"/>
      <c r="D924" s="218" t="s">
        <v>146</v>
      </c>
      <c r="E924" s="237" t="s">
        <v>19</v>
      </c>
      <c r="F924" s="238" t="s">
        <v>1467</v>
      </c>
      <c r="G924" s="236"/>
      <c r="H924" s="239">
        <v>4.7279999999999998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5" t="s">
        <v>146</v>
      </c>
      <c r="AU924" s="245" t="s">
        <v>83</v>
      </c>
      <c r="AV924" s="14" t="s">
        <v>83</v>
      </c>
      <c r="AW924" s="14" t="s">
        <v>37</v>
      </c>
      <c r="AX924" s="14" t="s">
        <v>12</v>
      </c>
      <c r="AY924" s="245" t="s">
        <v>133</v>
      </c>
    </row>
    <row r="925" s="14" customFormat="1">
      <c r="A925" s="14"/>
      <c r="B925" s="235"/>
      <c r="C925" s="236"/>
      <c r="D925" s="218" t="s">
        <v>146</v>
      </c>
      <c r="E925" s="237" t="s">
        <v>19</v>
      </c>
      <c r="F925" s="238" t="s">
        <v>1468</v>
      </c>
      <c r="G925" s="236"/>
      <c r="H925" s="239">
        <v>0.64000000000000001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5" t="s">
        <v>146</v>
      </c>
      <c r="AU925" s="245" t="s">
        <v>83</v>
      </c>
      <c r="AV925" s="14" t="s">
        <v>83</v>
      </c>
      <c r="AW925" s="14" t="s">
        <v>37</v>
      </c>
      <c r="AX925" s="14" t="s">
        <v>12</v>
      </c>
      <c r="AY925" s="245" t="s">
        <v>133</v>
      </c>
    </row>
    <row r="926" s="14" customFormat="1">
      <c r="A926" s="14"/>
      <c r="B926" s="235"/>
      <c r="C926" s="236"/>
      <c r="D926" s="218" t="s">
        <v>146</v>
      </c>
      <c r="E926" s="237" t="s">
        <v>19</v>
      </c>
      <c r="F926" s="238" t="s">
        <v>1464</v>
      </c>
      <c r="G926" s="236"/>
      <c r="H926" s="239">
        <v>0.14000000000000001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5" t="s">
        <v>146</v>
      </c>
      <c r="AU926" s="245" t="s">
        <v>83</v>
      </c>
      <c r="AV926" s="14" t="s">
        <v>83</v>
      </c>
      <c r="AW926" s="14" t="s">
        <v>37</v>
      </c>
      <c r="AX926" s="14" t="s">
        <v>12</v>
      </c>
      <c r="AY926" s="245" t="s">
        <v>133</v>
      </c>
    </row>
    <row r="927" s="14" customFormat="1">
      <c r="A927" s="14"/>
      <c r="B927" s="235"/>
      <c r="C927" s="236"/>
      <c r="D927" s="218" t="s">
        <v>146</v>
      </c>
      <c r="E927" s="237" t="s">
        <v>19</v>
      </c>
      <c r="F927" s="238" t="s">
        <v>1469</v>
      </c>
      <c r="G927" s="236"/>
      <c r="H927" s="239">
        <v>0.23999999999999999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146</v>
      </c>
      <c r="AU927" s="245" t="s">
        <v>83</v>
      </c>
      <c r="AV927" s="14" t="s">
        <v>83</v>
      </c>
      <c r="AW927" s="14" t="s">
        <v>37</v>
      </c>
      <c r="AX927" s="14" t="s">
        <v>12</v>
      </c>
      <c r="AY927" s="245" t="s">
        <v>133</v>
      </c>
    </row>
    <row r="928" s="16" customFormat="1">
      <c r="A928" s="16"/>
      <c r="B928" s="271"/>
      <c r="C928" s="272"/>
      <c r="D928" s="218" t="s">
        <v>146</v>
      </c>
      <c r="E928" s="273" t="s">
        <v>19</v>
      </c>
      <c r="F928" s="274" t="s">
        <v>1465</v>
      </c>
      <c r="G928" s="272"/>
      <c r="H928" s="275">
        <v>5.7480000000000002</v>
      </c>
      <c r="I928" s="276"/>
      <c r="J928" s="272"/>
      <c r="K928" s="272"/>
      <c r="L928" s="277"/>
      <c r="M928" s="278"/>
      <c r="N928" s="279"/>
      <c r="O928" s="279"/>
      <c r="P928" s="279"/>
      <c r="Q928" s="279"/>
      <c r="R928" s="279"/>
      <c r="S928" s="279"/>
      <c r="T928" s="280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81" t="s">
        <v>146</v>
      </c>
      <c r="AU928" s="281" t="s">
        <v>83</v>
      </c>
      <c r="AV928" s="16" t="s">
        <v>162</v>
      </c>
      <c r="AW928" s="16" t="s">
        <v>37</v>
      </c>
      <c r="AX928" s="16" t="s">
        <v>12</v>
      </c>
      <c r="AY928" s="281" t="s">
        <v>133</v>
      </c>
    </row>
    <row r="929" s="15" customFormat="1">
      <c r="A929" s="15"/>
      <c r="B929" s="246"/>
      <c r="C929" s="247"/>
      <c r="D929" s="218" t="s">
        <v>146</v>
      </c>
      <c r="E929" s="248" t="s">
        <v>19</v>
      </c>
      <c r="F929" s="249" t="s">
        <v>161</v>
      </c>
      <c r="G929" s="247"/>
      <c r="H929" s="250">
        <v>10.705</v>
      </c>
      <c r="I929" s="251"/>
      <c r="J929" s="247"/>
      <c r="K929" s="247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146</v>
      </c>
      <c r="AU929" s="256" t="s">
        <v>83</v>
      </c>
      <c r="AV929" s="15" t="s">
        <v>140</v>
      </c>
      <c r="AW929" s="15" t="s">
        <v>37</v>
      </c>
      <c r="AX929" s="15" t="s">
        <v>81</v>
      </c>
      <c r="AY929" s="256" t="s">
        <v>133</v>
      </c>
    </row>
    <row r="930" s="2" customFormat="1" ht="24.15" customHeight="1">
      <c r="A930" s="39"/>
      <c r="B930" s="40"/>
      <c r="C930" s="205" t="s">
        <v>1470</v>
      </c>
      <c r="D930" s="205" t="s">
        <v>135</v>
      </c>
      <c r="E930" s="206" t="s">
        <v>1471</v>
      </c>
      <c r="F930" s="207" t="s">
        <v>1472</v>
      </c>
      <c r="G930" s="208" t="s">
        <v>138</v>
      </c>
      <c r="H930" s="209">
        <v>5.7480000000000002</v>
      </c>
      <c r="I930" s="210"/>
      <c r="J930" s="211">
        <f>ROUND(I930*H930,2)</f>
        <v>0</v>
      </c>
      <c r="K930" s="207" t="s">
        <v>139</v>
      </c>
      <c r="L930" s="45"/>
      <c r="M930" s="212" t="s">
        <v>19</v>
      </c>
      <c r="N930" s="213" t="s">
        <v>45</v>
      </c>
      <c r="O930" s="85"/>
      <c r="P930" s="214">
        <f>O930*H930</f>
        <v>0</v>
      </c>
      <c r="Q930" s="214">
        <v>2.0000000000000002E-05</v>
      </c>
      <c r="R930" s="214">
        <f>Q930*H930</f>
        <v>0.00011496000000000001</v>
      </c>
      <c r="S930" s="214">
        <v>0</v>
      </c>
      <c r="T930" s="215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16" t="s">
        <v>270</v>
      </c>
      <c r="AT930" s="216" t="s">
        <v>135</v>
      </c>
      <c r="AU930" s="216" t="s">
        <v>83</v>
      </c>
      <c r="AY930" s="18" t="s">
        <v>133</v>
      </c>
      <c r="BE930" s="217">
        <f>IF(N930="základní",J930,0)</f>
        <v>0</v>
      </c>
      <c r="BF930" s="217">
        <f>IF(N930="snížená",J930,0)</f>
        <v>0</v>
      </c>
      <c r="BG930" s="217">
        <f>IF(N930="zákl. přenesená",J930,0)</f>
        <v>0</v>
      </c>
      <c r="BH930" s="217">
        <f>IF(N930="sníž. přenesená",J930,0)</f>
        <v>0</v>
      </c>
      <c r="BI930" s="217">
        <f>IF(N930="nulová",J930,0)</f>
        <v>0</v>
      </c>
      <c r="BJ930" s="18" t="s">
        <v>81</v>
      </c>
      <c r="BK930" s="217">
        <f>ROUND(I930*H930,2)</f>
        <v>0</v>
      </c>
      <c r="BL930" s="18" t="s">
        <v>270</v>
      </c>
      <c r="BM930" s="216" t="s">
        <v>1473</v>
      </c>
    </row>
    <row r="931" s="2" customFormat="1">
      <c r="A931" s="39"/>
      <c r="B931" s="40"/>
      <c r="C931" s="41"/>
      <c r="D931" s="218" t="s">
        <v>142</v>
      </c>
      <c r="E931" s="41"/>
      <c r="F931" s="219" t="s">
        <v>1474</v>
      </c>
      <c r="G931" s="41"/>
      <c r="H931" s="41"/>
      <c r="I931" s="220"/>
      <c r="J931" s="41"/>
      <c r="K931" s="41"/>
      <c r="L931" s="45"/>
      <c r="M931" s="221"/>
      <c r="N931" s="222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142</v>
      </c>
      <c r="AU931" s="18" t="s">
        <v>83</v>
      </c>
    </row>
    <row r="932" s="2" customFormat="1">
      <c r="A932" s="39"/>
      <c r="B932" s="40"/>
      <c r="C932" s="41"/>
      <c r="D932" s="223" t="s">
        <v>144</v>
      </c>
      <c r="E932" s="41"/>
      <c r="F932" s="224" t="s">
        <v>1475</v>
      </c>
      <c r="G932" s="41"/>
      <c r="H932" s="41"/>
      <c r="I932" s="220"/>
      <c r="J932" s="41"/>
      <c r="K932" s="41"/>
      <c r="L932" s="45"/>
      <c r="M932" s="221"/>
      <c r="N932" s="222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144</v>
      </c>
      <c r="AU932" s="18" t="s">
        <v>83</v>
      </c>
    </row>
    <row r="933" s="13" customFormat="1">
      <c r="A933" s="13"/>
      <c r="B933" s="225"/>
      <c r="C933" s="226"/>
      <c r="D933" s="218" t="s">
        <v>146</v>
      </c>
      <c r="E933" s="227" t="s">
        <v>19</v>
      </c>
      <c r="F933" s="228" t="s">
        <v>1466</v>
      </c>
      <c r="G933" s="226"/>
      <c r="H933" s="227" t="s">
        <v>19</v>
      </c>
      <c r="I933" s="229"/>
      <c r="J933" s="226"/>
      <c r="K933" s="226"/>
      <c r="L933" s="230"/>
      <c r="M933" s="231"/>
      <c r="N933" s="232"/>
      <c r="O933" s="232"/>
      <c r="P933" s="232"/>
      <c r="Q933" s="232"/>
      <c r="R933" s="232"/>
      <c r="S933" s="232"/>
      <c r="T933" s="23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4" t="s">
        <v>146</v>
      </c>
      <c r="AU933" s="234" t="s">
        <v>83</v>
      </c>
      <c r="AV933" s="13" t="s">
        <v>81</v>
      </c>
      <c r="AW933" s="13" t="s">
        <v>37</v>
      </c>
      <c r="AX933" s="13" t="s">
        <v>12</v>
      </c>
      <c r="AY933" s="234" t="s">
        <v>133</v>
      </c>
    </row>
    <row r="934" s="14" customFormat="1">
      <c r="A934" s="14"/>
      <c r="B934" s="235"/>
      <c r="C934" s="236"/>
      <c r="D934" s="218" t="s">
        <v>146</v>
      </c>
      <c r="E934" s="237" t="s">
        <v>19</v>
      </c>
      <c r="F934" s="238" t="s">
        <v>1467</v>
      </c>
      <c r="G934" s="236"/>
      <c r="H934" s="239">
        <v>4.7279999999999998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146</v>
      </c>
      <c r="AU934" s="245" t="s">
        <v>83</v>
      </c>
      <c r="AV934" s="14" t="s">
        <v>83</v>
      </c>
      <c r="AW934" s="14" t="s">
        <v>37</v>
      </c>
      <c r="AX934" s="14" t="s">
        <v>12</v>
      </c>
      <c r="AY934" s="245" t="s">
        <v>133</v>
      </c>
    </row>
    <row r="935" s="14" customFormat="1">
      <c r="A935" s="14"/>
      <c r="B935" s="235"/>
      <c r="C935" s="236"/>
      <c r="D935" s="218" t="s">
        <v>146</v>
      </c>
      <c r="E935" s="237" t="s">
        <v>19</v>
      </c>
      <c r="F935" s="238" t="s">
        <v>1468</v>
      </c>
      <c r="G935" s="236"/>
      <c r="H935" s="239">
        <v>0.64000000000000001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146</v>
      </c>
      <c r="AU935" s="245" t="s">
        <v>83</v>
      </c>
      <c r="AV935" s="14" t="s">
        <v>83</v>
      </c>
      <c r="AW935" s="14" t="s">
        <v>37</v>
      </c>
      <c r="AX935" s="14" t="s">
        <v>12</v>
      </c>
      <c r="AY935" s="245" t="s">
        <v>133</v>
      </c>
    </row>
    <row r="936" s="14" customFormat="1">
      <c r="A936" s="14"/>
      <c r="B936" s="235"/>
      <c r="C936" s="236"/>
      <c r="D936" s="218" t="s">
        <v>146</v>
      </c>
      <c r="E936" s="237" t="s">
        <v>19</v>
      </c>
      <c r="F936" s="238" t="s">
        <v>1464</v>
      </c>
      <c r="G936" s="236"/>
      <c r="H936" s="239">
        <v>0.14000000000000001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146</v>
      </c>
      <c r="AU936" s="245" t="s">
        <v>83</v>
      </c>
      <c r="AV936" s="14" t="s">
        <v>83</v>
      </c>
      <c r="AW936" s="14" t="s">
        <v>37</v>
      </c>
      <c r="AX936" s="14" t="s">
        <v>12</v>
      </c>
      <c r="AY936" s="245" t="s">
        <v>133</v>
      </c>
    </row>
    <row r="937" s="14" customFormat="1">
      <c r="A937" s="14"/>
      <c r="B937" s="235"/>
      <c r="C937" s="236"/>
      <c r="D937" s="218" t="s">
        <v>146</v>
      </c>
      <c r="E937" s="237" t="s">
        <v>19</v>
      </c>
      <c r="F937" s="238" t="s">
        <v>1469</v>
      </c>
      <c r="G937" s="236"/>
      <c r="H937" s="239">
        <v>0.23999999999999999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146</v>
      </c>
      <c r="AU937" s="245" t="s">
        <v>83</v>
      </c>
      <c r="AV937" s="14" t="s">
        <v>83</v>
      </c>
      <c r="AW937" s="14" t="s">
        <v>37</v>
      </c>
      <c r="AX937" s="14" t="s">
        <v>12</v>
      </c>
      <c r="AY937" s="245" t="s">
        <v>133</v>
      </c>
    </row>
    <row r="938" s="15" customFormat="1">
      <c r="A938" s="15"/>
      <c r="B938" s="246"/>
      <c r="C938" s="247"/>
      <c r="D938" s="218" t="s">
        <v>146</v>
      </c>
      <c r="E938" s="248" t="s">
        <v>19</v>
      </c>
      <c r="F938" s="249" t="s">
        <v>161</v>
      </c>
      <c r="G938" s="247"/>
      <c r="H938" s="250">
        <v>5.7480000000000002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6" t="s">
        <v>146</v>
      </c>
      <c r="AU938" s="256" t="s">
        <v>83</v>
      </c>
      <c r="AV938" s="15" t="s">
        <v>140</v>
      </c>
      <c r="AW938" s="15" t="s">
        <v>37</v>
      </c>
      <c r="AX938" s="15" t="s">
        <v>81</v>
      </c>
      <c r="AY938" s="256" t="s">
        <v>133</v>
      </c>
    </row>
    <row r="939" s="2" customFormat="1" ht="24.15" customHeight="1">
      <c r="A939" s="39"/>
      <c r="B939" s="40"/>
      <c r="C939" s="205" t="s">
        <v>1476</v>
      </c>
      <c r="D939" s="205" t="s">
        <v>135</v>
      </c>
      <c r="E939" s="206" t="s">
        <v>1477</v>
      </c>
      <c r="F939" s="207" t="s">
        <v>1478</v>
      </c>
      <c r="G939" s="208" t="s">
        <v>138</v>
      </c>
      <c r="H939" s="209">
        <v>10.705</v>
      </c>
      <c r="I939" s="210"/>
      <c r="J939" s="211">
        <f>ROUND(I939*H939,2)</f>
        <v>0</v>
      </c>
      <c r="K939" s="207" t="s">
        <v>139</v>
      </c>
      <c r="L939" s="45"/>
      <c r="M939" s="212" t="s">
        <v>19</v>
      </c>
      <c r="N939" s="213" t="s">
        <v>45</v>
      </c>
      <c r="O939" s="85"/>
      <c r="P939" s="214">
        <f>O939*H939</f>
        <v>0</v>
      </c>
      <c r="Q939" s="214">
        <v>0.00013999999999999999</v>
      </c>
      <c r="R939" s="214">
        <f>Q939*H939</f>
        <v>0.0014987</v>
      </c>
      <c r="S939" s="214">
        <v>0</v>
      </c>
      <c r="T939" s="215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16" t="s">
        <v>270</v>
      </c>
      <c r="AT939" s="216" t="s">
        <v>135</v>
      </c>
      <c r="AU939" s="216" t="s">
        <v>83</v>
      </c>
      <c r="AY939" s="18" t="s">
        <v>133</v>
      </c>
      <c r="BE939" s="217">
        <f>IF(N939="základní",J939,0)</f>
        <v>0</v>
      </c>
      <c r="BF939" s="217">
        <f>IF(N939="snížená",J939,0)</f>
        <v>0</v>
      </c>
      <c r="BG939" s="217">
        <f>IF(N939="zákl. přenesená",J939,0)</f>
        <v>0</v>
      </c>
      <c r="BH939" s="217">
        <f>IF(N939="sníž. přenesená",J939,0)</f>
        <v>0</v>
      </c>
      <c r="BI939" s="217">
        <f>IF(N939="nulová",J939,0)</f>
        <v>0</v>
      </c>
      <c r="BJ939" s="18" t="s">
        <v>81</v>
      </c>
      <c r="BK939" s="217">
        <f>ROUND(I939*H939,2)</f>
        <v>0</v>
      </c>
      <c r="BL939" s="18" t="s">
        <v>270</v>
      </c>
      <c r="BM939" s="216" t="s">
        <v>1479</v>
      </c>
    </row>
    <row r="940" s="2" customFormat="1">
      <c r="A940" s="39"/>
      <c r="B940" s="40"/>
      <c r="C940" s="41"/>
      <c r="D940" s="218" t="s">
        <v>142</v>
      </c>
      <c r="E940" s="41"/>
      <c r="F940" s="219" t="s">
        <v>1480</v>
      </c>
      <c r="G940" s="41"/>
      <c r="H940" s="41"/>
      <c r="I940" s="220"/>
      <c r="J940" s="41"/>
      <c r="K940" s="41"/>
      <c r="L940" s="45"/>
      <c r="M940" s="221"/>
      <c r="N940" s="222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142</v>
      </c>
      <c r="AU940" s="18" t="s">
        <v>83</v>
      </c>
    </row>
    <row r="941" s="2" customFormat="1">
      <c r="A941" s="39"/>
      <c r="B941" s="40"/>
      <c r="C941" s="41"/>
      <c r="D941" s="223" t="s">
        <v>144</v>
      </c>
      <c r="E941" s="41"/>
      <c r="F941" s="224" t="s">
        <v>1481</v>
      </c>
      <c r="G941" s="41"/>
      <c r="H941" s="41"/>
      <c r="I941" s="220"/>
      <c r="J941" s="41"/>
      <c r="K941" s="41"/>
      <c r="L941" s="45"/>
      <c r="M941" s="221"/>
      <c r="N941" s="222"/>
      <c r="O941" s="85"/>
      <c r="P941" s="85"/>
      <c r="Q941" s="85"/>
      <c r="R941" s="85"/>
      <c r="S941" s="85"/>
      <c r="T941" s="86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144</v>
      </c>
      <c r="AU941" s="18" t="s">
        <v>83</v>
      </c>
    </row>
    <row r="942" s="13" customFormat="1">
      <c r="A942" s="13"/>
      <c r="B942" s="225"/>
      <c r="C942" s="226"/>
      <c r="D942" s="218" t="s">
        <v>146</v>
      </c>
      <c r="E942" s="227" t="s">
        <v>19</v>
      </c>
      <c r="F942" s="228" t="s">
        <v>1459</v>
      </c>
      <c r="G942" s="226"/>
      <c r="H942" s="227" t="s">
        <v>19</v>
      </c>
      <c r="I942" s="229"/>
      <c r="J942" s="226"/>
      <c r="K942" s="226"/>
      <c r="L942" s="230"/>
      <c r="M942" s="231"/>
      <c r="N942" s="232"/>
      <c r="O942" s="232"/>
      <c r="P942" s="232"/>
      <c r="Q942" s="232"/>
      <c r="R942" s="232"/>
      <c r="S942" s="232"/>
      <c r="T942" s="23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4" t="s">
        <v>146</v>
      </c>
      <c r="AU942" s="234" t="s">
        <v>83</v>
      </c>
      <c r="AV942" s="13" t="s">
        <v>81</v>
      </c>
      <c r="AW942" s="13" t="s">
        <v>37</v>
      </c>
      <c r="AX942" s="13" t="s">
        <v>12</v>
      </c>
      <c r="AY942" s="234" t="s">
        <v>133</v>
      </c>
    </row>
    <row r="943" s="14" customFormat="1">
      <c r="A943" s="14"/>
      <c r="B943" s="235"/>
      <c r="C943" s="236"/>
      <c r="D943" s="218" t="s">
        <v>146</v>
      </c>
      <c r="E943" s="237" t="s">
        <v>19</v>
      </c>
      <c r="F943" s="238" t="s">
        <v>1460</v>
      </c>
      <c r="G943" s="236"/>
      <c r="H943" s="239">
        <v>1.7729999999999999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146</v>
      </c>
      <c r="AU943" s="245" t="s">
        <v>83</v>
      </c>
      <c r="AV943" s="14" t="s">
        <v>83</v>
      </c>
      <c r="AW943" s="14" t="s">
        <v>37</v>
      </c>
      <c r="AX943" s="14" t="s">
        <v>12</v>
      </c>
      <c r="AY943" s="245" t="s">
        <v>133</v>
      </c>
    </row>
    <row r="944" s="14" customFormat="1">
      <c r="A944" s="14"/>
      <c r="B944" s="235"/>
      <c r="C944" s="236"/>
      <c r="D944" s="218" t="s">
        <v>146</v>
      </c>
      <c r="E944" s="237" t="s">
        <v>19</v>
      </c>
      <c r="F944" s="238" t="s">
        <v>1461</v>
      </c>
      <c r="G944" s="236"/>
      <c r="H944" s="239">
        <v>0.35999999999999999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5" t="s">
        <v>146</v>
      </c>
      <c r="AU944" s="245" t="s">
        <v>83</v>
      </c>
      <c r="AV944" s="14" t="s">
        <v>83</v>
      </c>
      <c r="AW944" s="14" t="s">
        <v>37</v>
      </c>
      <c r="AX944" s="14" t="s">
        <v>12</v>
      </c>
      <c r="AY944" s="245" t="s">
        <v>133</v>
      </c>
    </row>
    <row r="945" s="14" customFormat="1">
      <c r="A945" s="14"/>
      <c r="B945" s="235"/>
      <c r="C945" s="236"/>
      <c r="D945" s="218" t="s">
        <v>146</v>
      </c>
      <c r="E945" s="237" t="s">
        <v>19</v>
      </c>
      <c r="F945" s="238" t="s">
        <v>1462</v>
      </c>
      <c r="G945" s="236"/>
      <c r="H945" s="239">
        <v>2.3639999999999999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5" t="s">
        <v>146</v>
      </c>
      <c r="AU945" s="245" t="s">
        <v>83</v>
      </c>
      <c r="AV945" s="14" t="s">
        <v>83</v>
      </c>
      <c r="AW945" s="14" t="s">
        <v>37</v>
      </c>
      <c r="AX945" s="14" t="s">
        <v>12</v>
      </c>
      <c r="AY945" s="245" t="s">
        <v>133</v>
      </c>
    </row>
    <row r="946" s="14" customFormat="1">
      <c r="A946" s="14"/>
      <c r="B946" s="235"/>
      <c r="C946" s="236"/>
      <c r="D946" s="218" t="s">
        <v>146</v>
      </c>
      <c r="E946" s="237" t="s">
        <v>19</v>
      </c>
      <c r="F946" s="238" t="s">
        <v>1463</v>
      </c>
      <c r="G946" s="236"/>
      <c r="H946" s="239">
        <v>0.32000000000000001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5" t="s">
        <v>146</v>
      </c>
      <c r="AU946" s="245" t="s">
        <v>83</v>
      </c>
      <c r="AV946" s="14" t="s">
        <v>83</v>
      </c>
      <c r="AW946" s="14" t="s">
        <v>37</v>
      </c>
      <c r="AX946" s="14" t="s">
        <v>12</v>
      </c>
      <c r="AY946" s="245" t="s">
        <v>133</v>
      </c>
    </row>
    <row r="947" s="14" customFormat="1">
      <c r="A947" s="14"/>
      <c r="B947" s="235"/>
      <c r="C947" s="236"/>
      <c r="D947" s="218" t="s">
        <v>146</v>
      </c>
      <c r="E947" s="237" t="s">
        <v>19</v>
      </c>
      <c r="F947" s="238" t="s">
        <v>1464</v>
      </c>
      <c r="G947" s="236"/>
      <c r="H947" s="239">
        <v>0.14000000000000001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5" t="s">
        <v>146</v>
      </c>
      <c r="AU947" s="245" t="s">
        <v>83</v>
      </c>
      <c r="AV947" s="14" t="s">
        <v>83</v>
      </c>
      <c r="AW947" s="14" t="s">
        <v>37</v>
      </c>
      <c r="AX947" s="14" t="s">
        <v>12</v>
      </c>
      <c r="AY947" s="245" t="s">
        <v>133</v>
      </c>
    </row>
    <row r="948" s="16" customFormat="1">
      <c r="A948" s="16"/>
      <c r="B948" s="271"/>
      <c r="C948" s="272"/>
      <c r="D948" s="218" t="s">
        <v>146</v>
      </c>
      <c r="E948" s="273" t="s">
        <v>19</v>
      </c>
      <c r="F948" s="274" t="s">
        <v>1465</v>
      </c>
      <c r="G948" s="272"/>
      <c r="H948" s="275">
        <v>4.9569999999999999</v>
      </c>
      <c r="I948" s="276"/>
      <c r="J948" s="272"/>
      <c r="K948" s="272"/>
      <c r="L948" s="277"/>
      <c r="M948" s="278"/>
      <c r="N948" s="279"/>
      <c r="O948" s="279"/>
      <c r="P948" s="279"/>
      <c r="Q948" s="279"/>
      <c r="R948" s="279"/>
      <c r="S948" s="279"/>
      <c r="T948" s="280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81" t="s">
        <v>146</v>
      </c>
      <c r="AU948" s="281" t="s">
        <v>83</v>
      </c>
      <c r="AV948" s="16" t="s">
        <v>162</v>
      </c>
      <c r="AW948" s="16" t="s">
        <v>37</v>
      </c>
      <c r="AX948" s="16" t="s">
        <v>12</v>
      </c>
      <c r="AY948" s="281" t="s">
        <v>133</v>
      </c>
    </row>
    <row r="949" s="13" customFormat="1">
      <c r="A949" s="13"/>
      <c r="B949" s="225"/>
      <c r="C949" s="226"/>
      <c r="D949" s="218" t="s">
        <v>146</v>
      </c>
      <c r="E949" s="227" t="s">
        <v>19</v>
      </c>
      <c r="F949" s="228" t="s">
        <v>1466</v>
      </c>
      <c r="G949" s="226"/>
      <c r="H949" s="227" t="s">
        <v>19</v>
      </c>
      <c r="I949" s="229"/>
      <c r="J949" s="226"/>
      <c r="K949" s="226"/>
      <c r="L949" s="230"/>
      <c r="M949" s="231"/>
      <c r="N949" s="232"/>
      <c r="O949" s="232"/>
      <c r="P949" s="232"/>
      <c r="Q949" s="232"/>
      <c r="R949" s="232"/>
      <c r="S949" s="232"/>
      <c r="T949" s="23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4" t="s">
        <v>146</v>
      </c>
      <c r="AU949" s="234" t="s">
        <v>83</v>
      </c>
      <c r="AV949" s="13" t="s">
        <v>81</v>
      </c>
      <c r="AW949" s="13" t="s">
        <v>37</v>
      </c>
      <c r="AX949" s="13" t="s">
        <v>12</v>
      </c>
      <c r="AY949" s="234" t="s">
        <v>133</v>
      </c>
    </row>
    <row r="950" s="14" customFormat="1">
      <c r="A950" s="14"/>
      <c r="B950" s="235"/>
      <c r="C950" s="236"/>
      <c r="D950" s="218" t="s">
        <v>146</v>
      </c>
      <c r="E950" s="237" t="s">
        <v>19</v>
      </c>
      <c r="F950" s="238" t="s">
        <v>1467</v>
      </c>
      <c r="G950" s="236"/>
      <c r="H950" s="239">
        <v>4.7279999999999998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5" t="s">
        <v>146</v>
      </c>
      <c r="AU950" s="245" t="s">
        <v>83</v>
      </c>
      <c r="AV950" s="14" t="s">
        <v>83</v>
      </c>
      <c r="AW950" s="14" t="s">
        <v>37</v>
      </c>
      <c r="AX950" s="14" t="s">
        <v>12</v>
      </c>
      <c r="AY950" s="245" t="s">
        <v>133</v>
      </c>
    </row>
    <row r="951" s="14" customFormat="1">
      <c r="A951" s="14"/>
      <c r="B951" s="235"/>
      <c r="C951" s="236"/>
      <c r="D951" s="218" t="s">
        <v>146</v>
      </c>
      <c r="E951" s="237" t="s">
        <v>19</v>
      </c>
      <c r="F951" s="238" t="s">
        <v>1468</v>
      </c>
      <c r="G951" s="236"/>
      <c r="H951" s="239">
        <v>0.64000000000000001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146</v>
      </c>
      <c r="AU951" s="245" t="s">
        <v>83</v>
      </c>
      <c r="AV951" s="14" t="s">
        <v>83</v>
      </c>
      <c r="AW951" s="14" t="s">
        <v>37</v>
      </c>
      <c r="AX951" s="14" t="s">
        <v>12</v>
      </c>
      <c r="AY951" s="245" t="s">
        <v>133</v>
      </c>
    </row>
    <row r="952" s="14" customFormat="1">
      <c r="A952" s="14"/>
      <c r="B952" s="235"/>
      <c r="C952" s="236"/>
      <c r="D952" s="218" t="s">
        <v>146</v>
      </c>
      <c r="E952" s="237" t="s">
        <v>19</v>
      </c>
      <c r="F952" s="238" t="s">
        <v>1464</v>
      </c>
      <c r="G952" s="236"/>
      <c r="H952" s="239">
        <v>0.14000000000000001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5" t="s">
        <v>146</v>
      </c>
      <c r="AU952" s="245" t="s">
        <v>83</v>
      </c>
      <c r="AV952" s="14" t="s">
        <v>83</v>
      </c>
      <c r="AW952" s="14" t="s">
        <v>37</v>
      </c>
      <c r="AX952" s="14" t="s">
        <v>12</v>
      </c>
      <c r="AY952" s="245" t="s">
        <v>133</v>
      </c>
    </row>
    <row r="953" s="14" customFormat="1">
      <c r="A953" s="14"/>
      <c r="B953" s="235"/>
      <c r="C953" s="236"/>
      <c r="D953" s="218" t="s">
        <v>146</v>
      </c>
      <c r="E953" s="237" t="s">
        <v>19</v>
      </c>
      <c r="F953" s="238" t="s">
        <v>1469</v>
      </c>
      <c r="G953" s="236"/>
      <c r="H953" s="239">
        <v>0.23999999999999999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5" t="s">
        <v>146</v>
      </c>
      <c r="AU953" s="245" t="s">
        <v>83</v>
      </c>
      <c r="AV953" s="14" t="s">
        <v>83</v>
      </c>
      <c r="AW953" s="14" t="s">
        <v>37</v>
      </c>
      <c r="AX953" s="14" t="s">
        <v>12</v>
      </c>
      <c r="AY953" s="245" t="s">
        <v>133</v>
      </c>
    </row>
    <row r="954" s="16" customFormat="1">
      <c r="A954" s="16"/>
      <c r="B954" s="271"/>
      <c r="C954" s="272"/>
      <c r="D954" s="218" t="s">
        <v>146</v>
      </c>
      <c r="E954" s="273" t="s">
        <v>19</v>
      </c>
      <c r="F954" s="274" t="s">
        <v>1465</v>
      </c>
      <c r="G954" s="272"/>
      <c r="H954" s="275">
        <v>5.7480000000000002</v>
      </c>
      <c r="I954" s="276"/>
      <c r="J954" s="272"/>
      <c r="K954" s="272"/>
      <c r="L954" s="277"/>
      <c r="M954" s="278"/>
      <c r="N954" s="279"/>
      <c r="O954" s="279"/>
      <c r="P954" s="279"/>
      <c r="Q954" s="279"/>
      <c r="R954" s="279"/>
      <c r="S954" s="279"/>
      <c r="T954" s="280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81" t="s">
        <v>146</v>
      </c>
      <c r="AU954" s="281" t="s">
        <v>83</v>
      </c>
      <c r="AV954" s="16" t="s">
        <v>162</v>
      </c>
      <c r="AW954" s="16" t="s">
        <v>37</v>
      </c>
      <c r="AX954" s="16" t="s">
        <v>12</v>
      </c>
      <c r="AY954" s="281" t="s">
        <v>133</v>
      </c>
    </row>
    <row r="955" s="15" customFormat="1">
      <c r="A955" s="15"/>
      <c r="B955" s="246"/>
      <c r="C955" s="247"/>
      <c r="D955" s="218" t="s">
        <v>146</v>
      </c>
      <c r="E955" s="248" t="s">
        <v>19</v>
      </c>
      <c r="F955" s="249" t="s">
        <v>161</v>
      </c>
      <c r="G955" s="247"/>
      <c r="H955" s="250">
        <v>10.705</v>
      </c>
      <c r="I955" s="251"/>
      <c r="J955" s="247"/>
      <c r="K955" s="247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146</v>
      </c>
      <c r="AU955" s="256" t="s">
        <v>83</v>
      </c>
      <c r="AV955" s="15" t="s">
        <v>140</v>
      </c>
      <c r="AW955" s="15" t="s">
        <v>37</v>
      </c>
      <c r="AX955" s="15" t="s">
        <v>81</v>
      </c>
      <c r="AY955" s="256" t="s">
        <v>133</v>
      </c>
    </row>
    <row r="956" s="2" customFormat="1" ht="24.15" customHeight="1">
      <c r="A956" s="39"/>
      <c r="B956" s="40"/>
      <c r="C956" s="205" t="s">
        <v>1482</v>
      </c>
      <c r="D956" s="205" t="s">
        <v>135</v>
      </c>
      <c r="E956" s="206" t="s">
        <v>1483</v>
      </c>
      <c r="F956" s="207" t="s">
        <v>1484</v>
      </c>
      <c r="G956" s="208" t="s">
        <v>138</v>
      </c>
      <c r="H956" s="209">
        <v>10.705</v>
      </c>
      <c r="I956" s="210"/>
      <c r="J956" s="211">
        <f>ROUND(I956*H956,2)</f>
        <v>0</v>
      </c>
      <c r="K956" s="207" t="s">
        <v>139</v>
      </c>
      <c r="L956" s="45"/>
      <c r="M956" s="212" t="s">
        <v>19</v>
      </c>
      <c r="N956" s="213" t="s">
        <v>45</v>
      </c>
      <c r="O956" s="85"/>
      <c r="P956" s="214">
        <f>O956*H956</f>
        <v>0</v>
      </c>
      <c r="Q956" s="214">
        <v>0.00012</v>
      </c>
      <c r="R956" s="214">
        <f>Q956*H956</f>
        <v>0.0012846000000000001</v>
      </c>
      <c r="S956" s="214">
        <v>0</v>
      </c>
      <c r="T956" s="215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16" t="s">
        <v>270</v>
      </c>
      <c r="AT956" s="216" t="s">
        <v>135</v>
      </c>
      <c r="AU956" s="216" t="s">
        <v>83</v>
      </c>
      <c r="AY956" s="18" t="s">
        <v>133</v>
      </c>
      <c r="BE956" s="217">
        <f>IF(N956="základní",J956,0)</f>
        <v>0</v>
      </c>
      <c r="BF956" s="217">
        <f>IF(N956="snížená",J956,0)</f>
        <v>0</v>
      </c>
      <c r="BG956" s="217">
        <f>IF(N956="zákl. přenesená",J956,0)</f>
        <v>0</v>
      </c>
      <c r="BH956" s="217">
        <f>IF(N956="sníž. přenesená",J956,0)</f>
        <v>0</v>
      </c>
      <c r="BI956" s="217">
        <f>IF(N956="nulová",J956,0)</f>
        <v>0</v>
      </c>
      <c r="BJ956" s="18" t="s">
        <v>81</v>
      </c>
      <c r="BK956" s="217">
        <f>ROUND(I956*H956,2)</f>
        <v>0</v>
      </c>
      <c r="BL956" s="18" t="s">
        <v>270</v>
      </c>
      <c r="BM956" s="216" t="s">
        <v>1485</v>
      </c>
    </row>
    <row r="957" s="2" customFormat="1">
      <c r="A957" s="39"/>
      <c r="B957" s="40"/>
      <c r="C957" s="41"/>
      <c r="D957" s="218" t="s">
        <v>142</v>
      </c>
      <c r="E957" s="41"/>
      <c r="F957" s="219" t="s">
        <v>1486</v>
      </c>
      <c r="G957" s="41"/>
      <c r="H957" s="41"/>
      <c r="I957" s="220"/>
      <c r="J957" s="41"/>
      <c r="K957" s="41"/>
      <c r="L957" s="45"/>
      <c r="M957" s="221"/>
      <c r="N957" s="222"/>
      <c r="O957" s="85"/>
      <c r="P957" s="85"/>
      <c r="Q957" s="85"/>
      <c r="R957" s="85"/>
      <c r="S957" s="85"/>
      <c r="T957" s="86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142</v>
      </c>
      <c r="AU957" s="18" t="s">
        <v>83</v>
      </c>
    </row>
    <row r="958" s="2" customFormat="1">
      <c r="A958" s="39"/>
      <c r="B958" s="40"/>
      <c r="C958" s="41"/>
      <c r="D958" s="223" t="s">
        <v>144</v>
      </c>
      <c r="E958" s="41"/>
      <c r="F958" s="224" t="s">
        <v>1487</v>
      </c>
      <c r="G958" s="41"/>
      <c r="H958" s="41"/>
      <c r="I958" s="220"/>
      <c r="J958" s="41"/>
      <c r="K958" s="41"/>
      <c r="L958" s="45"/>
      <c r="M958" s="221"/>
      <c r="N958" s="222"/>
      <c r="O958" s="85"/>
      <c r="P958" s="85"/>
      <c r="Q958" s="85"/>
      <c r="R958" s="85"/>
      <c r="S958" s="85"/>
      <c r="T958" s="86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18" t="s">
        <v>144</v>
      </c>
      <c r="AU958" s="18" t="s">
        <v>83</v>
      </c>
    </row>
    <row r="959" s="13" customFormat="1">
      <c r="A959" s="13"/>
      <c r="B959" s="225"/>
      <c r="C959" s="226"/>
      <c r="D959" s="218" t="s">
        <v>146</v>
      </c>
      <c r="E959" s="227" t="s">
        <v>19</v>
      </c>
      <c r="F959" s="228" t="s">
        <v>1459</v>
      </c>
      <c r="G959" s="226"/>
      <c r="H959" s="227" t="s">
        <v>19</v>
      </c>
      <c r="I959" s="229"/>
      <c r="J959" s="226"/>
      <c r="K959" s="226"/>
      <c r="L959" s="230"/>
      <c r="M959" s="231"/>
      <c r="N959" s="232"/>
      <c r="O959" s="232"/>
      <c r="P959" s="232"/>
      <c r="Q959" s="232"/>
      <c r="R959" s="232"/>
      <c r="S959" s="232"/>
      <c r="T959" s="23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4" t="s">
        <v>146</v>
      </c>
      <c r="AU959" s="234" t="s">
        <v>83</v>
      </c>
      <c r="AV959" s="13" t="s">
        <v>81</v>
      </c>
      <c r="AW959" s="13" t="s">
        <v>37</v>
      </c>
      <c r="AX959" s="13" t="s">
        <v>12</v>
      </c>
      <c r="AY959" s="234" t="s">
        <v>133</v>
      </c>
    </row>
    <row r="960" s="14" customFormat="1">
      <c r="A960" s="14"/>
      <c r="B960" s="235"/>
      <c r="C960" s="236"/>
      <c r="D960" s="218" t="s">
        <v>146</v>
      </c>
      <c r="E960" s="237" t="s">
        <v>19</v>
      </c>
      <c r="F960" s="238" t="s">
        <v>1460</v>
      </c>
      <c r="G960" s="236"/>
      <c r="H960" s="239">
        <v>1.7729999999999999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5" t="s">
        <v>146</v>
      </c>
      <c r="AU960" s="245" t="s">
        <v>83</v>
      </c>
      <c r="AV960" s="14" t="s">
        <v>83</v>
      </c>
      <c r="AW960" s="14" t="s">
        <v>37</v>
      </c>
      <c r="AX960" s="14" t="s">
        <v>12</v>
      </c>
      <c r="AY960" s="245" t="s">
        <v>133</v>
      </c>
    </row>
    <row r="961" s="14" customFormat="1">
      <c r="A961" s="14"/>
      <c r="B961" s="235"/>
      <c r="C961" s="236"/>
      <c r="D961" s="218" t="s">
        <v>146</v>
      </c>
      <c r="E961" s="237" t="s">
        <v>19</v>
      </c>
      <c r="F961" s="238" t="s">
        <v>1461</v>
      </c>
      <c r="G961" s="236"/>
      <c r="H961" s="239">
        <v>0.35999999999999999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146</v>
      </c>
      <c r="AU961" s="245" t="s">
        <v>83</v>
      </c>
      <c r="AV961" s="14" t="s">
        <v>83</v>
      </c>
      <c r="AW961" s="14" t="s">
        <v>37</v>
      </c>
      <c r="AX961" s="14" t="s">
        <v>12</v>
      </c>
      <c r="AY961" s="245" t="s">
        <v>133</v>
      </c>
    </row>
    <row r="962" s="14" customFormat="1">
      <c r="A962" s="14"/>
      <c r="B962" s="235"/>
      <c r="C962" s="236"/>
      <c r="D962" s="218" t="s">
        <v>146</v>
      </c>
      <c r="E962" s="237" t="s">
        <v>19</v>
      </c>
      <c r="F962" s="238" t="s">
        <v>1462</v>
      </c>
      <c r="G962" s="236"/>
      <c r="H962" s="239">
        <v>2.3639999999999999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5" t="s">
        <v>146</v>
      </c>
      <c r="AU962" s="245" t="s">
        <v>83</v>
      </c>
      <c r="AV962" s="14" t="s">
        <v>83</v>
      </c>
      <c r="AW962" s="14" t="s">
        <v>37</v>
      </c>
      <c r="AX962" s="14" t="s">
        <v>12</v>
      </c>
      <c r="AY962" s="245" t="s">
        <v>133</v>
      </c>
    </row>
    <row r="963" s="14" customFormat="1">
      <c r="A963" s="14"/>
      <c r="B963" s="235"/>
      <c r="C963" s="236"/>
      <c r="D963" s="218" t="s">
        <v>146</v>
      </c>
      <c r="E963" s="237" t="s">
        <v>19</v>
      </c>
      <c r="F963" s="238" t="s">
        <v>1463</v>
      </c>
      <c r="G963" s="236"/>
      <c r="H963" s="239">
        <v>0.32000000000000001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5" t="s">
        <v>146</v>
      </c>
      <c r="AU963" s="245" t="s">
        <v>83</v>
      </c>
      <c r="AV963" s="14" t="s">
        <v>83</v>
      </c>
      <c r="AW963" s="14" t="s">
        <v>37</v>
      </c>
      <c r="AX963" s="14" t="s">
        <v>12</v>
      </c>
      <c r="AY963" s="245" t="s">
        <v>133</v>
      </c>
    </row>
    <row r="964" s="14" customFormat="1">
      <c r="A964" s="14"/>
      <c r="B964" s="235"/>
      <c r="C964" s="236"/>
      <c r="D964" s="218" t="s">
        <v>146</v>
      </c>
      <c r="E964" s="237" t="s">
        <v>19</v>
      </c>
      <c r="F964" s="238" t="s">
        <v>1464</v>
      </c>
      <c r="G964" s="236"/>
      <c r="H964" s="239">
        <v>0.14000000000000001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5" t="s">
        <v>146</v>
      </c>
      <c r="AU964" s="245" t="s">
        <v>83</v>
      </c>
      <c r="AV964" s="14" t="s">
        <v>83</v>
      </c>
      <c r="AW964" s="14" t="s">
        <v>37</v>
      </c>
      <c r="AX964" s="14" t="s">
        <v>12</v>
      </c>
      <c r="AY964" s="245" t="s">
        <v>133</v>
      </c>
    </row>
    <row r="965" s="16" customFormat="1">
      <c r="A965" s="16"/>
      <c r="B965" s="271"/>
      <c r="C965" s="272"/>
      <c r="D965" s="218" t="s">
        <v>146</v>
      </c>
      <c r="E965" s="273" t="s">
        <v>19</v>
      </c>
      <c r="F965" s="274" t="s">
        <v>1465</v>
      </c>
      <c r="G965" s="272"/>
      <c r="H965" s="275">
        <v>4.9569999999999999</v>
      </c>
      <c r="I965" s="276"/>
      <c r="J965" s="272"/>
      <c r="K965" s="272"/>
      <c r="L965" s="277"/>
      <c r="M965" s="278"/>
      <c r="N965" s="279"/>
      <c r="O965" s="279"/>
      <c r="P965" s="279"/>
      <c r="Q965" s="279"/>
      <c r="R965" s="279"/>
      <c r="S965" s="279"/>
      <c r="T965" s="280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81" t="s">
        <v>146</v>
      </c>
      <c r="AU965" s="281" t="s">
        <v>83</v>
      </c>
      <c r="AV965" s="16" t="s">
        <v>162</v>
      </c>
      <c r="AW965" s="16" t="s">
        <v>37</v>
      </c>
      <c r="AX965" s="16" t="s">
        <v>12</v>
      </c>
      <c r="AY965" s="281" t="s">
        <v>133</v>
      </c>
    </row>
    <row r="966" s="13" customFormat="1">
      <c r="A966" s="13"/>
      <c r="B966" s="225"/>
      <c r="C966" s="226"/>
      <c r="D966" s="218" t="s">
        <v>146</v>
      </c>
      <c r="E966" s="227" t="s">
        <v>19</v>
      </c>
      <c r="F966" s="228" t="s">
        <v>1466</v>
      </c>
      <c r="G966" s="226"/>
      <c r="H966" s="227" t="s">
        <v>19</v>
      </c>
      <c r="I966" s="229"/>
      <c r="J966" s="226"/>
      <c r="K966" s="226"/>
      <c r="L966" s="230"/>
      <c r="M966" s="231"/>
      <c r="N966" s="232"/>
      <c r="O966" s="232"/>
      <c r="P966" s="232"/>
      <c r="Q966" s="232"/>
      <c r="R966" s="232"/>
      <c r="S966" s="232"/>
      <c r="T966" s="23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4" t="s">
        <v>146</v>
      </c>
      <c r="AU966" s="234" t="s">
        <v>83</v>
      </c>
      <c r="AV966" s="13" t="s">
        <v>81</v>
      </c>
      <c r="AW966" s="13" t="s">
        <v>37</v>
      </c>
      <c r="AX966" s="13" t="s">
        <v>12</v>
      </c>
      <c r="AY966" s="234" t="s">
        <v>133</v>
      </c>
    </row>
    <row r="967" s="14" customFormat="1">
      <c r="A967" s="14"/>
      <c r="B967" s="235"/>
      <c r="C967" s="236"/>
      <c r="D967" s="218" t="s">
        <v>146</v>
      </c>
      <c r="E967" s="237" t="s">
        <v>19</v>
      </c>
      <c r="F967" s="238" t="s">
        <v>1467</v>
      </c>
      <c r="G967" s="236"/>
      <c r="H967" s="239">
        <v>4.7279999999999998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5" t="s">
        <v>146</v>
      </c>
      <c r="AU967" s="245" t="s">
        <v>83</v>
      </c>
      <c r="AV967" s="14" t="s">
        <v>83</v>
      </c>
      <c r="AW967" s="14" t="s">
        <v>37</v>
      </c>
      <c r="AX967" s="14" t="s">
        <v>12</v>
      </c>
      <c r="AY967" s="245" t="s">
        <v>133</v>
      </c>
    </row>
    <row r="968" s="14" customFormat="1">
      <c r="A968" s="14"/>
      <c r="B968" s="235"/>
      <c r="C968" s="236"/>
      <c r="D968" s="218" t="s">
        <v>146</v>
      </c>
      <c r="E968" s="237" t="s">
        <v>19</v>
      </c>
      <c r="F968" s="238" t="s">
        <v>1468</v>
      </c>
      <c r="G968" s="236"/>
      <c r="H968" s="239">
        <v>0.64000000000000001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5" t="s">
        <v>146</v>
      </c>
      <c r="AU968" s="245" t="s">
        <v>83</v>
      </c>
      <c r="AV968" s="14" t="s">
        <v>83</v>
      </c>
      <c r="AW968" s="14" t="s">
        <v>37</v>
      </c>
      <c r="AX968" s="14" t="s">
        <v>12</v>
      </c>
      <c r="AY968" s="245" t="s">
        <v>133</v>
      </c>
    </row>
    <row r="969" s="14" customFormat="1">
      <c r="A969" s="14"/>
      <c r="B969" s="235"/>
      <c r="C969" s="236"/>
      <c r="D969" s="218" t="s">
        <v>146</v>
      </c>
      <c r="E969" s="237" t="s">
        <v>19</v>
      </c>
      <c r="F969" s="238" t="s">
        <v>1464</v>
      </c>
      <c r="G969" s="236"/>
      <c r="H969" s="239">
        <v>0.14000000000000001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5" t="s">
        <v>146</v>
      </c>
      <c r="AU969" s="245" t="s">
        <v>83</v>
      </c>
      <c r="AV969" s="14" t="s">
        <v>83</v>
      </c>
      <c r="AW969" s="14" t="s">
        <v>37</v>
      </c>
      <c r="AX969" s="14" t="s">
        <v>12</v>
      </c>
      <c r="AY969" s="245" t="s">
        <v>133</v>
      </c>
    </row>
    <row r="970" s="14" customFormat="1">
      <c r="A970" s="14"/>
      <c r="B970" s="235"/>
      <c r="C970" s="236"/>
      <c r="D970" s="218" t="s">
        <v>146</v>
      </c>
      <c r="E970" s="237" t="s">
        <v>19</v>
      </c>
      <c r="F970" s="238" t="s">
        <v>1469</v>
      </c>
      <c r="G970" s="236"/>
      <c r="H970" s="239">
        <v>0.23999999999999999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5" t="s">
        <v>146</v>
      </c>
      <c r="AU970" s="245" t="s">
        <v>83</v>
      </c>
      <c r="AV970" s="14" t="s">
        <v>83</v>
      </c>
      <c r="AW970" s="14" t="s">
        <v>37</v>
      </c>
      <c r="AX970" s="14" t="s">
        <v>12</v>
      </c>
      <c r="AY970" s="245" t="s">
        <v>133</v>
      </c>
    </row>
    <row r="971" s="16" customFormat="1">
      <c r="A971" s="16"/>
      <c r="B971" s="271"/>
      <c r="C971" s="272"/>
      <c r="D971" s="218" t="s">
        <v>146</v>
      </c>
      <c r="E971" s="273" t="s">
        <v>19</v>
      </c>
      <c r="F971" s="274" t="s">
        <v>1465</v>
      </c>
      <c r="G971" s="272"/>
      <c r="H971" s="275">
        <v>5.7480000000000002</v>
      </c>
      <c r="I971" s="276"/>
      <c r="J971" s="272"/>
      <c r="K971" s="272"/>
      <c r="L971" s="277"/>
      <c r="M971" s="278"/>
      <c r="N971" s="279"/>
      <c r="O971" s="279"/>
      <c r="P971" s="279"/>
      <c r="Q971" s="279"/>
      <c r="R971" s="279"/>
      <c r="S971" s="279"/>
      <c r="T971" s="280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81" t="s">
        <v>146</v>
      </c>
      <c r="AU971" s="281" t="s">
        <v>83</v>
      </c>
      <c r="AV971" s="16" t="s">
        <v>162</v>
      </c>
      <c r="AW971" s="16" t="s">
        <v>37</v>
      </c>
      <c r="AX971" s="16" t="s">
        <v>12</v>
      </c>
      <c r="AY971" s="281" t="s">
        <v>133</v>
      </c>
    </row>
    <row r="972" s="15" customFormat="1">
      <c r="A972" s="15"/>
      <c r="B972" s="246"/>
      <c r="C972" s="247"/>
      <c r="D972" s="218" t="s">
        <v>146</v>
      </c>
      <c r="E972" s="248" t="s">
        <v>19</v>
      </c>
      <c r="F972" s="249" t="s">
        <v>161</v>
      </c>
      <c r="G972" s="247"/>
      <c r="H972" s="250">
        <v>10.705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146</v>
      </c>
      <c r="AU972" s="256" t="s">
        <v>83</v>
      </c>
      <c r="AV972" s="15" t="s">
        <v>140</v>
      </c>
      <c r="AW972" s="15" t="s">
        <v>37</v>
      </c>
      <c r="AX972" s="15" t="s">
        <v>81</v>
      </c>
      <c r="AY972" s="256" t="s">
        <v>133</v>
      </c>
    </row>
    <row r="973" s="2" customFormat="1" ht="24.15" customHeight="1">
      <c r="A973" s="39"/>
      <c r="B973" s="40"/>
      <c r="C973" s="205" t="s">
        <v>1488</v>
      </c>
      <c r="D973" s="205" t="s">
        <v>135</v>
      </c>
      <c r="E973" s="206" t="s">
        <v>1489</v>
      </c>
      <c r="F973" s="207" t="s">
        <v>1490</v>
      </c>
      <c r="G973" s="208" t="s">
        <v>138</v>
      </c>
      <c r="H973" s="209">
        <v>10.705</v>
      </c>
      <c r="I973" s="210"/>
      <c r="J973" s="211">
        <f>ROUND(I973*H973,2)</f>
        <v>0</v>
      </c>
      <c r="K973" s="207" t="s">
        <v>139</v>
      </c>
      <c r="L973" s="45"/>
      <c r="M973" s="212" t="s">
        <v>19</v>
      </c>
      <c r="N973" s="213" t="s">
        <v>45</v>
      </c>
      <c r="O973" s="85"/>
      <c r="P973" s="214">
        <f>O973*H973</f>
        <v>0</v>
      </c>
      <c r="Q973" s="214">
        <v>0.00012</v>
      </c>
      <c r="R973" s="214">
        <f>Q973*H973</f>
        <v>0.0012846000000000001</v>
      </c>
      <c r="S973" s="214">
        <v>0</v>
      </c>
      <c r="T973" s="215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16" t="s">
        <v>270</v>
      </c>
      <c r="AT973" s="216" t="s">
        <v>135</v>
      </c>
      <c r="AU973" s="216" t="s">
        <v>83</v>
      </c>
      <c r="AY973" s="18" t="s">
        <v>133</v>
      </c>
      <c r="BE973" s="217">
        <f>IF(N973="základní",J973,0)</f>
        <v>0</v>
      </c>
      <c r="BF973" s="217">
        <f>IF(N973="snížená",J973,0)</f>
        <v>0</v>
      </c>
      <c r="BG973" s="217">
        <f>IF(N973="zákl. přenesená",J973,0)</f>
        <v>0</v>
      </c>
      <c r="BH973" s="217">
        <f>IF(N973="sníž. přenesená",J973,0)</f>
        <v>0</v>
      </c>
      <c r="BI973" s="217">
        <f>IF(N973="nulová",J973,0)</f>
        <v>0</v>
      </c>
      <c r="BJ973" s="18" t="s">
        <v>81</v>
      </c>
      <c r="BK973" s="217">
        <f>ROUND(I973*H973,2)</f>
        <v>0</v>
      </c>
      <c r="BL973" s="18" t="s">
        <v>270</v>
      </c>
      <c r="BM973" s="216" t="s">
        <v>1491</v>
      </c>
    </row>
    <row r="974" s="2" customFormat="1">
      <c r="A974" s="39"/>
      <c r="B974" s="40"/>
      <c r="C974" s="41"/>
      <c r="D974" s="218" t="s">
        <v>142</v>
      </c>
      <c r="E974" s="41"/>
      <c r="F974" s="219" t="s">
        <v>1492</v>
      </c>
      <c r="G974" s="41"/>
      <c r="H974" s="41"/>
      <c r="I974" s="220"/>
      <c r="J974" s="41"/>
      <c r="K974" s="41"/>
      <c r="L974" s="45"/>
      <c r="M974" s="221"/>
      <c r="N974" s="222"/>
      <c r="O974" s="85"/>
      <c r="P974" s="85"/>
      <c r="Q974" s="85"/>
      <c r="R974" s="85"/>
      <c r="S974" s="85"/>
      <c r="T974" s="86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142</v>
      </c>
      <c r="AU974" s="18" t="s">
        <v>83</v>
      </c>
    </row>
    <row r="975" s="2" customFormat="1">
      <c r="A975" s="39"/>
      <c r="B975" s="40"/>
      <c r="C975" s="41"/>
      <c r="D975" s="223" t="s">
        <v>144</v>
      </c>
      <c r="E975" s="41"/>
      <c r="F975" s="224" t="s">
        <v>1493</v>
      </c>
      <c r="G975" s="41"/>
      <c r="H975" s="41"/>
      <c r="I975" s="220"/>
      <c r="J975" s="41"/>
      <c r="K975" s="41"/>
      <c r="L975" s="45"/>
      <c r="M975" s="221"/>
      <c r="N975" s="222"/>
      <c r="O975" s="85"/>
      <c r="P975" s="85"/>
      <c r="Q975" s="85"/>
      <c r="R975" s="85"/>
      <c r="S975" s="85"/>
      <c r="T975" s="86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144</v>
      </c>
      <c r="AU975" s="18" t="s">
        <v>83</v>
      </c>
    </row>
    <row r="976" s="13" customFormat="1">
      <c r="A976" s="13"/>
      <c r="B976" s="225"/>
      <c r="C976" s="226"/>
      <c r="D976" s="218" t="s">
        <v>146</v>
      </c>
      <c r="E976" s="227" t="s">
        <v>19</v>
      </c>
      <c r="F976" s="228" t="s">
        <v>1459</v>
      </c>
      <c r="G976" s="226"/>
      <c r="H976" s="227" t="s">
        <v>19</v>
      </c>
      <c r="I976" s="229"/>
      <c r="J976" s="226"/>
      <c r="K976" s="226"/>
      <c r="L976" s="230"/>
      <c r="M976" s="231"/>
      <c r="N976" s="232"/>
      <c r="O976" s="232"/>
      <c r="P976" s="232"/>
      <c r="Q976" s="232"/>
      <c r="R976" s="232"/>
      <c r="S976" s="232"/>
      <c r="T976" s="23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4" t="s">
        <v>146</v>
      </c>
      <c r="AU976" s="234" t="s">
        <v>83</v>
      </c>
      <c r="AV976" s="13" t="s">
        <v>81</v>
      </c>
      <c r="AW976" s="13" t="s">
        <v>37</v>
      </c>
      <c r="AX976" s="13" t="s">
        <v>12</v>
      </c>
      <c r="AY976" s="234" t="s">
        <v>133</v>
      </c>
    </row>
    <row r="977" s="14" customFormat="1">
      <c r="A977" s="14"/>
      <c r="B977" s="235"/>
      <c r="C977" s="236"/>
      <c r="D977" s="218" t="s">
        <v>146</v>
      </c>
      <c r="E977" s="237" t="s">
        <v>19</v>
      </c>
      <c r="F977" s="238" t="s">
        <v>1460</v>
      </c>
      <c r="G977" s="236"/>
      <c r="H977" s="239">
        <v>1.7729999999999999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146</v>
      </c>
      <c r="AU977" s="245" t="s">
        <v>83</v>
      </c>
      <c r="AV977" s="14" t="s">
        <v>83</v>
      </c>
      <c r="AW977" s="14" t="s">
        <v>37</v>
      </c>
      <c r="AX977" s="14" t="s">
        <v>12</v>
      </c>
      <c r="AY977" s="245" t="s">
        <v>133</v>
      </c>
    </row>
    <row r="978" s="14" customFormat="1">
      <c r="A978" s="14"/>
      <c r="B978" s="235"/>
      <c r="C978" s="236"/>
      <c r="D978" s="218" t="s">
        <v>146</v>
      </c>
      <c r="E978" s="237" t="s">
        <v>19</v>
      </c>
      <c r="F978" s="238" t="s">
        <v>1461</v>
      </c>
      <c r="G978" s="236"/>
      <c r="H978" s="239">
        <v>0.35999999999999999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5" t="s">
        <v>146</v>
      </c>
      <c r="AU978" s="245" t="s">
        <v>83</v>
      </c>
      <c r="AV978" s="14" t="s">
        <v>83</v>
      </c>
      <c r="AW978" s="14" t="s">
        <v>37</v>
      </c>
      <c r="AX978" s="14" t="s">
        <v>12</v>
      </c>
      <c r="AY978" s="245" t="s">
        <v>133</v>
      </c>
    </row>
    <row r="979" s="14" customFormat="1">
      <c r="A979" s="14"/>
      <c r="B979" s="235"/>
      <c r="C979" s="236"/>
      <c r="D979" s="218" t="s">
        <v>146</v>
      </c>
      <c r="E979" s="237" t="s">
        <v>19</v>
      </c>
      <c r="F979" s="238" t="s">
        <v>1462</v>
      </c>
      <c r="G979" s="236"/>
      <c r="H979" s="239">
        <v>2.3639999999999999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146</v>
      </c>
      <c r="AU979" s="245" t="s">
        <v>83</v>
      </c>
      <c r="AV979" s="14" t="s">
        <v>83</v>
      </c>
      <c r="AW979" s="14" t="s">
        <v>37</v>
      </c>
      <c r="AX979" s="14" t="s">
        <v>12</v>
      </c>
      <c r="AY979" s="245" t="s">
        <v>133</v>
      </c>
    </row>
    <row r="980" s="14" customFormat="1">
      <c r="A980" s="14"/>
      <c r="B980" s="235"/>
      <c r="C980" s="236"/>
      <c r="D980" s="218" t="s">
        <v>146</v>
      </c>
      <c r="E980" s="237" t="s">
        <v>19</v>
      </c>
      <c r="F980" s="238" t="s">
        <v>1463</v>
      </c>
      <c r="G980" s="236"/>
      <c r="H980" s="239">
        <v>0.32000000000000001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5" t="s">
        <v>146</v>
      </c>
      <c r="AU980" s="245" t="s">
        <v>83</v>
      </c>
      <c r="AV980" s="14" t="s">
        <v>83</v>
      </c>
      <c r="AW980" s="14" t="s">
        <v>37</v>
      </c>
      <c r="AX980" s="14" t="s">
        <v>12</v>
      </c>
      <c r="AY980" s="245" t="s">
        <v>133</v>
      </c>
    </row>
    <row r="981" s="14" customFormat="1">
      <c r="A981" s="14"/>
      <c r="B981" s="235"/>
      <c r="C981" s="236"/>
      <c r="D981" s="218" t="s">
        <v>146</v>
      </c>
      <c r="E981" s="237" t="s">
        <v>19</v>
      </c>
      <c r="F981" s="238" t="s">
        <v>1464</v>
      </c>
      <c r="G981" s="236"/>
      <c r="H981" s="239">
        <v>0.14000000000000001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5" t="s">
        <v>146</v>
      </c>
      <c r="AU981" s="245" t="s">
        <v>83</v>
      </c>
      <c r="AV981" s="14" t="s">
        <v>83</v>
      </c>
      <c r="AW981" s="14" t="s">
        <v>37</v>
      </c>
      <c r="AX981" s="14" t="s">
        <v>12</v>
      </c>
      <c r="AY981" s="245" t="s">
        <v>133</v>
      </c>
    </row>
    <row r="982" s="16" customFormat="1">
      <c r="A982" s="16"/>
      <c r="B982" s="271"/>
      <c r="C982" s="272"/>
      <c r="D982" s="218" t="s">
        <v>146</v>
      </c>
      <c r="E982" s="273" t="s">
        <v>19</v>
      </c>
      <c r="F982" s="274" t="s">
        <v>1465</v>
      </c>
      <c r="G982" s="272"/>
      <c r="H982" s="275">
        <v>4.9569999999999999</v>
      </c>
      <c r="I982" s="276"/>
      <c r="J982" s="272"/>
      <c r="K982" s="272"/>
      <c r="L982" s="277"/>
      <c r="M982" s="278"/>
      <c r="N982" s="279"/>
      <c r="O982" s="279"/>
      <c r="P982" s="279"/>
      <c r="Q982" s="279"/>
      <c r="R982" s="279"/>
      <c r="S982" s="279"/>
      <c r="T982" s="280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81" t="s">
        <v>146</v>
      </c>
      <c r="AU982" s="281" t="s">
        <v>83</v>
      </c>
      <c r="AV982" s="16" t="s">
        <v>162</v>
      </c>
      <c r="AW982" s="16" t="s">
        <v>37</v>
      </c>
      <c r="AX982" s="16" t="s">
        <v>12</v>
      </c>
      <c r="AY982" s="281" t="s">
        <v>133</v>
      </c>
    </row>
    <row r="983" s="13" customFormat="1">
      <c r="A983" s="13"/>
      <c r="B983" s="225"/>
      <c r="C983" s="226"/>
      <c r="D983" s="218" t="s">
        <v>146</v>
      </c>
      <c r="E983" s="227" t="s">
        <v>19</v>
      </c>
      <c r="F983" s="228" t="s">
        <v>1466</v>
      </c>
      <c r="G983" s="226"/>
      <c r="H983" s="227" t="s">
        <v>19</v>
      </c>
      <c r="I983" s="229"/>
      <c r="J983" s="226"/>
      <c r="K983" s="226"/>
      <c r="L983" s="230"/>
      <c r="M983" s="231"/>
      <c r="N983" s="232"/>
      <c r="O983" s="232"/>
      <c r="P983" s="232"/>
      <c r="Q983" s="232"/>
      <c r="R983" s="232"/>
      <c r="S983" s="232"/>
      <c r="T983" s="23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4" t="s">
        <v>146</v>
      </c>
      <c r="AU983" s="234" t="s">
        <v>83</v>
      </c>
      <c r="AV983" s="13" t="s">
        <v>81</v>
      </c>
      <c r="AW983" s="13" t="s">
        <v>37</v>
      </c>
      <c r="AX983" s="13" t="s">
        <v>12</v>
      </c>
      <c r="AY983" s="234" t="s">
        <v>133</v>
      </c>
    </row>
    <row r="984" s="14" customFormat="1">
      <c r="A984" s="14"/>
      <c r="B984" s="235"/>
      <c r="C984" s="236"/>
      <c r="D984" s="218" t="s">
        <v>146</v>
      </c>
      <c r="E984" s="237" t="s">
        <v>19</v>
      </c>
      <c r="F984" s="238" t="s">
        <v>1467</v>
      </c>
      <c r="G984" s="236"/>
      <c r="H984" s="239">
        <v>4.7279999999999998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5" t="s">
        <v>146</v>
      </c>
      <c r="AU984" s="245" t="s">
        <v>83</v>
      </c>
      <c r="AV984" s="14" t="s">
        <v>83</v>
      </c>
      <c r="AW984" s="14" t="s">
        <v>37</v>
      </c>
      <c r="AX984" s="14" t="s">
        <v>12</v>
      </c>
      <c r="AY984" s="245" t="s">
        <v>133</v>
      </c>
    </row>
    <row r="985" s="14" customFormat="1">
      <c r="A985" s="14"/>
      <c r="B985" s="235"/>
      <c r="C985" s="236"/>
      <c r="D985" s="218" t="s">
        <v>146</v>
      </c>
      <c r="E985" s="237" t="s">
        <v>19</v>
      </c>
      <c r="F985" s="238" t="s">
        <v>1468</v>
      </c>
      <c r="G985" s="236"/>
      <c r="H985" s="239">
        <v>0.64000000000000001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5" t="s">
        <v>146</v>
      </c>
      <c r="AU985" s="245" t="s">
        <v>83</v>
      </c>
      <c r="AV985" s="14" t="s">
        <v>83</v>
      </c>
      <c r="AW985" s="14" t="s">
        <v>37</v>
      </c>
      <c r="AX985" s="14" t="s">
        <v>12</v>
      </c>
      <c r="AY985" s="245" t="s">
        <v>133</v>
      </c>
    </row>
    <row r="986" s="14" customFormat="1">
      <c r="A986" s="14"/>
      <c r="B986" s="235"/>
      <c r="C986" s="236"/>
      <c r="D986" s="218" t="s">
        <v>146</v>
      </c>
      <c r="E986" s="237" t="s">
        <v>19</v>
      </c>
      <c r="F986" s="238" t="s">
        <v>1464</v>
      </c>
      <c r="G986" s="236"/>
      <c r="H986" s="239">
        <v>0.14000000000000001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5" t="s">
        <v>146</v>
      </c>
      <c r="AU986" s="245" t="s">
        <v>83</v>
      </c>
      <c r="AV986" s="14" t="s">
        <v>83</v>
      </c>
      <c r="AW986" s="14" t="s">
        <v>37</v>
      </c>
      <c r="AX986" s="14" t="s">
        <v>12</v>
      </c>
      <c r="AY986" s="245" t="s">
        <v>133</v>
      </c>
    </row>
    <row r="987" s="14" customFormat="1">
      <c r="A987" s="14"/>
      <c r="B987" s="235"/>
      <c r="C987" s="236"/>
      <c r="D987" s="218" t="s">
        <v>146</v>
      </c>
      <c r="E987" s="237" t="s">
        <v>19</v>
      </c>
      <c r="F987" s="238" t="s">
        <v>1469</v>
      </c>
      <c r="G987" s="236"/>
      <c r="H987" s="239">
        <v>0.23999999999999999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5" t="s">
        <v>146</v>
      </c>
      <c r="AU987" s="245" t="s">
        <v>83</v>
      </c>
      <c r="AV987" s="14" t="s">
        <v>83</v>
      </c>
      <c r="AW987" s="14" t="s">
        <v>37</v>
      </c>
      <c r="AX987" s="14" t="s">
        <v>12</v>
      </c>
      <c r="AY987" s="245" t="s">
        <v>133</v>
      </c>
    </row>
    <row r="988" s="16" customFormat="1">
      <c r="A988" s="16"/>
      <c r="B988" s="271"/>
      <c r="C988" s="272"/>
      <c r="D988" s="218" t="s">
        <v>146</v>
      </c>
      <c r="E988" s="273" t="s">
        <v>19</v>
      </c>
      <c r="F988" s="274" t="s">
        <v>1465</v>
      </c>
      <c r="G988" s="272"/>
      <c r="H988" s="275">
        <v>5.7480000000000002</v>
      </c>
      <c r="I988" s="276"/>
      <c r="J988" s="272"/>
      <c r="K988" s="272"/>
      <c r="L988" s="277"/>
      <c r="M988" s="278"/>
      <c r="N988" s="279"/>
      <c r="O988" s="279"/>
      <c r="P988" s="279"/>
      <c r="Q988" s="279"/>
      <c r="R988" s="279"/>
      <c r="S988" s="279"/>
      <c r="T988" s="280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81" t="s">
        <v>146</v>
      </c>
      <c r="AU988" s="281" t="s">
        <v>83</v>
      </c>
      <c r="AV988" s="16" t="s">
        <v>162</v>
      </c>
      <c r="AW988" s="16" t="s">
        <v>37</v>
      </c>
      <c r="AX988" s="16" t="s">
        <v>12</v>
      </c>
      <c r="AY988" s="281" t="s">
        <v>133</v>
      </c>
    </row>
    <row r="989" s="15" customFormat="1">
      <c r="A989" s="15"/>
      <c r="B989" s="246"/>
      <c r="C989" s="247"/>
      <c r="D989" s="218" t="s">
        <v>146</v>
      </c>
      <c r="E989" s="248" t="s">
        <v>19</v>
      </c>
      <c r="F989" s="249" t="s">
        <v>161</v>
      </c>
      <c r="G989" s="247"/>
      <c r="H989" s="250">
        <v>10.705</v>
      </c>
      <c r="I989" s="251"/>
      <c r="J989" s="247"/>
      <c r="K989" s="247"/>
      <c r="L989" s="252"/>
      <c r="M989" s="253"/>
      <c r="N989" s="254"/>
      <c r="O989" s="254"/>
      <c r="P989" s="254"/>
      <c r="Q989" s="254"/>
      <c r="R989" s="254"/>
      <c r="S989" s="254"/>
      <c r="T989" s="25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56" t="s">
        <v>146</v>
      </c>
      <c r="AU989" s="256" t="s">
        <v>83</v>
      </c>
      <c r="AV989" s="15" t="s">
        <v>140</v>
      </c>
      <c r="AW989" s="15" t="s">
        <v>37</v>
      </c>
      <c r="AX989" s="15" t="s">
        <v>81</v>
      </c>
      <c r="AY989" s="256" t="s">
        <v>133</v>
      </c>
    </row>
    <row r="990" s="2" customFormat="1" ht="24.15" customHeight="1">
      <c r="A990" s="39"/>
      <c r="B990" s="40"/>
      <c r="C990" s="205" t="s">
        <v>1494</v>
      </c>
      <c r="D990" s="205" t="s">
        <v>135</v>
      </c>
      <c r="E990" s="206" t="s">
        <v>1495</v>
      </c>
      <c r="F990" s="207" t="s">
        <v>1496</v>
      </c>
      <c r="G990" s="208" t="s">
        <v>138</v>
      </c>
      <c r="H990" s="209">
        <v>20</v>
      </c>
      <c r="I990" s="210"/>
      <c r="J990" s="211">
        <f>ROUND(I990*H990,2)</f>
        <v>0</v>
      </c>
      <c r="K990" s="207" t="s">
        <v>19</v>
      </c>
      <c r="L990" s="45"/>
      <c r="M990" s="212" t="s">
        <v>19</v>
      </c>
      <c r="N990" s="213" t="s">
        <v>45</v>
      </c>
      <c r="O990" s="85"/>
      <c r="P990" s="214">
        <f>O990*H990</f>
        <v>0</v>
      </c>
      <c r="Q990" s="214">
        <v>0</v>
      </c>
      <c r="R990" s="214">
        <f>Q990*H990</f>
        <v>0</v>
      </c>
      <c r="S990" s="214">
        <v>0</v>
      </c>
      <c r="T990" s="215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16" t="s">
        <v>270</v>
      </c>
      <c r="AT990" s="216" t="s">
        <v>135</v>
      </c>
      <c r="AU990" s="216" t="s">
        <v>83</v>
      </c>
      <c r="AY990" s="18" t="s">
        <v>133</v>
      </c>
      <c r="BE990" s="217">
        <f>IF(N990="základní",J990,0)</f>
        <v>0</v>
      </c>
      <c r="BF990" s="217">
        <f>IF(N990="snížená",J990,0)</f>
        <v>0</v>
      </c>
      <c r="BG990" s="217">
        <f>IF(N990="zákl. přenesená",J990,0)</f>
        <v>0</v>
      </c>
      <c r="BH990" s="217">
        <f>IF(N990="sníž. přenesená",J990,0)</f>
        <v>0</v>
      </c>
      <c r="BI990" s="217">
        <f>IF(N990="nulová",J990,0)</f>
        <v>0</v>
      </c>
      <c r="BJ990" s="18" t="s">
        <v>81</v>
      </c>
      <c r="BK990" s="217">
        <f>ROUND(I990*H990,2)</f>
        <v>0</v>
      </c>
      <c r="BL990" s="18" t="s">
        <v>270</v>
      </c>
      <c r="BM990" s="216" t="s">
        <v>1497</v>
      </c>
    </row>
    <row r="991" s="2" customFormat="1">
      <c r="A991" s="39"/>
      <c r="B991" s="40"/>
      <c r="C991" s="41"/>
      <c r="D991" s="218" t="s">
        <v>142</v>
      </c>
      <c r="E991" s="41"/>
      <c r="F991" s="219" t="s">
        <v>1496</v>
      </c>
      <c r="G991" s="41"/>
      <c r="H991" s="41"/>
      <c r="I991" s="220"/>
      <c r="J991" s="41"/>
      <c r="K991" s="41"/>
      <c r="L991" s="45"/>
      <c r="M991" s="221"/>
      <c r="N991" s="222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142</v>
      </c>
      <c r="AU991" s="18" t="s">
        <v>83</v>
      </c>
    </row>
    <row r="992" s="2" customFormat="1" ht="21.75" customHeight="1">
      <c r="A992" s="39"/>
      <c r="B992" s="40"/>
      <c r="C992" s="205" t="s">
        <v>1498</v>
      </c>
      <c r="D992" s="205" t="s">
        <v>135</v>
      </c>
      <c r="E992" s="206" t="s">
        <v>1499</v>
      </c>
      <c r="F992" s="207" t="s">
        <v>1500</v>
      </c>
      <c r="G992" s="208" t="s">
        <v>138</v>
      </c>
      <c r="H992" s="209">
        <v>15</v>
      </c>
      <c r="I992" s="210"/>
      <c r="J992" s="211">
        <f>ROUND(I992*H992,2)</f>
        <v>0</v>
      </c>
      <c r="K992" s="207" t="s">
        <v>19</v>
      </c>
      <c r="L992" s="45"/>
      <c r="M992" s="212" t="s">
        <v>19</v>
      </c>
      <c r="N992" s="213" t="s">
        <v>45</v>
      </c>
      <c r="O992" s="85"/>
      <c r="P992" s="214">
        <f>O992*H992</f>
        <v>0</v>
      </c>
      <c r="Q992" s="214">
        <v>0</v>
      </c>
      <c r="R992" s="214">
        <f>Q992*H992</f>
        <v>0</v>
      </c>
      <c r="S992" s="214">
        <v>0</v>
      </c>
      <c r="T992" s="215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16" t="s">
        <v>270</v>
      </c>
      <c r="AT992" s="216" t="s">
        <v>135</v>
      </c>
      <c r="AU992" s="216" t="s">
        <v>83</v>
      </c>
      <c r="AY992" s="18" t="s">
        <v>133</v>
      </c>
      <c r="BE992" s="217">
        <f>IF(N992="základní",J992,0)</f>
        <v>0</v>
      </c>
      <c r="BF992" s="217">
        <f>IF(N992="snížená",J992,0)</f>
        <v>0</v>
      </c>
      <c r="BG992" s="217">
        <f>IF(N992="zákl. přenesená",J992,0)</f>
        <v>0</v>
      </c>
      <c r="BH992" s="217">
        <f>IF(N992="sníž. přenesená",J992,0)</f>
        <v>0</v>
      </c>
      <c r="BI992" s="217">
        <f>IF(N992="nulová",J992,0)</f>
        <v>0</v>
      </c>
      <c r="BJ992" s="18" t="s">
        <v>81</v>
      </c>
      <c r="BK992" s="217">
        <f>ROUND(I992*H992,2)</f>
        <v>0</v>
      </c>
      <c r="BL992" s="18" t="s">
        <v>270</v>
      </c>
      <c r="BM992" s="216" t="s">
        <v>1501</v>
      </c>
    </row>
    <row r="993" s="2" customFormat="1">
      <c r="A993" s="39"/>
      <c r="B993" s="40"/>
      <c r="C993" s="41"/>
      <c r="D993" s="218" t="s">
        <v>142</v>
      </c>
      <c r="E993" s="41"/>
      <c r="F993" s="219" t="s">
        <v>1500</v>
      </c>
      <c r="G993" s="41"/>
      <c r="H993" s="41"/>
      <c r="I993" s="220"/>
      <c r="J993" s="41"/>
      <c r="K993" s="41"/>
      <c r="L993" s="45"/>
      <c r="M993" s="221"/>
      <c r="N993" s="222"/>
      <c r="O993" s="85"/>
      <c r="P993" s="85"/>
      <c r="Q993" s="85"/>
      <c r="R993" s="85"/>
      <c r="S993" s="85"/>
      <c r="T993" s="86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142</v>
      </c>
      <c r="AU993" s="18" t="s">
        <v>83</v>
      </c>
    </row>
    <row r="994" s="12" customFormat="1" ht="22.8" customHeight="1">
      <c r="A994" s="12"/>
      <c r="B994" s="189"/>
      <c r="C994" s="190"/>
      <c r="D994" s="191" t="s">
        <v>73</v>
      </c>
      <c r="E994" s="203" t="s">
        <v>1502</v>
      </c>
      <c r="F994" s="203" t="s">
        <v>1503</v>
      </c>
      <c r="G994" s="190"/>
      <c r="H994" s="190"/>
      <c r="I994" s="193"/>
      <c r="J994" s="204">
        <f>BK994</f>
        <v>0</v>
      </c>
      <c r="K994" s="190"/>
      <c r="L994" s="195"/>
      <c r="M994" s="196"/>
      <c r="N994" s="197"/>
      <c r="O994" s="197"/>
      <c r="P994" s="198">
        <f>SUM(P995:P1004)</f>
        <v>0</v>
      </c>
      <c r="Q994" s="197"/>
      <c r="R994" s="198">
        <f>SUM(R995:R1004)</f>
        <v>0.025000000000000001</v>
      </c>
      <c r="S994" s="197"/>
      <c r="T994" s="199">
        <f>SUM(T995:T1004)</f>
        <v>0</v>
      </c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R994" s="200" t="s">
        <v>83</v>
      </c>
      <c r="AT994" s="201" t="s">
        <v>73</v>
      </c>
      <c r="AU994" s="201" t="s">
        <v>81</v>
      </c>
      <c r="AY994" s="200" t="s">
        <v>133</v>
      </c>
      <c r="BK994" s="202">
        <f>SUM(BK995:BK1004)</f>
        <v>0</v>
      </c>
    </row>
    <row r="995" s="2" customFormat="1" ht="24.15" customHeight="1">
      <c r="A995" s="39"/>
      <c r="B995" s="40"/>
      <c r="C995" s="205" t="s">
        <v>1504</v>
      </c>
      <c r="D995" s="205" t="s">
        <v>135</v>
      </c>
      <c r="E995" s="206" t="s">
        <v>1505</v>
      </c>
      <c r="F995" s="207" t="s">
        <v>1506</v>
      </c>
      <c r="G995" s="208" t="s">
        <v>138</v>
      </c>
      <c r="H995" s="209">
        <v>50</v>
      </c>
      <c r="I995" s="210"/>
      <c r="J995" s="211">
        <f>ROUND(I995*H995,2)</f>
        <v>0</v>
      </c>
      <c r="K995" s="207" t="s">
        <v>139</v>
      </c>
      <c r="L995" s="45"/>
      <c r="M995" s="212" t="s">
        <v>19</v>
      </c>
      <c r="N995" s="213" t="s">
        <v>45</v>
      </c>
      <c r="O995" s="85"/>
      <c r="P995" s="214">
        <f>O995*H995</f>
        <v>0</v>
      </c>
      <c r="Q995" s="214">
        <v>0.00021000000000000001</v>
      </c>
      <c r="R995" s="214">
        <f>Q995*H995</f>
        <v>0.010500000000000001</v>
      </c>
      <c r="S995" s="214">
        <v>0</v>
      </c>
      <c r="T995" s="215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16" t="s">
        <v>270</v>
      </c>
      <c r="AT995" s="216" t="s">
        <v>135</v>
      </c>
      <c r="AU995" s="216" t="s">
        <v>83</v>
      </c>
      <c r="AY995" s="18" t="s">
        <v>133</v>
      </c>
      <c r="BE995" s="217">
        <f>IF(N995="základní",J995,0)</f>
        <v>0</v>
      </c>
      <c r="BF995" s="217">
        <f>IF(N995="snížená",J995,0)</f>
        <v>0</v>
      </c>
      <c r="BG995" s="217">
        <f>IF(N995="zákl. přenesená",J995,0)</f>
        <v>0</v>
      </c>
      <c r="BH995" s="217">
        <f>IF(N995="sníž. přenesená",J995,0)</f>
        <v>0</v>
      </c>
      <c r="BI995" s="217">
        <f>IF(N995="nulová",J995,0)</f>
        <v>0</v>
      </c>
      <c r="BJ995" s="18" t="s">
        <v>81</v>
      </c>
      <c r="BK995" s="217">
        <f>ROUND(I995*H995,2)</f>
        <v>0</v>
      </c>
      <c r="BL995" s="18" t="s">
        <v>270</v>
      </c>
      <c r="BM995" s="216" t="s">
        <v>1507</v>
      </c>
    </row>
    <row r="996" s="2" customFormat="1">
      <c r="A996" s="39"/>
      <c r="B996" s="40"/>
      <c r="C996" s="41"/>
      <c r="D996" s="218" t="s">
        <v>142</v>
      </c>
      <c r="E996" s="41"/>
      <c r="F996" s="219" t="s">
        <v>1508</v>
      </c>
      <c r="G996" s="41"/>
      <c r="H996" s="41"/>
      <c r="I996" s="220"/>
      <c r="J996" s="41"/>
      <c r="K996" s="41"/>
      <c r="L996" s="45"/>
      <c r="M996" s="221"/>
      <c r="N996" s="222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142</v>
      </c>
      <c r="AU996" s="18" t="s">
        <v>83</v>
      </c>
    </row>
    <row r="997" s="2" customFormat="1">
      <c r="A997" s="39"/>
      <c r="B997" s="40"/>
      <c r="C997" s="41"/>
      <c r="D997" s="223" t="s">
        <v>144</v>
      </c>
      <c r="E997" s="41"/>
      <c r="F997" s="224" t="s">
        <v>1509</v>
      </c>
      <c r="G997" s="41"/>
      <c r="H997" s="41"/>
      <c r="I997" s="220"/>
      <c r="J997" s="41"/>
      <c r="K997" s="41"/>
      <c r="L997" s="45"/>
      <c r="M997" s="221"/>
      <c r="N997" s="222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144</v>
      </c>
      <c r="AU997" s="18" t="s">
        <v>83</v>
      </c>
    </row>
    <row r="998" s="13" customFormat="1">
      <c r="A998" s="13"/>
      <c r="B998" s="225"/>
      <c r="C998" s="226"/>
      <c r="D998" s="218" t="s">
        <v>146</v>
      </c>
      <c r="E998" s="227" t="s">
        <v>19</v>
      </c>
      <c r="F998" s="228" t="s">
        <v>1510</v>
      </c>
      <c r="G998" s="226"/>
      <c r="H998" s="227" t="s">
        <v>19</v>
      </c>
      <c r="I998" s="229"/>
      <c r="J998" s="226"/>
      <c r="K998" s="226"/>
      <c r="L998" s="230"/>
      <c r="M998" s="231"/>
      <c r="N998" s="232"/>
      <c r="O998" s="232"/>
      <c r="P998" s="232"/>
      <c r="Q998" s="232"/>
      <c r="R998" s="232"/>
      <c r="S998" s="232"/>
      <c r="T998" s="23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4" t="s">
        <v>146</v>
      </c>
      <c r="AU998" s="234" t="s">
        <v>83</v>
      </c>
      <c r="AV998" s="13" t="s">
        <v>81</v>
      </c>
      <c r="AW998" s="13" t="s">
        <v>37</v>
      </c>
      <c r="AX998" s="13" t="s">
        <v>12</v>
      </c>
      <c r="AY998" s="234" t="s">
        <v>133</v>
      </c>
    </row>
    <row r="999" s="14" customFormat="1">
      <c r="A999" s="14"/>
      <c r="B999" s="235"/>
      <c r="C999" s="236"/>
      <c r="D999" s="218" t="s">
        <v>146</v>
      </c>
      <c r="E999" s="237" t="s">
        <v>19</v>
      </c>
      <c r="F999" s="238" t="s">
        <v>749</v>
      </c>
      <c r="G999" s="236"/>
      <c r="H999" s="239">
        <v>50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5" t="s">
        <v>146</v>
      </c>
      <c r="AU999" s="245" t="s">
        <v>83</v>
      </c>
      <c r="AV999" s="14" t="s">
        <v>83</v>
      </c>
      <c r="AW999" s="14" t="s">
        <v>37</v>
      </c>
      <c r="AX999" s="14" t="s">
        <v>81</v>
      </c>
      <c r="AY999" s="245" t="s">
        <v>133</v>
      </c>
    </row>
    <row r="1000" s="2" customFormat="1" ht="33" customHeight="1">
      <c r="A1000" s="39"/>
      <c r="B1000" s="40"/>
      <c r="C1000" s="205" t="s">
        <v>1511</v>
      </c>
      <c r="D1000" s="205" t="s">
        <v>135</v>
      </c>
      <c r="E1000" s="206" t="s">
        <v>1512</v>
      </c>
      <c r="F1000" s="207" t="s">
        <v>1513</v>
      </c>
      <c r="G1000" s="208" t="s">
        <v>138</v>
      </c>
      <c r="H1000" s="209">
        <v>50</v>
      </c>
      <c r="I1000" s="210"/>
      <c r="J1000" s="211">
        <f>ROUND(I1000*H1000,2)</f>
        <v>0</v>
      </c>
      <c r="K1000" s="207" t="s">
        <v>139</v>
      </c>
      <c r="L1000" s="45"/>
      <c r="M1000" s="212" t="s">
        <v>19</v>
      </c>
      <c r="N1000" s="213" t="s">
        <v>45</v>
      </c>
      <c r="O1000" s="85"/>
      <c r="P1000" s="214">
        <f>O1000*H1000</f>
        <v>0</v>
      </c>
      <c r="Q1000" s="214">
        <v>0.00029</v>
      </c>
      <c r="R1000" s="214">
        <f>Q1000*H1000</f>
        <v>0.014500000000000001</v>
      </c>
      <c r="S1000" s="214">
        <v>0</v>
      </c>
      <c r="T1000" s="215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16" t="s">
        <v>270</v>
      </c>
      <c r="AT1000" s="216" t="s">
        <v>135</v>
      </c>
      <c r="AU1000" s="216" t="s">
        <v>83</v>
      </c>
      <c r="AY1000" s="18" t="s">
        <v>133</v>
      </c>
      <c r="BE1000" s="217">
        <f>IF(N1000="základní",J1000,0)</f>
        <v>0</v>
      </c>
      <c r="BF1000" s="217">
        <f>IF(N1000="snížená",J1000,0)</f>
        <v>0</v>
      </c>
      <c r="BG1000" s="217">
        <f>IF(N1000="zákl. přenesená",J1000,0)</f>
        <v>0</v>
      </c>
      <c r="BH1000" s="217">
        <f>IF(N1000="sníž. přenesená",J1000,0)</f>
        <v>0</v>
      </c>
      <c r="BI1000" s="217">
        <f>IF(N1000="nulová",J1000,0)</f>
        <v>0</v>
      </c>
      <c r="BJ1000" s="18" t="s">
        <v>81</v>
      </c>
      <c r="BK1000" s="217">
        <f>ROUND(I1000*H1000,2)</f>
        <v>0</v>
      </c>
      <c r="BL1000" s="18" t="s">
        <v>270</v>
      </c>
      <c r="BM1000" s="216" t="s">
        <v>1514</v>
      </c>
    </row>
    <row r="1001" s="2" customFormat="1">
      <c r="A1001" s="39"/>
      <c r="B1001" s="40"/>
      <c r="C1001" s="41"/>
      <c r="D1001" s="218" t="s">
        <v>142</v>
      </c>
      <c r="E1001" s="41"/>
      <c r="F1001" s="219" t="s">
        <v>1515</v>
      </c>
      <c r="G1001" s="41"/>
      <c r="H1001" s="41"/>
      <c r="I1001" s="220"/>
      <c r="J1001" s="41"/>
      <c r="K1001" s="41"/>
      <c r="L1001" s="45"/>
      <c r="M1001" s="221"/>
      <c r="N1001" s="222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142</v>
      </c>
      <c r="AU1001" s="18" t="s">
        <v>83</v>
      </c>
    </row>
    <row r="1002" s="2" customFormat="1">
      <c r="A1002" s="39"/>
      <c r="B1002" s="40"/>
      <c r="C1002" s="41"/>
      <c r="D1002" s="223" t="s">
        <v>144</v>
      </c>
      <c r="E1002" s="41"/>
      <c r="F1002" s="224" t="s">
        <v>1516</v>
      </c>
      <c r="G1002" s="41"/>
      <c r="H1002" s="41"/>
      <c r="I1002" s="220"/>
      <c r="J1002" s="41"/>
      <c r="K1002" s="41"/>
      <c r="L1002" s="45"/>
      <c r="M1002" s="221"/>
      <c r="N1002" s="222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144</v>
      </c>
      <c r="AU1002" s="18" t="s">
        <v>83</v>
      </c>
    </row>
    <row r="1003" s="13" customFormat="1">
      <c r="A1003" s="13"/>
      <c r="B1003" s="225"/>
      <c r="C1003" s="226"/>
      <c r="D1003" s="218" t="s">
        <v>146</v>
      </c>
      <c r="E1003" s="227" t="s">
        <v>19</v>
      </c>
      <c r="F1003" s="228" t="s">
        <v>1510</v>
      </c>
      <c r="G1003" s="226"/>
      <c r="H1003" s="227" t="s">
        <v>19</v>
      </c>
      <c r="I1003" s="229"/>
      <c r="J1003" s="226"/>
      <c r="K1003" s="226"/>
      <c r="L1003" s="230"/>
      <c r="M1003" s="231"/>
      <c r="N1003" s="232"/>
      <c r="O1003" s="232"/>
      <c r="P1003" s="232"/>
      <c r="Q1003" s="232"/>
      <c r="R1003" s="232"/>
      <c r="S1003" s="232"/>
      <c r="T1003" s="23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4" t="s">
        <v>146</v>
      </c>
      <c r="AU1003" s="234" t="s">
        <v>83</v>
      </c>
      <c r="AV1003" s="13" t="s">
        <v>81</v>
      </c>
      <c r="AW1003" s="13" t="s">
        <v>37</v>
      </c>
      <c r="AX1003" s="13" t="s">
        <v>12</v>
      </c>
      <c r="AY1003" s="234" t="s">
        <v>133</v>
      </c>
    </row>
    <row r="1004" s="14" customFormat="1">
      <c r="A1004" s="14"/>
      <c r="B1004" s="235"/>
      <c r="C1004" s="236"/>
      <c r="D1004" s="218" t="s">
        <v>146</v>
      </c>
      <c r="E1004" s="237" t="s">
        <v>19</v>
      </c>
      <c r="F1004" s="238" t="s">
        <v>749</v>
      </c>
      <c r="G1004" s="236"/>
      <c r="H1004" s="239">
        <v>50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5" t="s">
        <v>146</v>
      </c>
      <c r="AU1004" s="245" t="s">
        <v>83</v>
      </c>
      <c r="AV1004" s="14" t="s">
        <v>83</v>
      </c>
      <c r="AW1004" s="14" t="s">
        <v>37</v>
      </c>
      <c r="AX1004" s="14" t="s">
        <v>81</v>
      </c>
      <c r="AY1004" s="245" t="s">
        <v>133</v>
      </c>
    </row>
    <row r="1005" s="12" customFormat="1" ht="25.92" customHeight="1">
      <c r="A1005" s="12"/>
      <c r="B1005" s="189"/>
      <c r="C1005" s="190"/>
      <c r="D1005" s="191" t="s">
        <v>73</v>
      </c>
      <c r="E1005" s="192" t="s">
        <v>479</v>
      </c>
      <c r="F1005" s="192" t="s">
        <v>480</v>
      </c>
      <c r="G1005" s="190"/>
      <c r="H1005" s="190"/>
      <c r="I1005" s="193"/>
      <c r="J1005" s="194">
        <f>BK1005</f>
        <v>0</v>
      </c>
      <c r="K1005" s="190"/>
      <c r="L1005" s="195"/>
      <c r="M1005" s="196"/>
      <c r="N1005" s="197"/>
      <c r="O1005" s="197"/>
      <c r="P1005" s="198">
        <f>SUM(P1006:P1025)</f>
        <v>0</v>
      </c>
      <c r="Q1005" s="197"/>
      <c r="R1005" s="198">
        <f>SUM(R1006:R1025)</f>
        <v>0</v>
      </c>
      <c r="S1005" s="197"/>
      <c r="T1005" s="199">
        <f>SUM(T1006:T1025)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200" t="s">
        <v>140</v>
      </c>
      <c r="AT1005" s="201" t="s">
        <v>73</v>
      </c>
      <c r="AU1005" s="201" t="s">
        <v>12</v>
      </c>
      <c r="AY1005" s="200" t="s">
        <v>133</v>
      </c>
      <c r="BK1005" s="202">
        <f>SUM(BK1006:BK1025)</f>
        <v>0</v>
      </c>
    </row>
    <row r="1006" s="2" customFormat="1" ht="16.5" customHeight="1">
      <c r="A1006" s="39"/>
      <c r="B1006" s="40"/>
      <c r="C1006" s="205" t="s">
        <v>1517</v>
      </c>
      <c r="D1006" s="205" t="s">
        <v>135</v>
      </c>
      <c r="E1006" s="206" t="s">
        <v>1518</v>
      </c>
      <c r="F1006" s="207" t="s">
        <v>1519</v>
      </c>
      <c r="G1006" s="208" t="s">
        <v>484</v>
      </c>
      <c r="H1006" s="209">
        <v>34</v>
      </c>
      <c r="I1006" s="210"/>
      <c r="J1006" s="211">
        <f>ROUND(I1006*H1006,2)</f>
        <v>0</v>
      </c>
      <c r="K1006" s="207" t="s">
        <v>139</v>
      </c>
      <c r="L1006" s="45"/>
      <c r="M1006" s="212" t="s">
        <v>19</v>
      </c>
      <c r="N1006" s="213" t="s">
        <v>45</v>
      </c>
      <c r="O1006" s="85"/>
      <c r="P1006" s="214">
        <f>O1006*H1006</f>
        <v>0</v>
      </c>
      <c r="Q1006" s="214">
        <v>0</v>
      </c>
      <c r="R1006" s="214">
        <f>Q1006*H1006</f>
        <v>0</v>
      </c>
      <c r="S1006" s="214">
        <v>0</v>
      </c>
      <c r="T1006" s="215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16" t="s">
        <v>485</v>
      </c>
      <c r="AT1006" s="216" t="s">
        <v>135</v>
      </c>
      <c r="AU1006" s="216" t="s">
        <v>81</v>
      </c>
      <c r="AY1006" s="18" t="s">
        <v>133</v>
      </c>
      <c r="BE1006" s="217">
        <f>IF(N1006="základní",J1006,0)</f>
        <v>0</v>
      </c>
      <c r="BF1006" s="217">
        <f>IF(N1006="snížená",J1006,0)</f>
        <v>0</v>
      </c>
      <c r="BG1006" s="217">
        <f>IF(N1006="zákl. přenesená",J1006,0)</f>
        <v>0</v>
      </c>
      <c r="BH1006" s="217">
        <f>IF(N1006="sníž. přenesená",J1006,0)</f>
        <v>0</v>
      </c>
      <c r="BI1006" s="217">
        <f>IF(N1006="nulová",J1006,0)</f>
        <v>0</v>
      </c>
      <c r="BJ1006" s="18" t="s">
        <v>81</v>
      </c>
      <c r="BK1006" s="217">
        <f>ROUND(I1006*H1006,2)</f>
        <v>0</v>
      </c>
      <c r="BL1006" s="18" t="s">
        <v>485</v>
      </c>
      <c r="BM1006" s="216" t="s">
        <v>1520</v>
      </c>
    </row>
    <row r="1007" s="2" customFormat="1">
      <c r="A1007" s="39"/>
      <c r="B1007" s="40"/>
      <c r="C1007" s="41"/>
      <c r="D1007" s="218" t="s">
        <v>142</v>
      </c>
      <c r="E1007" s="41"/>
      <c r="F1007" s="219" t="s">
        <v>1521</v>
      </c>
      <c r="G1007" s="41"/>
      <c r="H1007" s="41"/>
      <c r="I1007" s="220"/>
      <c r="J1007" s="41"/>
      <c r="K1007" s="41"/>
      <c r="L1007" s="45"/>
      <c r="M1007" s="221"/>
      <c r="N1007" s="222"/>
      <c r="O1007" s="85"/>
      <c r="P1007" s="85"/>
      <c r="Q1007" s="85"/>
      <c r="R1007" s="85"/>
      <c r="S1007" s="85"/>
      <c r="T1007" s="86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142</v>
      </c>
      <c r="AU1007" s="18" t="s">
        <v>81</v>
      </c>
    </row>
    <row r="1008" s="2" customFormat="1">
      <c r="A1008" s="39"/>
      <c r="B1008" s="40"/>
      <c r="C1008" s="41"/>
      <c r="D1008" s="223" t="s">
        <v>144</v>
      </c>
      <c r="E1008" s="41"/>
      <c r="F1008" s="224" t="s">
        <v>1522</v>
      </c>
      <c r="G1008" s="41"/>
      <c r="H1008" s="41"/>
      <c r="I1008" s="220"/>
      <c r="J1008" s="41"/>
      <c r="K1008" s="41"/>
      <c r="L1008" s="45"/>
      <c r="M1008" s="221"/>
      <c r="N1008" s="222"/>
      <c r="O1008" s="85"/>
      <c r="P1008" s="85"/>
      <c r="Q1008" s="85"/>
      <c r="R1008" s="85"/>
      <c r="S1008" s="85"/>
      <c r="T1008" s="86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144</v>
      </c>
      <c r="AU1008" s="18" t="s">
        <v>81</v>
      </c>
    </row>
    <row r="1009" s="13" customFormat="1">
      <c r="A1009" s="13"/>
      <c r="B1009" s="225"/>
      <c r="C1009" s="226"/>
      <c r="D1009" s="218" t="s">
        <v>146</v>
      </c>
      <c r="E1009" s="227" t="s">
        <v>19</v>
      </c>
      <c r="F1009" s="228" t="s">
        <v>1523</v>
      </c>
      <c r="G1009" s="226"/>
      <c r="H1009" s="227" t="s">
        <v>19</v>
      </c>
      <c r="I1009" s="229"/>
      <c r="J1009" s="226"/>
      <c r="K1009" s="226"/>
      <c r="L1009" s="230"/>
      <c r="M1009" s="231"/>
      <c r="N1009" s="232"/>
      <c r="O1009" s="232"/>
      <c r="P1009" s="232"/>
      <c r="Q1009" s="232"/>
      <c r="R1009" s="232"/>
      <c r="S1009" s="232"/>
      <c r="T1009" s="23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4" t="s">
        <v>146</v>
      </c>
      <c r="AU1009" s="234" t="s">
        <v>81</v>
      </c>
      <c r="AV1009" s="13" t="s">
        <v>81</v>
      </c>
      <c r="AW1009" s="13" t="s">
        <v>37</v>
      </c>
      <c r="AX1009" s="13" t="s">
        <v>12</v>
      </c>
      <c r="AY1009" s="234" t="s">
        <v>133</v>
      </c>
    </row>
    <row r="1010" s="14" customFormat="1">
      <c r="A1010" s="14"/>
      <c r="B1010" s="235"/>
      <c r="C1010" s="236"/>
      <c r="D1010" s="218" t="s">
        <v>146</v>
      </c>
      <c r="E1010" s="237" t="s">
        <v>19</v>
      </c>
      <c r="F1010" s="238" t="s">
        <v>1524</v>
      </c>
      <c r="G1010" s="236"/>
      <c r="H1010" s="239">
        <v>34</v>
      </c>
      <c r="I1010" s="240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5" t="s">
        <v>146</v>
      </c>
      <c r="AU1010" s="245" t="s">
        <v>81</v>
      </c>
      <c r="AV1010" s="14" t="s">
        <v>83</v>
      </c>
      <c r="AW1010" s="14" t="s">
        <v>37</v>
      </c>
      <c r="AX1010" s="14" t="s">
        <v>81</v>
      </c>
      <c r="AY1010" s="245" t="s">
        <v>133</v>
      </c>
    </row>
    <row r="1011" s="2" customFormat="1" ht="16.5" customHeight="1">
      <c r="A1011" s="39"/>
      <c r="B1011" s="40"/>
      <c r="C1011" s="205" t="s">
        <v>1525</v>
      </c>
      <c r="D1011" s="205" t="s">
        <v>135</v>
      </c>
      <c r="E1011" s="206" t="s">
        <v>491</v>
      </c>
      <c r="F1011" s="207" t="s">
        <v>492</v>
      </c>
      <c r="G1011" s="208" t="s">
        <v>484</v>
      </c>
      <c r="H1011" s="209">
        <v>42.5</v>
      </c>
      <c r="I1011" s="210"/>
      <c r="J1011" s="211">
        <f>ROUND(I1011*H1011,2)</f>
        <v>0</v>
      </c>
      <c r="K1011" s="207" t="s">
        <v>139</v>
      </c>
      <c r="L1011" s="45"/>
      <c r="M1011" s="212" t="s">
        <v>19</v>
      </c>
      <c r="N1011" s="213" t="s">
        <v>45</v>
      </c>
      <c r="O1011" s="85"/>
      <c r="P1011" s="214">
        <f>O1011*H1011</f>
        <v>0</v>
      </c>
      <c r="Q1011" s="214">
        <v>0</v>
      </c>
      <c r="R1011" s="214">
        <f>Q1011*H1011</f>
        <v>0</v>
      </c>
      <c r="S1011" s="214">
        <v>0</v>
      </c>
      <c r="T1011" s="215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16" t="s">
        <v>485</v>
      </c>
      <c r="AT1011" s="216" t="s">
        <v>135</v>
      </c>
      <c r="AU1011" s="216" t="s">
        <v>81</v>
      </c>
      <c r="AY1011" s="18" t="s">
        <v>133</v>
      </c>
      <c r="BE1011" s="217">
        <f>IF(N1011="základní",J1011,0)</f>
        <v>0</v>
      </c>
      <c r="BF1011" s="217">
        <f>IF(N1011="snížená",J1011,0)</f>
        <v>0</v>
      </c>
      <c r="BG1011" s="217">
        <f>IF(N1011="zákl. přenesená",J1011,0)</f>
        <v>0</v>
      </c>
      <c r="BH1011" s="217">
        <f>IF(N1011="sníž. přenesená",J1011,0)</f>
        <v>0</v>
      </c>
      <c r="BI1011" s="217">
        <f>IF(N1011="nulová",J1011,0)</f>
        <v>0</v>
      </c>
      <c r="BJ1011" s="18" t="s">
        <v>81</v>
      </c>
      <c r="BK1011" s="217">
        <f>ROUND(I1011*H1011,2)</f>
        <v>0</v>
      </c>
      <c r="BL1011" s="18" t="s">
        <v>485</v>
      </c>
      <c r="BM1011" s="216" t="s">
        <v>1526</v>
      </c>
    </row>
    <row r="1012" s="2" customFormat="1">
      <c r="A1012" s="39"/>
      <c r="B1012" s="40"/>
      <c r="C1012" s="41"/>
      <c r="D1012" s="218" t="s">
        <v>142</v>
      </c>
      <c r="E1012" s="41"/>
      <c r="F1012" s="219" t="s">
        <v>494</v>
      </c>
      <c r="G1012" s="41"/>
      <c r="H1012" s="41"/>
      <c r="I1012" s="220"/>
      <c r="J1012" s="41"/>
      <c r="K1012" s="41"/>
      <c r="L1012" s="45"/>
      <c r="M1012" s="221"/>
      <c r="N1012" s="222"/>
      <c r="O1012" s="85"/>
      <c r="P1012" s="85"/>
      <c r="Q1012" s="85"/>
      <c r="R1012" s="85"/>
      <c r="S1012" s="85"/>
      <c r="T1012" s="86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142</v>
      </c>
      <c r="AU1012" s="18" t="s">
        <v>81</v>
      </c>
    </row>
    <row r="1013" s="2" customFormat="1">
      <c r="A1013" s="39"/>
      <c r="B1013" s="40"/>
      <c r="C1013" s="41"/>
      <c r="D1013" s="223" t="s">
        <v>144</v>
      </c>
      <c r="E1013" s="41"/>
      <c r="F1013" s="224" t="s">
        <v>495</v>
      </c>
      <c r="G1013" s="41"/>
      <c r="H1013" s="41"/>
      <c r="I1013" s="220"/>
      <c r="J1013" s="41"/>
      <c r="K1013" s="41"/>
      <c r="L1013" s="45"/>
      <c r="M1013" s="221"/>
      <c r="N1013" s="222"/>
      <c r="O1013" s="85"/>
      <c r="P1013" s="85"/>
      <c r="Q1013" s="85"/>
      <c r="R1013" s="85"/>
      <c r="S1013" s="85"/>
      <c r="T1013" s="86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144</v>
      </c>
      <c r="AU1013" s="18" t="s">
        <v>81</v>
      </c>
    </row>
    <row r="1014" s="13" customFormat="1">
      <c r="A1014" s="13"/>
      <c r="B1014" s="225"/>
      <c r="C1014" s="226"/>
      <c r="D1014" s="218" t="s">
        <v>146</v>
      </c>
      <c r="E1014" s="227" t="s">
        <v>19</v>
      </c>
      <c r="F1014" s="228" t="s">
        <v>1527</v>
      </c>
      <c r="G1014" s="226"/>
      <c r="H1014" s="227" t="s">
        <v>19</v>
      </c>
      <c r="I1014" s="229"/>
      <c r="J1014" s="226"/>
      <c r="K1014" s="226"/>
      <c r="L1014" s="230"/>
      <c r="M1014" s="231"/>
      <c r="N1014" s="232"/>
      <c r="O1014" s="232"/>
      <c r="P1014" s="232"/>
      <c r="Q1014" s="232"/>
      <c r="R1014" s="232"/>
      <c r="S1014" s="232"/>
      <c r="T1014" s="23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4" t="s">
        <v>146</v>
      </c>
      <c r="AU1014" s="234" t="s">
        <v>81</v>
      </c>
      <c r="AV1014" s="13" t="s">
        <v>81</v>
      </c>
      <c r="AW1014" s="13" t="s">
        <v>37</v>
      </c>
      <c r="AX1014" s="13" t="s">
        <v>12</v>
      </c>
      <c r="AY1014" s="234" t="s">
        <v>133</v>
      </c>
    </row>
    <row r="1015" s="14" customFormat="1">
      <c r="A1015" s="14"/>
      <c r="B1015" s="235"/>
      <c r="C1015" s="236"/>
      <c r="D1015" s="218" t="s">
        <v>146</v>
      </c>
      <c r="E1015" s="237" t="s">
        <v>19</v>
      </c>
      <c r="F1015" s="238" t="s">
        <v>1528</v>
      </c>
      <c r="G1015" s="236"/>
      <c r="H1015" s="239">
        <v>42.5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5" t="s">
        <v>146</v>
      </c>
      <c r="AU1015" s="245" t="s">
        <v>81</v>
      </c>
      <c r="AV1015" s="14" t="s">
        <v>83</v>
      </c>
      <c r="AW1015" s="14" t="s">
        <v>37</v>
      </c>
      <c r="AX1015" s="14" t="s">
        <v>81</v>
      </c>
      <c r="AY1015" s="245" t="s">
        <v>133</v>
      </c>
    </row>
    <row r="1016" s="2" customFormat="1" ht="16.5" customHeight="1">
      <c r="A1016" s="39"/>
      <c r="B1016" s="40"/>
      <c r="C1016" s="205" t="s">
        <v>1529</v>
      </c>
      <c r="D1016" s="205" t="s">
        <v>135</v>
      </c>
      <c r="E1016" s="206" t="s">
        <v>1530</v>
      </c>
      <c r="F1016" s="207" t="s">
        <v>1531</v>
      </c>
      <c r="G1016" s="208" t="s">
        <v>484</v>
      </c>
      <c r="H1016" s="209">
        <v>8.5</v>
      </c>
      <c r="I1016" s="210"/>
      <c r="J1016" s="211">
        <f>ROUND(I1016*H1016,2)</f>
        <v>0</v>
      </c>
      <c r="K1016" s="207" t="s">
        <v>139</v>
      </c>
      <c r="L1016" s="45"/>
      <c r="M1016" s="212" t="s">
        <v>19</v>
      </c>
      <c r="N1016" s="213" t="s">
        <v>45</v>
      </c>
      <c r="O1016" s="85"/>
      <c r="P1016" s="214">
        <f>O1016*H1016</f>
        <v>0</v>
      </c>
      <c r="Q1016" s="214">
        <v>0</v>
      </c>
      <c r="R1016" s="214">
        <f>Q1016*H1016</f>
        <v>0</v>
      </c>
      <c r="S1016" s="214">
        <v>0</v>
      </c>
      <c r="T1016" s="215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16" t="s">
        <v>485</v>
      </c>
      <c r="AT1016" s="216" t="s">
        <v>135</v>
      </c>
      <c r="AU1016" s="216" t="s">
        <v>81</v>
      </c>
      <c r="AY1016" s="18" t="s">
        <v>133</v>
      </c>
      <c r="BE1016" s="217">
        <f>IF(N1016="základní",J1016,0)</f>
        <v>0</v>
      </c>
      <c r="BF1016" s="217">
        <f>IF(N1016="snížená",J1016,0)</f>
        <v>0</v>
      </c>
      <c r="BG1016" s="217">
        <f>IF(N1016="zákl. přenesená",J1016,0)</f>
        <v>0</v>
      </c>
      <c r="BH1016" s="217">
        <f>IF(N1016="sníž. přenesená",J1016,0)</f>
        <v>0</v>
      </c>
      <c r="BI1016" s="217">
        <f>IF(N1016="nulová",J1016,0)</f>
        <v>0</v>
      </c>
      <c r="BJ1016" s="18" t="s">
        <v>81</v>
      </c>
      <c r="BK1016" s="217">
        <f>ROUND(I1016*H1016,2)</f>
        <v>0</v>
      </c>
      <c r="BL1016" s="18" t="s">
        <v>485</v>
      </c>
      <c r="BM1016" s="216" t="s">
        <v>1532</v>
      </c>
    </row>
    <row r="1017" s="2" customFormat="1">
      <c r="A1017" s="39"/>
      <c r="B1017" s="40"/>
      <c r="C1017" s="41"/>
      <c r="D1017" s="218" t="s">
        <v>142</v>
      </c>
      <c r="E1017" s="41"/>
      <c r="F1017" s="219" t="s">
        <v>1533</v>
      </c>
      <c r="G1017" s="41"/>
      <c r="H1017" s="41"/>
      <c r="I1017" s="220"/>
      <c r="J1017" s="41"/>
      <c r="K1017" s="41"/>
      <c r="L1017" s="45"/>
      <c r="M1017" s="221"/>
      <c r="N1017" s="222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142</v>
      </c>
      <c r="AU1017" s="18" t="s">
        <v>81</v>
      </c>
    </row>
    <row r="1018" s="2" customFormat="1">
      <c r="A1018" s="39"/>
      <c r="B1018" s="40"/>
      <c r="C1018" s="41"/>
      <c r="D1018" s="223" t="s">
        <v>144</v>
      </c>
      <c r="E1018" s="41"/>
      <c r="F1018" s="224" t="s">
        <v>1534</v>
      </c>
      <c r="G1018" s="41"/>
      <c r="H1018" s="41"/>
      <c r="I1018" s="220"/>
      <c r="J1018" s="41"/>
      <c r="K1018" s="41"/>
      <c r="L1018" s="45"/>
      <c r="M1018" s="221"/>
      <c r="N1018" s="222"/>
      <c r="O1018" s="85"/>
      <c r="P1018" s="85"/>
      <c r="Q1018" s="85"/>
      <c r="R1018" s="85"/>
      <c r="S1018" s="85"/>
      <c r="T1018" s="86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T1018" s="18" t="s">
        <v>144</v>
      </c>
      <c r="AU1018" s="18" t="s">
        <v>81</v>
      </c>
    </row>
    <row r="1019" s="13" customFormat="1">
      <c r="A1019" s="13"/>
      <c r="B1019" s="225"/>
      <c r="C1019" s="226"/>
      <c r="D1019" s="218" t="s">
        <v>146</v>
      </c>
      <c r="E1019" s="227" t="s">
        <v>19</v>
      </c>
      <c r="F1019" s="228" t="s">
        <v>1535</v>
      </c>
      <c r="G1019" s="226"/>
      <c r="H1019" s="227" t="s">
        <v>19</v>
      </c>
      <c r="I1019" s="229"/>
      <c r="J1019" s="226"/>
      <c r="K1019" s="226"/>
      <c r="L1019" s="230"/>
      <c r="M1019" s="231"/>
      <c r="N1019" s="232"/>
      <c r="O1019" s="232"/>
      <c r="P1019" s="232"/>
      <c r="Q1019" s="232"/>
      <c r="R1019" s="232"/>
      <c r="S1019" s="232"/>
      <c r="T1019" s="23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4" t="s">
        <v>146</v>
      </c>
      <c r="AU1019" s="234" t="s">
        <v>81</v>
      </c>
      <c r="AV1019" s="13" t="s">
        <v>81</v>
      </c>
      <c r="AW1019" s="13" t="s">
        <v>37</v>
      </c>
      <c r="AX1019" s="13" t="s">
        <v>12</v>
      </c>
      <c r="AY1019" s="234" t="s">
        <v>133</v>
      </c>
    </row>
    <row r="1020" s="14" customFormat="1">
      <c r="A1020" s="14"/>
      <c r="B1020" s="235"/>
      <c r="C1020" s="236"/>
      <c r="D1020" s="218" t="s">
        <v>146</v>
      </c>
      <c r="E1020" s="237" t="s">
        <v>19</v>
      </c>
      <c r="F1020" s="238" t="s">
        <v>1536</v>
      </c>
      <c r="G1020" s="236"/>
      <c r="H1020" s="239">
        <v>8.5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5" t="s">
        <v>146</v>
      </c>
      <c r="AU1020" s="245" t="s">
        <v>81</v>
      </c>
      <c r="AV1020" s="14" t="s">
        <v>83</v>
      </c>
      <c r="AW1020" s="14" t="s">
        <v>37</v>
      </c>
      <c r="AX1020" s="14" t="s">
        <v>81</v>
      </c>
      <c r="AY1020" s="245" t="s">
        <v>133</v>
      </c>
    </row>
    <row r="1021" s="2" customFormat="1" ht="24.15" customHeight="1">
      <c r="A1021" s="39"/>
      <c r="B1021" s="40"/>
      <c r="C1021" s="205" t="s">
        <v>1537</v>
      </c>
      <c r="D1021" s="205" t="s">
        <v>135</v>
      </c>
      <c r="E1021" s="206" t="s">
        <v>1538</v>
      </c>
      <c r="F1021" s="207" t="s">
        <v>1539</v>
      </c>
      <c r="G1021" s="208" t="s">
        <v>484</v>
      </c>
      <c r="H1021" s="209">
        <v>8.5</v>
      </c>
      <c r="I1021" s="210"/>
      <c r="J1021" s="211">
        <f>ROUND(I1021*H1021,2)</f>
        <v>0</v>
      </c>
      <c r="K1021" s="207" t="s">
        <v>139</v>
      </c>
      <c r="L1021" s="45"/>
      <c r="M1021" s="212" t="s">
        <v>19</v>
      </c>
      <c r="N1021" s="213" t="s">
        <v>45</v>
      </c>
      <c r="O1021" s="85"/>
      <c r="P1021" s="214">
        <f>O1021*H1021</f>
        <v>0</v>
      </c>
      <c r="Q1021" s="214">
        <v>0</v>
      </c>
      <c r="R1021" s="214">
        <f>Q1021*H1021</f>
        <v>0</v>
      </c>
      <c r="S1021" s="214">
        <v>0</v>
      </c>
      <c r="T1021" s="215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16" t="s">
        <v>485</v>
      </c>
      <c r="AT1021" s="216" t="s">
        <v>135</v>
      </c>
      <c r="AU1021" s="216" t="s">
        <v>81</v>
      </c>
      <c r="AY1021" s="18" t="s">
        <v>133</v>
      </c>
      <c r="BE1021" s="217">
        <f>IF(N1021="základní",J1021,0)</f>
        <v>0</v>
      </c>
      <c r="BF1021" s="217">
        <f>IF(N1021="snížená",J1021,0)</f>
        <v>0</v>
      </c>
      <c r="BG1021" s="217">
        <f>IF(N1021="zákl. přenesená",J1021,0)</f>
        <v>0</v>
      </c>
      <c r="BH1021" s="217">
        <f>IF(N1021="sníž. přenesená",J1021,0)</f>
        <v>0</v>
      </c>
      <c r="BI1021" s="217">
        <f>IF(N1021="nulová",J1021,0)</f>
        <v>0</v>
      </c>
      <c r="BJ1021" s="18" t="s">
        <v>81</v>
      </c>
      <c r="BK1021" s="217">
        <f>ROUND(I1021*H1021,2)</f>
        <v>0</v>
      </c>
      <c r="BL1021" s="18" t="s">
        <v>485</v>
      </c>
      <c r="BM1021" s="216" t="s">
        <v>1540</v>
      </c>
    </row>
    <row r="1022" s="2" customFormat="1">
      <c r="A1022" s="39"/>
      <c r="B1022" s="40"/>
      <c r="C1022" s="41"/>
      <c r="D1022" s="218" t="s">
        <v>142</v>
      </c>
      <c r="E1022" s="41"/>
      <c r="F1022" s="219" t="s">
        <v>1541</v>
      </c>
      <c r="G1022" s="41"/>
      <c r="H1022" s="41"/>
      <c r="I1022" s="220"/>
      <c r="J1022" s="41"/>
      <c r="K1022" s="41"/>
      <c r="L1022" s="45"/>
      <c r="M1022" s="221"/>
      <c r="N1022" s="222"/>
      <c r="O1022" s="85"/>
      <c r="P1022" s="85"/>
      <c r="Q1022" s="85"/>
      <c r="R1022" s="85"/>
      <c r="S1022" s="85"/>
      <c r="T1022" s="86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142</v>
      </c>
      <c r="AU1022" s="18" t="s">
        <v>81</v>
      </c>
    </row>
    <row r="1023" s="2" customFormat="1">
      <c r="A1023" s="39"/>
      <c r="B1023" s="40"/>
      <c r="C1023" s="41"/>
      <c r="D1023" s="223" t="s">
        <v>144</v>
      </c>
      <c r="E1023" s="41"/>
      <c r="F1023" s="224" t="s">
        <v>1542</v>
      </c>
      <c r="G1023" s="41"/>
      <c r="H1023" s="41"/>
      <c r="I1023" s="220"/>
      <c r="J1023" s="41"/>
      <c r="K1023" s="41"/>
      <c r="L1023" s="45"/>
      <c r="M1023" s="221"/>
      <c r="N1023" s="222"/>
      <c r="O1023" s="85"/>
      <c r="P1023" s="85"/>
      <c r="Q1023" s="85"/>
      <c r="R1023" s="85"/>
      <c r="S1023" s="85"/>
      <c r="T1023" s="86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144</v>
      </c>
      <c r="AU1023" s="18" t="s">
        <v>81</v>
      </c>
    </row>
    <row r="1024" s="13" customFormat="1">
      <c r="A1024" s="13"/>
      <c r="B1024" s="225"/>
      <c r="C1024" s="226"/>
      <c r="D1024" s="218" t="s">
        <v>146</v>
      </c>
      <c r="E1024" s="227" t="s">
        <v>19</v>
      </c>
      <c r="F1024" s="228" t="s">
        <v>1543</v>
      </c>
      <c r="G1024" s="226"/>
      <c r="H1024" s="227" t="s">
        <v>19</v>
      </c>
      <c r="I1024" s="229"/>
      <c r="J1024" s="226"/>
      <c r="K1024" s="226"/>
      <c r="L1024" s="230"/>
      <c r="M1024" s="231"/>
      <c r="N1024" s="232"/>
      <c r="O1024" s="232"/>
      <c r="P1024" s="232"/>
      <c r="Q1024" s="232"/>
      <c r="R1024" s="232"/>
      <c r="S1024" s="232"/>
      <c r="T1024" s="23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4" t="s">
        <v>146</v>
      </c>
      <c r="AU1024" s="234" t="s">
        <v>81</v>
      </c>
      <c r="AV1024" s="13" t="s">
        <v>81</v>
      </c>
      <c r="AW1024" s="13" t="s">
        <v>37</v>
      </c>
      <c r="AX1024" s="13" t="s">
        <v>12</v>
      </c>
      <c r="AY1024" s="234" t="s">
        <v>133</v>
      </c>
    </row>
    <row r="1025" s="14" customFormat="1">
      <c r="A1025" s="14"/>
      <c r="B1025" s="235"/>
      <c r="C1025" s="236"/>
      <c r="D1025" s="218" t="s">
        <v>146</v>
      </c>
      <c r="E1025" s="237" t="s">
        <v>19</v>
      </c>
      <c r="F1025" s="238" t="s">
        <v>1536</v>
      </c>
      <c r="G1025" s="236"/>
      <c r="H1025" s="239">
        <v>8.5</v>
      </c>
      <c r="I1025" s="240"/>
      <c r="J1025" s="236"/>
      <c r="K1025" s="236"/>
      <c r="L1025" s="241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146</v>
      </c>
      <c r="AU1025" s="245" t="s">
        <v>81</v>
      </c>
      <c r="AV1025" s="14" t="s">
        <v>83</v>
      </c>
      <c r="AW1025" s="14" t="s">
        <v>37</v>
      </c>
      <c r="AX1025" s="14" t="s">
        <v>81</v>
      </c>
      <c r="AY1025" s="245" t="s">
        <v>133</v>
      </c>
    </row>
    <row r="1026" s="2" customFormat="1" ht="6.96" customHeight="1">
      <c r="A1026" s="39"/>
      <c r="B1026" s="60"/>
      <c r="C1026" s="61"/>
      <c r="D1026" s="61"/>
      <c r="E1026" s="61"/>
      <c r="F1026" s="61"/>
      <c r="G1026" s="61"/>
      <c r="H1026" s="61"/>
      <c r="I1026" s="61"/>
      <c r="J1026" s="61"/>
      <c r="K1026" s="61"/>
      <c r="L1026" s="45"/>
      <c r="M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</row>
  </sheetData>
  <sheetProtection sheet="1" autoFilter="0" formatColumns="0" formatRows="0" objects="1" scenarios="1" spinCount="100000" saltValue="pBXfdMtODAN0Q9tnpmBQBKfKs+ruyabjpsOWNQuIJi0r67cre3mz7oY9ZevS4ULALtVu3/qcO/U/+3JhGnk4xQ==" hashValue="cLtnOrWMCindzrzfIrBhfgE1YD6MNsiEryJBy+DpFLuW1D4rFD+fGAxOUVEBlK+1PVh53Xkkmex3AbZot1Oi9A==" algorithmName="SHA-512" password="CC35"/>
  <autoFilter ref="C104:K1025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10" r:id="rId1" display="https://podminky.urs.cz/item/CS_URS_2024_02/113107122"/>
    <hyperlink ref="F115" r:id="rId2" display="https://podminky.urs.cz/item/CS_URS_2024_02/113107142"/>
    <hyperlink ref="F120" r:id="rId3" display="https://podminky.urs.cz/item/CS_URS_2024_02/122251101"/>
    <hyperlink ref="F125" r:id="rId4" display="https://podminky.urs.cz/item/CS_URS_2024_02/162751117"/>
    <hyperlink ref="F130" r:id="rId5" display="https://podminky.urs.cz/item/CS_URS_2024_02/162751119"/>
    <hyperlink ref="F135" r:id="rId6" display="https://podminky.urs.cz/item/CS_URS_2024_02/167151101"/>
    <hyperlink ref="F140" r:id="rId7" display="https://podminky.urs.cz/item/CS_URS_2024_02/171151112"/>
    <hyperlink ref="F149" r:id="rId8" display="https://podminky.urs.cz/item/CS_URS_2024_02/171201221"/>
    <hyperlink ref="F154" r:id="rId9" display="https://podminky.urs.cz/item/CS_URS_2024_02/171251201"/>
    <hyperlink ref="F160" r:id="rId10" display="https://podminky.urs.cz/item/CS_URS_2024_02/311273121"/>
    <hyperlink ref="F165" r:id="rId11" display="https://podminky.urs.cz/item/CS_URS_2024_02/317142432"/>
    <hyperlink ref="F170" r:id="rId12" display="https://podminky.urs.cz/item/CS_URS_2024_02/327323128"/>
    <hyperlink ref="F179" r:id="rId13" display="https://podminky.urs.cz/item/CS_URS_2024_02/327351211"/>
    <hyperlink ref="F187" r:id="rId14" display="https://podminky.urs.cz/item/CS_URS_2024_02/327351221"/>
    <hyperlink ref="F195" r:id="rId15" display="https://podminky.urs.cz/item/CS_URS_2024_02/327361006"/>
    <hyperlink ref="F200" r:id="rId16" display="https://podminky.urs.cz/item/CS_URS_2024_02/342272235"/>
    <hyperlink ref="F209" r:id="rId17" display="https://podminky.urs.cz/item/CS_URS_2024_02/451577777"/>
    <hyperlink ref="F215" r:id="rId18" display="https://podminky.urs.cz/item/CS_URS_2024_02/564770001"/>
    <hyperlink ref="F220" r:id="rId19" display="https://podminky.urs.cz/item/CS_URS_2024_02/596211110"/>
    <hyperlink ref="F230" r:id="rId20" display="https://podminky.urs.cz/item/CS_URS_2024_02/612131121"/>
    <hyperlink ref="F241" r:id="rId21" display="https://podminky.urs.cz/item/CS_URS_2024_02/612142001"/>
    <hyperlink ref="F252" r:id="rId22" display="https://podminky.urs.cz/item/CS_URS_2024_02/612311131"/>
    <hyperlink ref="F263" r:id="rId23" display="https://podminky.urs.cz/item/CS_URS_2024_02/612325301"/>
    <hyperlink ref="F268" r:id="rId24" display="https://podminky.urs.cz/item/CS_URS_2024_02/612325302"/>
    <hyperlink ref="F273" r:id="rId25" display="https://podminky.urs.cz/item/CS_URS_2024_02/619995001"/>
    <hyperlink ref="F278" r:id="rId26" display="https://podminky.urs.cz/item/CS_URS_2024_02/619996145"/>
    <hyperlink ref="F287" r:id="rId27" display="https://podminky.urs.cz/item/CS_URS_2024_02/622131121"/>
    <hyperlink ref="F292" r:id="rId28" display="https://podminky.urs.cz/item/CS_URS_2024_02/622142001"/>
    <hyperlink ref="F297" r:id="rId29" display="https://podminky.urs.cz/item/CS_URS_2024_02/622143004"/>
    <hyperlink ref="F307" r:id="rId30" display="https://podminky.urs.cz/item/CS_URS_2024_02/622151031"/>
    <hyperlink ref="F314" r:id="rId31" display="https://podminky.urs.cz/item/CS_URS_2024_02/622531022"/>
    <hyperlink ref="F321" r:id="rId32" display="https://podminky.urs.cz/item/CS_URS_2024_02/631341152"/>
    <hyperlink ref="F326" r:id="rId33" display="https://podminky.urs.cz/item/CS_URS_2024_02/632450121"/>
    <hyperlink ref="F331" r:id="rId34" display="https://podminky.urs.cz/item/CS_URS_2024_02/642942111"/>
    <hyperlink ref="F338" r:id="rId35" display="https://podminky.urs.cz/item/CS_URS_2024_02/642944121"/>
    <hyperlink ref="F355" r:id="rId36" display="https://podminky.urs.cz/item/CS_URS_2024_02/916331111"/>
    <hyperlink ref="F362" r:id="rId37" display="https://podminky.urs.cz/item/CS_URS_2024_02/949101111"/>
    <hyperlink ref="F366" r:id="rId38" display="https://podminky.urs.cz/item/CS_URS_2024_02/952901111"/>
    <hyperlink ref="F371" r:id="rId39" display="https://podminky.urs.cz/item/CS_URS_2024_02/953943211"/>
    <hyperlink ref="F378" r:id="rId40" display="https://podminky.urs.cz/item/CS_URS_2024_02/953993311"/>
    <hyperlink ref="F385" r:id="rId41" display="https://podminky.urs.cz/item/CS_URS_2024_02/962031011"/>
    <hyperlink ref="F392" r:id="rId42" display="https://podminky.urs.cz/item/CS_URS_2024_02/962032230"/>
    <hyperlink ref="F397" r:id="rId43" display="https://podminky.urs.cz/item/CS_URS_2024_02/965081223"/>
    <hyperlink ref="F402" r:id="rId44" display="https://podminky.urs.cz/item/CS_URS_2024_02/968082017"/>
    <hyperlink ref="F412" r:id="rId45" display="https://podminky.urs.cz/item/CS_URS_2024_02/977151119"/>
    <hyperlink ref="F418" r:id="rId46" display="https://podminky.urs.cz/item/CS_URS_2024_02/997013212"/>
    <hyperlink ref="F421" r:id="rId47" display="https://podminky.urs.cz/item/CS_URS_2024_02/997013501"/>
    <hyperlink ref="F424" r:id="rId48" display="https://podminky.urs.cz/item/CS_URS_2024_02/997013509"/>
    <hyperlink ref="F428" r:id="rId49" display="https://podminky.urs.cz/item/CS_URS_2024_02/997013631"/>
    <hyperlink ref="F432" r:id="rId50" display="https://podminky.urs.cz/item/CS_URS_2024_02/997013645"/>
    <hyperlink ref="F437" r:id="rId51" display="https://podminky.urs.cz/item/CS_URS_2024_02/998018002"/>
    <hyperlink ref="F442" r:id="rId52" display="https://podminky.urs.cz/item/CS_URS_2024_02/711113121"/>
    <hyperlink ref="F447" r:id="rId53" display="https://podminky.urs.cz/item/CS_URS_2024_02/998711122"/>
    <hyperlink ref="F451" r:id="rId54" display="https://podminky.urs.cz/item/CS_URS_2024_02/713121111"/>
    <hyperlink ref="F459" r:id="rId55" display="https://podminky.urs.cz/item/CS_URS_2024_02/713131141"/>
    <hyperlink ref="F466" r:id="rId56" display="https://podminky.urs.cz/item/CS_URS_2024_02/998713122"/>
    <hyperlink ref="F470" r:id="rId57" display="https://podminky.urs.cz/item/CS_URS_2024_02/725210821"/>
    <hyperlink ref="F475" r:id="rId58" display="https://podminky.urs.cz/item/CS_URS_2024_02/725820802"/>
    <hyperlink ref="F481" r:id="rId59" display="https://podminky.urs.cz/item/CS_URS_2024_02/734222812"/>
    <hyperlink ref="F486" r:id="rId60" display="https://podminky.urs.cz/item/CS_URS_2024_02/735111810"/>
    <hyperlink ref="F491" r:id="rId61" display="https://podminky.urs.cz/item/CS_URS_2024_02/735152672"/>
    <hyperlink ref="F497" r:id="rId62" display="https://podminky.urs.cz/item/CS_URS_2024_02/998735122"/>
    <hyperlink ref="F501" r:id="rId63" display="https://podminky.urs.cz/item/CS_URS_2024_02/751111271"/>
    <hyperlink ref="F508" r:id="rId64" display="https://podminky.urs.cz/item/CS_URS_2024_02/751511181"/>
    <hyperlink ref="F515" r:id="rId65" display="https://podminky.urs.cz/item/CS_URS_2024_02/751526735"/>
    <hyperlink ref="F521" r:id="rId66" display="https://podminky.urs.cz/item/CS_URS_2024_02/998751121"/>
    <hyperlink ref="F525" r:id="rId67" display="https://podminky.urs.cz/item/CS_URS_2024_02/763121453"/>
    <hyperlink ref="F532" r:id="rId68" display="https://podminky.urs.cz/item/CS_URS_2024_02/998763332"/>
    <hyperlink ref="F536" r:id="rId69" display="https://podminky.urs.cz/item/CS_URS_2024_02/764002851"/>
    <hyperlink ref="F541" r:id="rId70" display="https://podminky.urs.cz/item/CS_URS_2024_02/764216604"/>
    <hyperlink ref="F546" r:id="rId71" display="https://podminky.urs.cz/item/CS_URS_2024_02/998764122"/>
    <hyperlink ref="F550" r:id="rId72" display="https://podminky.urs.cz/item/CS_URS_2024_02/766641132"/>
    <hyperlink ref="F566" r:id="rId73" display="https://podminky.urs.cz/item/CS_URS_2024_02/766660001"/>
    <hyperlink ref="F584" r:id="rId74" display="https://podminky.urs.cz/item/CS_URS_2024_02/766660021"/>
    <hyperlink ref="F618" r:id="rId75" display="https://podminky.urs.cz/item/CS_URS_2024_02/766694126"/>
    <hyperlink ref="F634" r:id="rId76" display="https://podminky.urs.cz/item/CS_URS_2024_02/766660461"/>
    <hyperlink ref="F650" r:id="rId77" display="https://podminky.urs.cz/item/CS_URS_2024_02/766660717"/>
    <hyperlink ref="F666" r:id="rId78" display="https://podminky.urs.cz/item/CS_URS_2024_02/766660729"/>
    <hyperlink ref="F673" r:id="rId79" display="https://podminky.urs.cz/item/CS_URS_2024_02/767649191"/>
    <hyperlink ref="F680" r:id="rId80" display="https://podminky.urs.cz/item/CS_URS_2024_02/767627306"/>
    <hyperlink ref="F694" r:id="rId81" display="https://podminky.urs.cz/item/CS_URS_2024_02/767627307"/>
    <hyperlink ref="F708" r:id="rId82" display="https://podminky.urs.cz/item/CS_URS_2024_02/766691812"/>
    <hyperlink ref="F713" r:id="rId83" display="https://podminky.urs.cz/item/CS_URS_2024_02/766691914"/>
    <hyperlink ref="F721" r:id="rId84" display="https://podminky.urs.cz/item/CS_URS_2024_02/998766122"/>
    <hyperlink ref="F725" r:id="rId85" display="https://podminky.urs.cz/item/CS_URS_2024_02/767531121"/>
    <hyperlink ref="F732" r:id="rId86" display="https://podminky.urs.cz/item/CS_URS_2024_02/767531211"/>
    <hyperlink ref="F741" r:id="rId87" display="https://podminky.urs.cz/item/CS_URS_2024_02/767620323"/>
    <hyperlink ref="F749" r:id="rId88" display="https://podminky.urs.cz/item/CS_URS_2024_02/767641800"/>
    <hyperlink ref="F759" r:id="rId89" display="https://podminky.urs.cz/item/CS_URS_2024_02/998767122"/>
    <hyperlink ref="F763" r:id="rId90" display="https://podminky.urs.cz/item/CS_URS_2024_02/771121011"/>
    <hyperlink ref="F768" r:id="rId91" display="https://podminky.urs.cz/item/CS_URS_2024_02/771121027"/>
    <hyperlink ref="F773" r:id="rId92" display="https://podminky.urs.cz/item/CS_URS_2024_02/771151014"/>
    <hyperlink ref="F778" r:id="rId93" display="https://podminky.urs.cz/item/CS_URS_2024_02/771161021"/>
    <hyperlink ref="F785" r:id="rId94" display="https://podminky.urs.cz/item/CS_URS_2024_02/771474112"/>
    <hyperlink ref="F793" r:id="rId95" display="https://podminky.urs.cz/item/CS_URS_2024_02/771574416"/>
    <hyperlink ref="F801" r:id="rId96" display="https://podminky.urs.cz/item/CS_URS_2024_02/771591115"/>
    <hyperlink ref="F806" r:id="rId97" display="https://podminky.urs.cz/item/CS_URS_2024_02/771591117"/>
    <hyperlink ref="F811" r:id="rId98" display="https://podminky.urs.cz/item/CS_URS_2024_02/771592011"/>
    <hyperlink ref="F816" r:id="rId99" display="https://podminky.urs.cz/item/CS_URS_2024_02/998771121"/>
    <hyperlink ref="F820" r:id="rId100" display="https://podminky.urs.cz/item/CS_URS_2024_02/776111112"/>
    <hyperlink ref="F825" r:id="rId101" display="https://podminky.urs.cz/item/CS_URS_2024_02/776111117"/>
    <hyperlink ref="F830" r:id="rId102" display="https://podminky.urs.cz/item/CS_URS_2024_02/776111311"/>
    <hyperlink ref="F835" r:id="rId103" display="https://podminky.urs.cz/item/CS_URS_2024_02/776121321"/>
    <hyperlink ref="F840" r:id="rId104" display="https://podminky.urs.cz/item/CS_URS_2024_02/776141114"/>
    <hyperlink ref="F845" r:id="rId105" display="https://podminky.urs.cz/item/CS_URS_2024_02/776201812"/>
    <hyperlink ref="F853" r:id="rId106" display="https://podminky.urs.cz/item/CS_URS_2024_02/776211111"/>
    <hyperlink ref="F861" r:id="rId107" display="https://podminky.urs.cz/item/CS_URS_2024_02/776221111"/>
    <hyperlink ref="F869" r:id="rId108" display="https://podminky.urs.cz/item/CS_URS_2024_02/776410811"/>
    <hyperlink ref="F889" r:id="rId109" display="https://podminky.urs.cz/item/CS_URS_2024_02/776411111"/>
    <hyperlink ref="F897" r:id="rId110" display="https://podminky.urs.cz/item/CS_URS_2024_02/776421312"/>
    <hyperlink ref="F904" r:id="rId111" display="https://podminky.urs.cz/item/CS_URS_2024_02/776991121"/>
    <hyperlink ref="F908" r:id="rId112" display="https://podminky.urs.cz/item/CS_URS_2024_02/998776122"/>
    <hyperlink ref="F915" r:id="rId113" display="https://podminky.urs.cz/item/CS_URS_2024_02/783301313"/>
    <hyperlink ref="F932" r:id="rId114" display="https://podminky.urs.cz/item/CS_URS_2024_02/783306805"/>
    <hyperlink ref="F941" r:id="rId115" display="https://podminky.urs.cz/item/CS_URS_2024_02/783314101"/>
    <hyperlink ref="F958" r:id="rId116" display="https://podminky.urs.cz/item/CS_URS_2024_02/783315101"/>
    <hyperlink ref="F975" r:id="rId117" display="https://podminky.urs.cz/item/CS_URS_2024_02/783317101"/>
    <hyperlink ref="F997" r:id="rId118" display="https://podminky.urs.cz/item/CS_URS_2024_02/784181101"/>
    <hyperlink ref="F1002" r:id="rId119" display="https://podminky.urs.cz/item/CS_URS_2024_02/784211101"/>
    <hyperlink ref="F1008" r:id="rId120" display="https://podminky.urs.cz/item/CS_URS_2024_02/HZS1292"/>
    <hyperlink ref="F1013" r:id="rId121" display="https://podminky.urs.cz/item/CS_URS_2024_02/HZS1301"/>
    <hyperlink ref="F1018" r:id="rId122" display="https://podminky.urs.cz/item/CS_URS_2024_02/HZS2221"/>
    <hyperlink ref="F1023" r:id="rId123" display="https://podminky.urs.cz/item/CS_URS_2024_02/HZS3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objektu mateřské školy v ul. Sadová, Tachov – dětská skupina v 2.NP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ROUND((SUM(BE81:BE91)),  2)</f>
        <v>0</v>
      </c>
      <c r="G33" s="39"/>
      <c r="H33" s="39"/>
      <c r="I33" s="149">
        <v>0.20999999999999999</v>
      </c>
      <c r="J33" s="148">
        <f>ROUND(((SUM(BE81:BE91))*I33),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ROUND((SUM(BF81:BF91)),  2)</f>
        <v>0</v>
      </c>
      <c r="G34" s="39"/>
      <c r="H34" s="39"/>
      <c r="I34" s="149">
        <v>0.12</v>
      </c>
      <c r="J34" s="148">
        <f>ROUND(((SUM(BF81:BF91))*I34),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ROUND((SUM(BG81:BG91)),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ROUND((SUM(BH81:BH91)),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ROUND((SUM(BI81:BI91)),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61" t="str">
        <f>E7</f>
        <v>Stavební úpravy objektu mateřské školy v ul. Sadová, Tachov – dětská skupina v 2.NP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D.3. - Architektektonické a stavební řešení - jídelní výtahy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Sadová ulice </v>
      </c>
      <c r="G52" s="41"/>
      <c r="H52" s="41"/>
      <c r="I52" s="33" t="s">
        <v>23</v>
      </c>
      <c r="J52" s="73" t="str">
        <f>IF(J12="","",J12)</f>
        <v>19. 8. 2024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Mateřská škola Tachov, Sadová 1356, 34701 Tachov</v>
      </c>
      <c r="G54" s="41"/>
      <c r="H54" s="41"/>
      <c r="I54" s="33" t="s">
        <v>32</v>
      </c>
      <c r="J54" s="37" t="str">
        <f>E21</f>
        <v xml:space="preserve">Ing. Miroslav Packan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102</v>
      </c>
    </row>
    <row r="60" hidden="1" s="9" customFormat="1" ht="24.96" customHeight="1">
      <c r="A60" s="9"/>
      <c r="B60" s="166"/>
      <c r="C60" s="167"/>
      <c r="D60" s="168" t="s">
        <v>1545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1546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1" t="str">
        <f>E7</f>
        <v>Stavební úpravy objektu mateřské školy v ul. Sadová, Tachov – dětská skupina v 2.NP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 xml:space="preserve">D.3. - Architektektonické a stavební řešení - jídelní výtahy 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Sadová ulice </v>
      </c>
      <c r="G75" s="41"/>
      <c r="H75" s="41"/>
      <c r="I75" s="33" t="s">
        <v>23</v>
      </c>
      <c r="J75" s="73" t="str">
        <f>IF(J12="","",J12)</f>
        <v>19. 8. 2024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Mateřská škola Tachov, Sadová 1356, 34701 Tachov</v>
      </c>
      <c r="G77" s="41"/>
      <c r="H77" s="41"/>
      <c r="I77" s="33" t="s">
        <v>32</v>
      </c>
      <c r="J77" s="37" t="str">
        <f>E21</f>
        <v xml:space="preserve">Ing. Miroslav Packan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119</v>
      </c>
      <c r="D80" s="181" t="s">
        <v>59</v>
      </c>
      <c r="E80" s="181" t="s">
        <v>55</v>
      </c>
      <c r="F80" s="181" t="s">
        <v>56</v>
      </c>
      <c r="G80" s="181" t="s">
        <v>120</v>
      </c>
      <c r="H80" s="181" t="s">
        <v>121</v>
      </c>
      <c r="I80" s="181" t="s">
        <v>122</v>
      </c>
      <c r="J80" s="181" t="s">
        <v>101</v>
      </c>
      <c r="K80" s="182" t="s">
        <v>123</v>
      </c>
      <c r="L80" s="183"/>
      <c r="M80" s="93" t="s">
        <v>19</v>
      </c>
      <c r="N80" s="94" t="s">
        <v>44</v>
      </c>
      <c r="O80" s="94" t="s">
        <v>124</v>
      </c>
      <c r="P80" s="94" t="s">
        <v>125</v>
      </c>
      <c r="Q80" s="94" t="s">
        <v>126</v>
      </c>
      <c r="R80" s="94" t="s">
        <v>127</v>
      </c>
      <c r="S80" s="94" t="s">
        <v>128</v>
      </c>
      <c r="T80" s="95" t="s">
        <v>129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130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102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433</v>
      </c>
      <c r="F82" s="192" t="s">
        <v>433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83</v>
      </c>
      <c r="AT82" s="201" t="s">
        <v>73</v>
      </c>
      <c r="AU82" s="201" t="s">
        <v>12</v>
      </c>
      <c r="AY82" s="200" t="s">
        <v>133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73</v>
      </c>
      <c r="E83" s="203" t="s">
        <v>1547</v>
      </c>
      <c r="F83" s="203" t="s">
        <v>1548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SUM(P84:P91)</f>
        <v>0</v>
      </c>
      <c r="Q83" s="197"/>
      <c r="R83" s="198">
        <f>SUM(R84:R91)</f>
        <v>0</v>
      </c>
      <c r="S83" s="197"/>
      <c r="T83" s="199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83</v>
      </c>
      <c r="AT83" s="201" t="s">
        <v>73</v>
      </c>
      <c r="AU83" s="201" t="s">
        <v>81</v>
      </c>
      <c r="AY83" s="200" t="s">
        <v>133</v>
      </c>
      <c r="BK83" s="202">
        <f>SUM(BK84:BK91)</f>
        <v>0</v>
      </c>
    </row>
    <row r="84" s="2" customFormat="1" ht="21.75" customHeight="1">
      <c r="A84" s="39"/>
      <c r="B84" s="40"/>
      <c r="C84" s="205" t="s">
        <v>81</v>
      </c>
      <c r="D84" s="205" t="s">
        <v>135</v>
      </c>
      <c r="E84" s="206" t="s">
        <v>1549</v>
      </c>
      <c r="F84" s="207" t="s">
        <v>1550</v>
      </c>
      <c r="G84" s="208" t="s">
        <v>1227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45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270</v>
      </c>
      <c r="AT84" s="216" t="s">
        <v>135</v>
      </c>
      <c r="AU84" s="216" t="s">
        <v>83</v>
      </c>
      <c r="AY84" s="18" t="s">
        <v>133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270</v>
      </c>
      <c r="BM84" s="216" t="s">
        <v>1551</v>
      </c>
    </row>
    <row r="85" s="2" customFormat="1">
      <c r="A85" s="39"/>
      <c r="B85" s="40"/>
      <c r="C85" s="41"/>
      <c r="D85" s="218" t="s">
        <v>142</v>
      </c>
      <c r="E85" s="41"/>
      <c r="F85" s="219" t="s">
        <v>1550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142</v>
      </c>
      <c r="AU85" s="18" t="s">
        <v>83</v>
      </c>
    </row>
    <row r="86" s="2" customFormat="1" ht="21.75" customHeight="1">
      <c r="A86" s="39"/>
      <c r="B86" s="40"/>
      <c r="C86" s="205" t="s">
        <v>83</v>
      </c>
      <c r="D86" s="205" t="s">
        <v>135</v>
      </c>
      <c r="E86" s="206" t="s">
        <v>1552</v>
      </c>
      <c r="F86" s="207" t="s">
        <v>1553</v>
      </c>
      <c r="G86" s="208" t="s">
        <v>1227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45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270</v>
      </c>
      <c r="AT86" s="216" t="s">
        <v>135</v>
      </c>
      <c r="AU86" s="216" t="s">
        <v>83</v>
      </c>
      <c r="AY86" s="18" t="s">
        <v>133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270</v>
      </c>
      <c r="BM86" s="216" t="s">
        <v>1554</v>
      </c>
    </row>
    <row r="87" s="2" customFormat="1">
      <c r="A87" s="39"/>
      <c r="B87" s="40"/>
      <c r="C87" s="41"/>
      <c r="D87" s="218" t="s">
        <v>142</v>
      </c>
      <c r="E87" s="41"/>
      <c r="F87" s="219" t="s">
        <v>1553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142</v>
      </c>
      <c r="AU87" s="18" t="s">
        <v>83</v>
      </c>
    </row>
    <row r="88" s="2" customFormat="1" ht="24.15" customHeight="1">
      <c r="A88" s="39"/>
      <c r="B88" s="40"/>
      <c r="C88" s="205" t="s">
        <v>162</v>
      </c>
      <c r="D88" s="205" t="s">
        <v>135</v>
      </c>
      <c r="E88" s="206" t="s">
        <v>1555</v>
      </c>
      <c r="F88" s="207" t="s">
        <v>1556</v>
      </c>
      <c r="G88" s="208" t="s">
        <v>935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45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270</v>
      </c>
      <c r="AT88" s="216" t="s">
        <v>135</v>
      </c>
      <c r="AU88" s="216" t="s">
        <v>83</v>
      </c>
      <c r="AY88" s="18" t="s">
        <v>133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270</v>
      </c>
      <c r="BM88" s="216" t="s">
        <v>1557</v>
      </c>
    </row>
    <row r="89" s="2" customFormat="1">
      <c r="A89" s="39"/>
      <c r="B89" s="40"/>
      <c r="C89" s="41"/>
      <c r="D89" s="218" t="s">
        <v>142</v>
      </c>
      <c r="E89" s="41"/>
      <c r="F89" s="219" t="s">
        <v>1556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142</v>
      </c>
      <c r="AU89" s="18" t="s">
        <v>83</v>
      </c>
    </row>
    <row r="90" s="2" customFormat="1" ht="24.15" customHeight="1">
      <c r="A90" s="39"/>
      <c r="B90" s="40"/>
      <c r="C90" s="205" t="s">
        <v>140</v>
      </c>
      <c r="D90" s="205" t="s">
        <v>135</v>
      </c>
      <c r="E90" s="206" t="s">
        <v>1558</v>
      </c>
      <c r="F90" s="207" t="s">
        <v>1559</v>
      </c>
      <c r="G90" s="208" t="s">
        <v>935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270</v>
      </c>
      <c r="AT90" s="216" t="s">
        <v>135</v>
      </c>
      <c r="AU90" s="216" t="s">
        <v>83</v>
      </c>
      <c r="AY90" s="18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270</v>
      </c>
      <c r="BM90" s="216" t="s">
        <v>1560</v>
      </c>
    </row>
    <row r="91" s="2" customFormat="1">
      <c r="A91" s="39"/>
      <c r="B91" s="40"/>
      <c r="C91" s="41"/>
      <c r="D91" s="218" t="s">
        <v>142</v>
      </c>
      <c r="E91" s="41"/>
      <c r="F91" s="219" t="s">
        <v>1559</v>
      </c>
      <c r="G91" s="41"/>
      <c r="H91" s="41"/>
      <c r="I91" s="220"/>
      <c r="J91" s="41"/>
      <c r="K91" s="41"/>
      <c r="L91" s="45"/>
      <c r="M91" s="282"/>
      <c r="N91" s="283"/>
      <c r="O91" s="284"/>
      <c r="P91" s="284"/>
      <c r="Q91" s="284"/>
      <c r="R91" s="284"/>
      <c r="S91" s="284"/>
      <c r="T91" s="285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142</v>
      </c>
      <c r="AU91" s="18" t="s">
        <v>83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Xa5ykiVJF1gfWiWmxngTG0Eu+2rHhlvEe5BDOhir0YJQ3q7XRmLkf5SNYaWikOvwMpQVQu5UBomSLsZmeUU4pw==" hashValue="qBUQiFUfSlHZWc3RqstO1/xklQvjGmjbqQYB32xDUaPOisRRUrmx7o8cEsUCHWflaNeeagqNAtlRYEySUzBxJg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objektu mateřské školy v ul. Sadová, Tachov – dětská skupina v 2.NP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1561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ROUND((SUM(BE87:BE221)),  2)</f>
        <v>0</v>
      </c>
      <c r="G33" s="39"/>
      <c r="H33" s="39"/>
      <c r="I33" s="149">
        <v>0.20999999999999999</v>
      </c>
      <c r="J33" s="148">
        <f>ROUND(((SUM(BE87:BE221))*I33),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ROUND((SUM(BF87:BF221)),  2)</f>
        <v>0</v>
      </c>
      <c r="G34" s="39"/>
      <c r="H34" s="39"/>
      <c r="I34" s="149">
        <v>0.12</v>
      </c>
      <c r="J34" s="148">
        <f>ROUND(((SUM(BF87:BF221))*I34),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ROUND((SUM(BG87:BG221)),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ROUND((SUM(BH87:BH221)),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ROUND((SUM(BI87:BI221)),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61" t="str">
        <f>E7</f>
        <v>Stavební úpravy objektu mateřské školy v ul. Sadová, Tachov – dětská skupina v 2.NP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D.4.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Sadová ulice </v>
      </c>
      <c r="G52" s="41"/>
      <c r="H52" s="41"/>
      <c r="I52" s="33" t="s">
        <v>23</v>
      </c>
      <c r="J52" s="73" t="str">
        <f>IF(J12="","",J12)</f>
        <v>19. 8. 2024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Mateřská škola Tachov, Sadová 1356, 34701 Tachov</v>
      </c>
      <c r="G54" s="41"/>
      <c r="H54" s="41"/>
      <c r="I54" s="33" t="s">
        <v>32</v>
      </c>
      <c r="J54" s="37" t="str">
        <f>E21</f>
        <v xml:space="preserve">Ing. Miroslav Packan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102</v>
      </c>
    </row>
    <row r="60" hidden="1" s="9" customFormat="1" ht="24.96" customHeight="1">
      <c r="A60" s="9"/>
      <c r="B60" s="166"/>
      <c r="C60" s="167"/>
      <c r="D60" s="168" t="s">
        <v>1562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1563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1564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6"/>
      <c r="C63" s="167"/>
      <c r="D63" s="168" t="s">
        <v>1565</v>
      </c>
      <c r="E63" s="169"/>
      <c r="F63" s="169"/>
      <c r="G63" s="169"/>
      <c r="H63" s="169"/>
      <c r="I63" s="169"/>
      <c r="J63" s="170">
        <f>J121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6"/>
      <c r="C64" s="167"/>
      <c r="D64" s="168" t="s">
        <v>1566</v>
      </c>
      <c r="E64" s="169"/>
      <c r="F64" s="169"/>
      <c r="G64" s="169"/>
      <c r="H64" s="169"/>
      <c r="I64" s="169"/>
      <c r="J64" s="170">
        <f>J142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6"/>
      <c r="C65" s="167"/>
      <c r="D65" s="168" t="s">
        <v>1567</v>
      </c>
      <c r="E65" s="169"/>
      <c r="F65" s="169"/>
      <c r="G65" s="169"/>
      <c r="H65" s="169"/>
      <c r="I65" s="169"/>
      <c r="J65" s="170">
        <f>J179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6"/>
      <c r="C66" s="167"/>
      <c r="D66" s="168" t="s">
        <v>1568</v>
      </c>
      <c r="E66" s="169"/>
      <c r="F66" s="169"/>
      <c r="G66" s="169"/>
      <c r="H66" s="169"/>
      <c r="I66" s="169"/>
      <c r="J66" s="170">
        <f>J186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66"/>
      <c r="C67" s="167"/>
      <c r="D67" s="168" t="s">
        <v>1569</v>
      </c>
      <c r="E67" s="169"/>
      <c r="F67" s="169"/>
      <c r="G67" s="169"/>
      <c r="H67" s="169"/>
      <c r="I67" s="169"/>
      <c r="J67" s="170">
        <f>J203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61" t="str">
        <f>E7</f>
        <v>Stavební úpravy objektu mateřské školy v ul. Sadová, Tachov – dětská skupina v 2.NP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97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D.4. - Elektroinstalace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Sadová ulice </v>
      </c>
      <c r="G81" s="41"/>
      <c r="H81" s="41"/>
      <c r="I81" s="33" t="s">
        <v>23</v>
      </c>
      <c r="J81" s="73" t="str">
        <f>IF(J12="","",J12)</f>
        <v>19. 8. 2024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Mateřská škola Tachov, Sadová 1356, 34701 Tachov</v>
      </c>
      <c r="G83" s="41"/>
      <c r="H83" s="41"/>
      <c r="I83" s="33" t="s">
        <v>32</v>
      </c>
      <c r="J83" s="37" t="str">
        <f>E21</f>
        <v xml:space="preserve">Ing. Miroslav Packan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35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119</v>
      </c>
      <c r="D86" s="181" t="s">
        <v>59</v>
      </c>
      <c r="E86" s="181" t="s">
        <v>55</v>
      </c>
      <c r="F86" s="181" t="s">
        <v>56</v>
      </c>
      <c r="G86" s="181" t="s">
        <v>120</v>
      </c>
      <c r="H86" s="181" t="s">
        <v>121</v>
      </c>
      <c r="I86" s="181" t="s">
        <v>122</v>
      </c>
      <c r="J86" s="181" t="s">
        <v>101</v>
      </c>
      <c r="K86" s="182" t="s">
        <v>123</v>
      </c>
      <c r="L86" s="183"/>
      <c r="M86" s="93" t="s">
        <v>19</v>
      </c>
      <c r="N86" s="94" t="s">
        <v>44</v>
      </c>
      <c r="O86" s="94" t="s">
        <v>124</v>
      </c>
      <c r="P86" s="94" t="s">
        <v>125</v>
      </c>
      <c r="Q86" s="94" t="s">
        <v>126</v>
      </c>
      <c r="R86" s="94" t="s">
        <v>127</v>
      </c>
      <c r="S86" s="94" t="s">
        <v>128</v>
      </c>
      <c r="T86" s="95" t="s">
        <v>129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130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P88+P121+P142+P179+P186+P203</f>
        <v>0</v>
      </c>
      <c r="Q87" s="97"/>
      <c r="R87" s="186">
        <f>R88+R121+R142+R179+R186+R203</f>
        <v>0</v>
      </c>
      <c r="S87" s="97"/>
      <c r="T87" s="187">
        <f>T88+T121+T142+T179+T186+T203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102</v>
      </c>
      <c r="BK87" s="188">
        <f>BK88+BK121+BK142+BK179+BK186+BK203</f>
        <v>0</v>
      </c>
    </row>
    <row r="88" s="12" customFormat="1" ht="25.92" customHeight="1">
      <c r="A88" s="12"/>
      <c r="B88" s="189"/>
      <c r="C88" s="190"/>
      <c r="D88" s="191" t="s">
        <v>73</v>
      </c>
      <c r="E88" s="192" t="s">
        <v>1570</v>
      </c>
      <c r="F88" s="192" t="s">
        <v>1571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P89+P106</f>
        <v>0</v>
      </c>
      <c r="Q88" s="197"/>
      <c r="R88" s="198">
        <f>R89+R106</f>
        <v>0</v>
      </c>
      <c r="S88" s="197"/>
      <c r="T88" s="199">
        <f>T89+T106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81</v>
      </c>
      <c r="AT88" s="201" t="s">
        <v>73</v>
      </c>
      <c r="AU88" s="201" t="s">
        <v>12</v>
      </c>
      <c r="AY88" s="200" t="s">
        <v>133</v>
      </c>
      <c r="BK88" s="202">
        <f>BK89+BK106</f>
        <v>0</v>
      </c>
    </row>
    <row r="89" s="12" customFormat="1" ht="22.8" customHeight="1">
      <c r="A89" s="12"/>
      <c r="B89" s="189"/>
      <c r="C89" s="190"/>
      <c r="D89" s="191" t="s">
        <v>73</v>
      </c>
      <c r="E89" s="203" t="s">
        <v>1572</v>
      </c>
      <c r="F89" s="203" t="s">
        <v>1573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SUM(P90:P105)</f>
        <v>0</v>
      </c>
      <c r="Q89" s="197"/>
      <c r="R89" s="198">
        <f>SUM(R90:R105)</f>
        <v>0</v>
      </c>
      <c r="S89" s="197"/>
      <c r="T89" s="199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73</v>
      </c>
      <c r="AU89" s="201" t="s">
        <v>81</v>
      </c>
      <c r="AY89" s="200" t="s">
        <v>133</v>
      </c>
      <c r="BK89" s="202">
        <f>SUM(BK90:BK105)</f>
        <v>0</v>
      </c>
    </row>
    <row r="90" s="2" customFormat="1" ht="16.5" customHeight="1">
      <c r="A90" s="39"/>
      <c r="B90" s="40"/>
      <c r="C90" s="205" t="s">
        <v>81</v>
      </c>
      <c r="D90" s="205" t="s">
        <v>135</v>
      </c>
      <c r="E90" s="206" t="s">
        <v>1574</v>
      </c>
      <c r="F90" s="207" t="s">
        <v>1575</v>
      </c>
      <c r="G90" s="208" t="s">
        <v>1576</v>
      </c>
      <c r="H90" s="209">
        <v>3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140</v>
      </c>
      <c r="AT90" s="216" t="s">
        <v>135</v>
      </c>
      <c r="AU90" s="216" t="s">
        <v>83</v>
      </c>
      <c r="AY90" s="18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140</v>
      </c>
      <c r="BM90" s="216" t="s">
        <v>83</v>
      </c>
    </row>
    <row r="91" s="2" customFormat="1">
      <c r="A91" s="39"/>
      <c r="B91" s="40"/>
      <c r="C91" s="41"/>
      <c r="D91" s="218" t="s">
        <v>142</v>
      </c>
      <c r="E91" s="41"/>
      <c r="F91" s="219" t="s">
        <v>1575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142</v>
      </c>
      <c r="AU91" s="18" t="s">
        <v>83</v>
      </c>
    </row>
    <row r="92" s="2" customFormat="1" ht="16.5" customHeight="1">
      <c r="A92" s="39"/>
      <c r="B92" s="40"/>
      <c r="C92" s="205" t="s">
        <v>83</v>
      </c>
      <c r="D92" s="205" t="s">
        <v>135</v>
      </c>
      <c r="E92" s="206" t="s">
        <v>1577</v>
      </c>
      <c r="F92" s="207" t="s">
        <v>1578</v>
      </c>
      <c r="G92" s="208" t="s">
        <v>1576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45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140</v>
      </c>
      <c r="AT92" s="216" t="s">
        <v>135</v>
      </c>
      <c r="AU92" s="216" t="s">
        <v>83</v>
      </c>
      <c r="AY92" s="18" t="s">
        <v>133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140</v>
      </c>
      <c r="BM92" s="216" t="s">
        <v>140</v>
      </c>
    </row>
    <row r="93" s="2" customFormat="1">
      <c r="A93" s="39"/>
      <c r="B93" s="40"/>
      <c r="C93" s="41"/>
      <c r="D93" s="218" t="s">
        <v>142</v>
      </c>
      <c r="E93" s="41"/>
      <c r="F93" s="219" t="s">
        <v>1578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142</v>
      </c>
      <c r="AU93" s="18" t="s">
        <v>83</v>
      </c>
    </row>
    <row r="94" s="2" customFormat="1" ht="16.5" customHeight="1">
      <c r="A94" s="39"/>
      <c r="B94" s="40"/>
      <c r="C94" s="205" t="s">
        <v>162</v>
      </c>
      <c r="D94" s="205" t="s">
        <v>135</v>
      </c>
      <c r="E94" s="206" t="s">
        <v>1579</v>
      </c>
      <c r="F94" s="207" t="s">
        <v>1580</v>
      </c>
      <c r="G94" s="208" t="s">
        <v>1576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45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140</v>
      </c>
      <c r="AT94" s="216" t="s">
        <v>135</v>
      </c>
      <c r="AU94" s="216" t="s">
        <v>83</v>
      </c>
      <c r="AY94" s="18" t="s">
        <v>133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140</v>
      </c>
      <c r="BM94" s="216" t="s">
        <v>187</v>
      </c>
    </row>
    <row r="95" s="2" customFormat="1">
      <c r="A95" s="39"/>
      <c r="B95" s="40"/>
      <c r="C95" s="41"/>
      <c r="D95" s="218" t="s">
        <v>142</v>
      </c>
      <c r="E95" s="41"/>
      <c r="F95" s="219" t="s">
        <v>1580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142</v>
      </c>
      <c r="AU95" s="18" t="s">
        <v>83</v>
      </c>
    </row>
    <row r="96" s="2" customFormat="1" ht="16.5" customHeight="1">
      <c r="A96" s="39"/>
      <c r="B96" s="40"/>
      <c r="C96" s="205" t="s">
        <v>140</v>
      </c>
      <c r="D96" s="205" t="s">
        <v>135</v>
      </c>
      <c r="E96" s="206" t="s">
        <v>1581</v>
      </c>
      <c r="F96" s="207" t="s">
        <v>1582</v>
      </c>
      <c r="G96" s="208" t="s">
        <v>1576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45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140</v>
      </c>
      <c r="AT96" s="216" t="s">
        <v>135</v>
      </c>
      <c r="AU96" s="216" t="s">
        <v>83</v>
      </c>
      <c r="AY96" s="18" t="s">
        <v>133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140</v>
      </c>
      <c r="BM96" s="216" t="s">
        <v>204</v>
      </c>
    </row>
    <row r="97" s="2" customFormat="1">
      <c r="A97" s="39"/>
      <c r="B97" s="40"/>
      <c r="C97" s="41"/>
      <c r="D97" s="218" t="s">
        <v>142</v>
      </c>
      <c r="E97" s="41"/>
      <c r="F97" s="219" t="s">
        <v>1582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142</v>
      </c>
      <c r="AU97" s="18" t="s">
        <v>83</v>
      </c>
    </row>
    <row r="98" s="2" customFormat="1" ht="16.5" customHeight="1">
      <c r="A98" s="39"/>
      <c r="B98" s="40"/>
      <c r="C98" s="205" t="s">
        <v>177</v>
      </c>
      <c r="D98" s="205" t="s">
        <v>135</v>
      </c>
      <c r="E98" s="206" t="s">
        <v>1583</v>
      </c>
      <c r="F98" s="207" t="s">
        <v>1584</v>
      </c>
      <c r="G98" s="208" t="s">
        <v>1576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45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140</v>
      </c>
      <c r="AT98" s="216" t="s">
        <v>135</v>
      </c>
      <c r="AU98" s="216" t="s">
        <v>83</v>
      </c>
      <c r="AY98" s="18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140</v>
      </c>
      <c r="BM98" s="216" t="s">
        <v>223</v>
      </c>
    </row>
    <row r="99" s="2" customFormat="1">
      <c r="A99" s="39"/>
      <c r="B99" s="40"/>
      <c r="C99" s="41"/>
      <c r="D99" s="218" t="s">
        <v>142</v>
      </c>
      <c r="E99" s="41"/>
      <c r="F99" s="219" t="s">
        <v>1584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142</v>
      </c>
      <c r="AU99" s="18" t="s">
        <v>83</v>
      </c>
    </row>
    <row r="100" s="2" customFormat="1" ht="24.15" customHeight="1">
      <c r="A100" s="39"/>
      <c r="B100" s="40"/>
      <c r="C100" s="205" t="s">
        <v>187</v>
      </c>
      <c r="D100" s="205" t="s">
        <v>135</v>
      </c>
      <c r="E100" s="206" t="s">
        <v>1585</v>
      </c>
      <c r="F100" s="207" t="s">
        <v>1586</v>
      </c>
      <c r="G100" s="208" t="s">
        <v>484</v>
      </c>
      <c r="H100" s="209">
        <v>16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45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140</v>
      </c>
      <c r="AT100" s="216" t="s">
        <v>135</v>
      </c>
      <c r="AU100" s="216" t="s">
        <v>83</v>
      </c>
      <c r="AY100" s="18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140</v>
      </c>
      <c r="BM100" s="216" t="s">
        <v>8</v>
      </c>
    </row>
    <row r="101" s="2" customFormat="1">
      <c r="A101" s="39"/>
      <c r="B101" s="40"/>
      <c r="C101" s="41"/>
      <c r="D101" s="218" t="s">
        <v>142</v>
      </c>
      <c r="E101" s="41"/>
      <c r="F101" s="219" t="s">
        <v>1586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142</v>
      </c>
      <c r="AU101" s="18" t="s">
        <v>83</v>
      </c>
    </row>
    <row r="102" s="2" customFormat="1" ht="16.5" customHeight="1">
      <c r="A102" s="39"/>
      <c r="B102" s="40"/>
      <c r="C102" s="205" t="s">
        <v>195</v>
      </c>
      <c r="D102" s="205" t="s">
        <v>135</v>
      </c>
      <c r="E102" s="206" t="s">
        <v>1587</v>
      </c>
      <c r="F102" s="207" t="s">
        <v>1588</v>
      </c>
      <c r="G102" s="208" t="s">
        <v>1576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140</v>
      </c>
      <c r="AT102" s="216" t="s">
        <v>135</v>
      </c>
      <c r="AU102" s="216" t="s">
        <v>83</v>
      </c>
      <c r="AY102" s="18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140</v>
      </c>
      <c r="BM102" s="216" t="s">
        <v>254</v>
      </c>
    </row>
    <row r="103" s="2" customFormat="1">
      <c r="A103" s="39"/>
      <c r="B103" s="40"/>
      <c r="C103" s="41"/>
      <c r="D103" s="218" t="s">
        <v>142</v>
      </c>
      <c r="E103" s="41"/>
      <c r="F103" s="219" t="s">
        <v>1588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142</v>
      </c>
      <c r="AU103" s="18" t="s">
        <v>83</v>
      </c>
    </row>
    <row r="104" s="2" customFormat="1" ht="16.5" customHeight="1">
      <c r="A104" s="39"/>
      <c r="B104" s="40"/>
      <c r="C104" s="205" t="s">
        <v>204</v>
      </c>
      <c r="D104" s="205" t="s">
        <v>135</v>
      </c>
      <c r="E104" s="206" t="s">
        <v>1589</v>
      </c>
      <c r="F104" s="207" t="s">
        <v>1590</v>
      </c>
      <c r="G104" s="208" t="s">
        <v>1576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45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140</v>
      </c>
      <c r="AT104" s="216" t="s">
        <v>135</v>
      </c>
      <c r="AU104" s="216" t="s">
        <v>83</v>
      </c>
      <c r="AY104" s="18" t="s">
        <v>133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140</v>
      </c>
      <c r="BM104" s="216" t="s">
        <v>270</v>
      </c>
    </row>
    <row r="105" s="2" customFormat="1">
      <c r="A105" s="39"/>
      <c r="B105" s="40"/>
      <c r="C105" s="41"/>
      <c r="D105" s="218" t="s">
        <v>142</v>
      </c>
      <c r="E105" s="41"/>
      <c r="F105" s="219" t="s">
        <v>1590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142</v>
      </c>
      <c r="AU105" s="18" t="s">
        <v>83</v>
      </c>
    </row>
    <row r="106" s="12" customFormat="1" ht="22.8" customHeight="1">
      <c r="A106" s="12"/>
      <c r="B106" s="189"/>
      <c r="C106" s="190"/>
      <c r="D106" s="191" t="s">
        <v>73</v>
      </c>
      <c r="E106" s="203" t="s">
        <v>1591</v>
      </c>
      <c r="F106" s="203" t="s">
        <v>1592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SUM(P107:P120)</f>
        <v>0</v>
      </c>
      <c r="Q106" s="197"/>
      <c r="R106" s="198">
        <f>SUM(R107:R120)</f>
        <v>0</v>
      </c>
      <c r="S106" s="197"/>
      <c r="T106" s="199">
        <f>SUM(T107:T120)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81</v>
      </c>
      <c r="AT106" s="201" t="s">
        <v>73</v>
      </c>
      <c r="AU106" s="201" t="s">
        <v>81</v>
      </c>
      <c r="AY106" s="200" t="s">
        <v>133</v>
      </c>
      <c r="BK106" s="202">
        <f>SUM(BK107:BK120)</f>
        <v>0</v>
      </c>
    </row>
    <row r="107" s="2" customFormat="1" ht="16.5" customHeight="1">
      <c r="A107" s="39"/>
      <c r="B107" s="40"/>
      <c r="C107" s="205" t="s">
        <v>211</v>
      </c>
      <c r="D107" s="205" t="s">
        <v>135</v>
      </c>
      <c r="E107" s="206" t="s">
        <v>1593</v>
      </c>
      <c r="F107" s="207" t="s">
        <v>1575</v>
      </c>
      <c r="G107" s="208" t="s">
        <v>1576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45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140</v>
      </c>
      <c r="AT107" s="216" t="s">
        <v>135</v>
      </c>
      <c r="AU107" s="216" t="s">
        <v>83</v>
      </c>
      <c r="AY107" s="18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140</v>
      </c>
      <c r="BM107" s="216" t="s">
        <v>284</v>
      </c>
    </row>
    <row r="108" s="2" customFormat="1">
      <c r="A108" s="39"/>
      <c r="B108" s="40"/>
      <c r="C108" s="41"/>
      <c r="D108" s="218" t="s">
        <v>142</v>
      </c>
      <c r="E108" s="41"/>
      <c r="F108" s="219" t="s">
        <v>1575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83</v>
      </c>
    </row>
    <row r="109" s="2" customFormat="1" ht="16.5" customHeight="1">
      <c r="A109" s="39"/>
      <c r="B109" s="40"/>
      <c r="C109" s="205" t="s">
        <v>223</v>
      </c>
      <c r="D109" s="205" t="s">
        <v>135</v>
      </c>
      <c r="E109" s="206" t="s">
        <v>1594</v>
      </c>
      <c r="F109" s="207" t="s">
        <v>1580</v>
      </c>
      <c r="G109" s="208" t="s">
        <v>1576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45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140</v>
      </c>
      <c r="AT109" s="216" t="s">
        <v>135</v>
      </c>
      <c r="AU109" s="216" t="s">
        <v>83</v>
      </c>
      <c r="AY109" s="18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140</v>
      </c>
      <c r="BM109" s="216" t="s">
        <v>301</v>
      </c>
    </row>
    <row r="110" s="2" customFormat="1">
      <c r="A110" s="39"/>
      <c r="B110" s="40"/>
      <c r="C110" s="41"/>
      <c r="D110" s="218" t="s">
        <v>142</v>
      </c>
      <c r="E110" s="41"/>
      <c r="F110" s="219" t="s">
        <v>1580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142</v>
      </c>
      <c r="AU110" s="18" t="s">
        <v>83</v>
      </c>
    </row>
    <row r="111" s="2" customFormat="1" ht="16.5" customHeight="1">
      <c r="A111" s="39"/>
      <c r="B111" s="40"/>
      <c r="C111" s="205" t="s">
        <v>231</v>
      </c>
      <c r="D111" s="205" t="s">
        <v>135</v>
      </c>
      <c r="E111" s="206" t="s">
        <v>1595</v>
      </c>
      <c r="F111" s="207" t="s">
        <v>1582</v>
      </c>
      <c r="G111" s="208" t="s">
        <v>1576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45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140</v>
      </c>
      <c r="AT111" s="216" t="s">
        <v>135</v>
      </c>
      <c r="AU111" s="216" t="s">
        <v>83</v>
      </c>
      <c r="AY111" s="18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140</v>
      </c>
      <c r="BM111" s="216" t="s">
        <v>315</v>
      </c>
    </row>
    <row r="112" s="2" customFormat="1">
      <c r="A112" s="39"/>
      <c r="B112" s="40"/>
      <c r="C112" s="41"/>
      <c r="D112" s="218" t="s">
        <v>142</v>
      </c>
      <c r="E112" s="41"/>
      <c r="F112" s="219" t="s">
        <v>1582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83</v>
      </c>
    </row>
    <row r="113" s="2" customFormat="1" ht="16.5" customHeight="1">
      <c r="A113" s="39"/>
      <c r="B113" s="40"/>
      <c r="C113" s="205" t="s">
        <v>8</v>
      </c>
      <c r="D113" s="205" t="s">
        <v>135</v>
      </c>
      <c r="E113" s="206" t="s">
        <v>1596</v>
      </c>
      <c r="F113" s="207" t="s">
        <v>1584</v>
      </c>
      <c r="G113" s="208" t="s">
        <v>1576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45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140</v>
      </c>
      <c r="AT113" s="216" t="s">
        <v>135</v>
      </c>
      <c r="AU113" s="216" t="s">
        <v>83</v>
      </c>
      <c r="AY113" s="18" t="s">
        <v>133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140</v>
      </c>
      <c r="BM113" s="216" t="s">
        <v>333</v>
      </c>
    </row>
    <row r="114" s="2" customFormat="1">
      <c r="A114" s="39"/>
      <c r="B114" s="40"/>
      <c r="C114" s="41"/>
      <c r="D114" s="218" t="s">
        <v>142</v>
      </c>
      <c r="E114" s="41"/>
      <c r="F114" s="219" t="s">
        <v>1584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142</v>
      </c>
      <c r="AU114" s="18" t="s">
        <v>83</v>
      </c>
    </row>
    <row r="115" s="2" customFormat="1" ht="24.15" customHeight="1">
      <c r="A115" s="39"/>
      <c r="B115" s="40"/>
      <c r="C115" s="205" t="s">
        <v>248</v>
      </c>
      <c r="D115" s="205" t="s">
        <v>135</v>
      </c>
      <c r="E115" s="206" t="s">
        <v>1597</v>
      </c>
      <c r="F115" s="207" t="s">
        <v>1586</v>
      </c>
      <c r="G115" s="208" t="s">
        <v>484</v>
      </c>
      <c r="H115" s="209">
        <v>8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45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140</v>
      </c>
      <c r="AT115" s="216" t="s">
        <v>135</v>
      </c>
      <c r="AU115" s="216" t="s">
        <v>83</v>
      </c>
      <c r="AY115" s="18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140</v>
      </c>
      <c r="BM115" s="216" t="s">
        <v>347</v>
      </c>
    </row>
    <row r="116" s="2" customFormat="1">
      <c r="A116" s="39"/>
      <c r="B116" s="40"/>
      <c r="C116" s="41"/>
      <c r="D116" s="218" t="s">
        <v>142</v>
      </c>
      <c r="E116" s="41"/>
      <c r="F116" s="219" t="s">
        <v>1586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83</v>
      </c>
    </row>
    <row r="117" s="2" customFormat="1" ht="16.5" customHeight="1">
      <c r="A117" s="39"/>
      <c r="B117" s="40"/>
      <c r="C117" s="205" t="s">
        <v>254</v>
      </c>
      <c r="D117" s="205" t="s">
        <v>135</v>
      </c>
      <c r="E117" s="206" t="s">
        <v>1598</v>
      </c>
      <c r="F117" s="207" t="s">
        <v>1588</v>
      </c>
      <c r="G117" s="208" t="s">
        <v>1576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45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140</v>
      </c>
      <c r="AT117" s="216" t="s">
        <v>135</v>
      </c>
      <c r="AU117" s="216" t="s">
        <v>83</v>
      </c>
      <c r="AY117" s="18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140</v>
      </c>
      <c r="BM117" s="216" t="s">
        <v>361</v>
      </c>
    </row>
    <row r="118" s="2" customFormat="1">
      <c r="A118" s="39"/>
      <c r="B118" s="40"/>
      <c r="C118" s="41"/>
      <c r="D118" s="218" t="s">
        <v>142</v>
      </c>
      <c r="E118" s="41"/>
      <c r="F118" s="219" t="s">
        <v>1588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83</v>
      </c>
    </row>
    <row r="119" s="2" customFormat="1" ht="16.5" customHeight="1">
      <c r="A119" s="39"/>
      <c r="B119" s="40"/>
      <c r="C119" s="205" t="s">
        <v>262</v>
      </c>
      <c r="D119" s="205" t="s">
        <v>135</v>
      </c>
      <c r="E119" s="206" t="s">
        <v>1599</v>
      </c>
      <c r="F119" s="207" t="s">
        <v>1590</v>
      </c>
      <c r="G119" s="208" t="s">
        <v>1576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45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140</v>
      </c>
      <c r="AT119" s="216" t="s">
        <v>135</v>
      </c>
      <c r="AU119" s="216" t="s">
        <v>83</v>
      </c>
      <c r="AY119" s="18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140</v>
      </c>
      <c r="BM119" s="216" t="s">
        <v>148</v>
      </c>
    </row>
    <row r="120" s="2" customFormat="1">
      <c r="A120" s="39"/>
      <c r="B120" s="40"/>
      <c r="C120" s="41"/>
      <c r="D120" s="218" t="s">
        <v>142</v>
      </c>
      <c r="E120" s="41"/>
      <c r="F120" s="219" t="s">
        <v>1590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142</v>
      </c>
      <c r="AU120" s="18" t="s">
        <v>83</v>
      </c>
    </row>
    <row r="121" s="12" customFormat="1" ht="25.92" customHeight="1">
      <c r="A121" s="12"/>
      <c r="B121" s="189"/>
      <c r="C121" s="190"/>
      <c r="D121" s="191" t="s">
        <v>73</v>
      </c>
      <c r="E121" s="192" t="s">
        <v>1600</v>
      </c>
      <c r="F121" s="192" t="s">
        <v>1601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SUM(P122:P141)</f>
        <v>0</v>
      </c>
      <c r="Q121" s="197"/>
      <c r="R121" s="198">
        <f>SUM(R122:R141)</f>
        <v>0</v>
      </c>
      <c r="S121" s="197"/>
      <c r="T121" s="199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81</v>
      </c>
      <c r="AT121" s="201" t="s">
        <v>73</v>
      </c>
      <c r="AU121" s="201" t="s">
        <v>12</v>
      </c>
      <c r="AY121" s="200" t="s">
        <v>133</v>
      </c>
      <c r="BK121" s="202">
        <f>SUM(BK122:BK141)</f>
        <v>0</v>
      </c>
    </row>
    <row r="122" s="2" customFormat="1" ht="16.5" customHeight="1">
      <c r="A122" s="39"/>
      <c r="B122" s="40"/>
      <c r="C122" s="205" t="s">
        <v>270</v>
      </c>
      <c r="D122" s="205" t="s">
        <v>135</v>
      </c>
      <c r="E122" s="206" t="s">
        <v>1602</v>
      </c>
      <c r="F122" s="207" t="s">
        <v>1603</v>
      </c>
      <c r="G122" s="208" t="s">
        <v>1604</v>
      </c>
      <c r="H122" s="209">
        <v>50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45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140</v>
      </c>
      <c r="AT122" s="216" t="s">
        <v>135</v>
      </c>
      <c r="AU122" s="216" t="s">
        <v>81</v>
      </c>
      <c r="AY122" s="18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140</v>
      </c>
      <c r="BM122" s="216" t="s">
        <v>390</v>
      </c>
    </row>
    <row r="123" s="2" customFormat="1">
      <c r="A123" s="39"/>
      <c r="B123" s="40"/>
      <c r="C123" s="41"/>
      <c r="D123" s="218" t="s">
        <v>142</v>
      </c>
      <c r="E123" s="41"/>
      <c r="F123" s="219" t="s">
        <v>1603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81</v>
      </c>
    </row>
    <row r="124" s="2" customFormat="1">
      <c r="A124" s="39"/>
      <c r="B124" s="40"/>
      <c r="C124" s="41"/>
      <c r="D124" s="218" t="s">
        <v>237</v>
      </c>
      <c r="E124" s="41"/>
      <c r="F124" s="257" t="s">
        <v>1605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237</v>
      </c>
      <c r="AU124" s="18" t="s">
        <v>81</v>
      </c>
    </row>
    <row r="125" s="2" customFormat="1" ht="16.5" customHeight="1">
      <c r="A125" s="39"/>
      <c r="B125" s="40"/>
      <c r="C125" s="205" t="s">
        <v>278</v>
      </c>
      <c r="D125" s="205" t="s">
        <v>135</v>
      </c>
      <c r="E125" s="206" t="s">
        <v>1606</v>
      </c>
      <c r="F125" s="207" t="s">
        <v>1607</v>
      </c>
      <c r="G125" s="208" t="s">
        <v>1604</v>
      </c>
      <c r="H125" s="209">
        <v>50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45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140</v>
      </c>
      <c r="AT125" s="216" t="s">
        <v>135</v>
      </c>
      <c r="AU125" s="216" t="s">
        <v>81</v>
      </c>
      <c r="AY125" s="18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140</v>
      </c>
      <c r="BM125" s="216" t="s">
        <v>406</v>
      </c>
    </row>
    <row r="126" s="2" customFormat="1">
      <c r="A126" s="39"/>
      <c r="B126" s="40"/>
      <c r="C126" s="41"/>
      <c r="D126" s="218" t="s">
        <v>142</v>
      </c>
      <c r="E126" s="41"/>
      <c r="F126" s="219" t="s">
        <v>1607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81</v>
      </c>
    </row>
    <row r="127" s="2" customFormat="1">
      <c r="A127" s="39"/>
      <c r="B127" s="40"/>
      <c r="C127" s="41"/>
      <c r="D127" s="218" t="s">
        <v>237</v>
      </c>
      <c r="E127" s="41"/>
      <c r="F127" s="257" t="s">
        <v>1605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237</v>
      </c>
      <c r="AU127" s="18" t="s">
        <v>81</v>
      </c>
    </row>
    <row r="128" s="2" customFormat="1" ht="16.5" customHeight="1">
      <c r="A128" s="39"/>
      <c r="B128" s="40"/>
      <c r="C128" s="205" t="s">
        <v>284</v>
      </c>
      <c r="D128" s="205" t="s">
        <v>135</v>
      </c>
      <c r="E128" s="206" t="s">
        <v>1608</v>
      </c>
      <c r="F128" s="207" t="s">
        <v>1609</v>
      </c>
      <c r="G128" s="208" t="s">
        <v>1576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45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140</v>
      </c>
      <c r="AT128" s="216" t="s">
        <v>135</v>
      </c>
      <c r="AU128" s="216" t="s">
        <v>81</v>
      </c>
      <c r="AY128" s="18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140</v>
      </c>
      <c r="BM128" s="216" t="s">
        <v>419</v>
      </c>
    </row>
    <row r="129" s="2" customFormat="1">
      <c r="A129" s="39"/>
      <c r="B129" s="40"/>
      <c r="C129" s="41"/>
      <c r="D129" s="218" t="s">
        <v>142</v>
      </c>
      <c r="E129" s="41"/>
      <c r="F129" s="219" t="s">
        <v>1609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142</v>
      </c>
      <c r="AU129" s="18" t="s">
        <v>81</v>
      </c>
    </row>
    <row r="130" s="2" customFormat="1" ht="21.75" customHeight="1">
      <c r="A130" s="39"/>
      <c r="B130" s="40"/>
      <c r="C130" s="205" t="s">
        <v>292</v>
      </c>
      <c r="D130" s="205" t="s">
        <v>135</v>
      </c>
      <c r="E130" s="206" t="s">
        <v>1610</v>
      </c>
      <c r="F130" s="207" t="s">
        <v>1611</v>
      </c>
      <c r="G130" s="208" t="s">
        <v>1576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45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140</v>
      </c>
      <c r="AT130" s="216" t="s">
        <v>135</v>
      </c>
      <c r="AU130" s="216" t="s">
        <v>81</v>
      </c>
      <c r="AY130" s="18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140</v>
      </c>
      <c r="BM130" s="216" t="s">
        <v>437</v>
      </c>
    </row>
    <row r="131" s="2" customFormat="1">
      <c r="A131" s="39"/>
      <c r="B131" s="40"/>
      <c r="C131" s="41"/>
      <c r="D131" s="218" t="s">
        <v>142</v>
      </c>
      <c r="E131" s="41"/>
      <c r="F131" s="219" t="s">
        <v>1611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142</v>
      </c>
      <c r="AU131" s="18" t="s">
        <v>81</v>
      </c>
    </row>
    <row r="132" s="2" customFormat="1" ht="24.15" customHeight="1">
      <c r="A132" s="39"/>
      <c r="B132" s="40"/>
      <c r="C132" s="205" t="s">
        <v>301</v>
      </c>
      <c r="D132" s="205" t="s">
        <v>135</v>
      </c>
      <c r="E132" s="206" t="s">
        <v>1612</v>
      </c>
      <c r="F132" s="207" t="s">
        <v>1613</v>
      </c>
      <c r="G132" s="208" t="s">
        <v>484</v>
      </c>
      <c r="H132" s="209">
        <v>8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45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140</v>
      </c>
      <c r="AT132" s="216" t="s">
        <v>135</v>
      </c>
      <c r="AU132" s="216" t="s">
        <v>81</v>
      </c>
      <c r="AY132" s="18" t="s">
        <v>133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140</v>
      </c>
      <c r="BM132" s="216" t="s">
        <v>453</v>
      </c>
    </row>
    <row r="133" s="2" customFormat="1">
      <c r="A133" s="39"/>
      <c r="B133" s="40"/>
      <c r="C133" s="41"/>
      <c r="D133" s="218" t="s">
        <v>142</v>
      </c>
      <c r="E133" s="41"/>
      <c r="F133" s="219" t="s">
        <v>1613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142</v>
      </c>
      <c r="AU133" s="18" t="s">
        <v>81</v>
      </c>
    </row>
    <row r="134" s="2" customFormat="1" ht="24.15" customHeight="1">
      <c r="A134" s="39"/>
      <c r="B134" s="40"/>
      <c r="C134" s="205" t="s">
        <v>7</v>
      </c>
      <c r="D134" s="205" t="s">
        <v>135</v>
      </c>
      <c r="E134" s="206" t="s">
        <v>1614</v>
      </c>
      <c r="F134" s="207" t="s">
        <v>1615</v>
      </c>
      <c r="G134" s="208" t="s">
        <v>484</v>
      </c>
      <c r="H134" s="209">
        <v>16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45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140</v>
      </c>
      <c r="AT134" s="216" t="s">
        <v>135</v>
      </c>
      <c r="AU134" s="216" t="s">
        <v>81</v>
      </c>
      <c r="AY134" s="18" t="s">
        <v>133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140</v>
      </c>
      <c r="BM134" s="216" t="s">
        <v>466</v>
      </c>
    </row>
    <row r="135" s="2" customFormat="1">
      <c r="A135" s="39"/>
      <c r="B135" s="40"/>
      <c r="C135" s="41"/>
      <c r="D135" s="218" t="s">
        <v>142</v>
      </c>
      <c r="E135" s="41"/>
      <c r="F135" s="219" t="s">
        <v>1615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142</v>
      </c>
      <c r="AU135" s="18" t="s">
        <v>81</v>
      </c>
    </row>
    <row r="136" s="2" customFormat="1" ht="24.15" customHeight="1">
      <c r="A136" s="39"/>
      <c r="B136" s="40"/>
      <c r="C136" s="205" t="s">
        <v>315</v>
      </c>
      <c r="D136" s="205" t="s">
        <v>135</v>
      </c>
      <c r="E136" s="206" t="s">
        <v>1616</v>
      </c>
      <c r="F136" s="207" t="s">
        <v>1586</v>
      </c>
      <c r="G136" s="208" t="s">
        <v>484</v>
      </c>
      <c r="H136" s="209">
        <v>8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45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140</v>
      </c>
      <c r="AT136" s="216" t="s">
        <v>135</v>
      </c>
      <c r="AU136" s="216" t="s">
        <v>81</v>
      </c>
      <c r="AY136" s="18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140</v>
      </c>
      <c r="BM136" s="216" t="s">
        <v>481</v>
      </c>
    </row>
    <row r="137" s="2" customFormat="1">
      <c r="A137" s="39"/>
      <c r="B137" s="40"/>
      <c r="C137" s="41"/>
      <c r="D137" s="218" t="s">
        <v>142</v>
      </c>
      <c r="E137" s="41"/>
      <c r="F137" s="219" t="s">
        <v>1586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142</v>
      </c>
      <c r="AU137" s="18" t="s">
        <v>81</v>
      </c>
    </row>
    <row r="138" s="2" customFormat="1" ht="16.5" customHeight="1">
      <c r="A138" s="39"/>
      <c r="B138" s="40"/>
      <c r="C138" s="205" t="s">
        <v>324</v>
      </c>
      <c r="D138" s="205" t="s">
        <v>135</v>
      </c>
      <c r="E138" s="206" t="s">
        <v>1617</v>
      </c>
      <c r="F138" s="207" t="s">
        <v>1618</v>
      </c>
      <c r="G138" s="208" t="s">
        <v>1576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45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140</v>
      </c>
      <c r="AT138" s="216" t="s">
        <v>135</v>
      </c>
      <c r="AU138" s="216" t="s">
        <v>81</v>
      </c>
      <c r="AY138" s="18" t="s">
        <v>133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140</v>
      </c>
      <c r="BM138" s="216" t="s">
        <v>757</v>
      </c>
    </row>
    <row r="139" s="2" customFormat="1">
      <c r="A139" s="39"/>
      <c r="B139" s="40"/>
      <c r="C139" s="41"/>
      <c r="D139" s="218" t="s">
        <v>142</v>
      </c>
      <c r="E139" s="41"/>
      <c r="F139" s="219" t="s">
        <v>1618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142</v>
      </c>
      <c r="AU139" s="18" t="s">
        <v>81</v>
      </c>
    </row>
    <row r="140" s="2" customFormat="1" ht="16.5" customHeight="1">
      <c r="A140" s="39"/>
      <c r="B140" s="40"/>
      <c r="C140" s="205" t="s">
        <v>333</v>
      </c>
      <c r="D140" s="205" t="s">
        <v>135</v>
      </c>
      <c r="E140" s="206" t="s">
        <v>1619</v>
      </c>
      <c r="F140" s="207" t="s">
        <v>1590</v>
      </c>
      <c r="G140" s="208" t="s">
        <v>1576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45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140</v>
      </c>
      <c r="AT140" s="216" t="s">
        <v>135</v>
      </c>
      <c r="AU140" s="216" t="s">
        <v>81</v>
      </c>
      <c r="AY140" s="18" t="s">
        <v>133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140</v>
      </c>
      <c r="BM140" s="216" t="s">
        <v>768</v>
      </c>
    </row>
    <row r="141" s="2" customFormat="1">
      <c r="A141" s="39"/>
      <c r="B141" s="40"/>
      <c r="C141" s="41"/>
      <c r="D141" s="218" t="s">
        <v>142</v>
      </c>
      <c r="E141" s="41"/>
      <c r="F141" s="219" t="s">
        <v>1590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81</v>
      </c>
    </row>
    <row r="142" s="12" customFormat="1" ht="25.92" customHeight="1">
      <c r="A142" s="12"/>
      <c r="B142" s="189"/>
      <c r="C142" s="190"/>
      <c r="D142" s="191" t="s">
        <v>73</v>
      </c>
      <c r="E142" s="192" t="s">
        <v>1620</v>
      </c>
      <c r="F142" s="192" t="s">
        <v>1621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f>SUM(P143:P178)</f>
        <v>0</v>
      </c>
      <c r="Q142" s="197"/>
      <c r="R142" s="198">
        <f>SUM(R143:R178)</f>
        <v>0</v>
      </c>
      <c r="S142" s="197"/>
      <c r="T142" s="199">
        <f>SUM(T143:T178)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81</v>
      </c>
      <c r="AT142" s="201" t="s">
        <v>73</v>
      </c>
      <c r="AU142" s="201" t="s">
        <v>12</v>
      </c>
      <c r="AY142" s="200" t="s">
        <v>133</v>
      </c>
      <c r="BK142" s="202">
        <f>SUM(BK143:BK178)</f>
        <v>0</v>
      </c>
    </row>
    <row r="143" s="2" customFormat="1" ht="16.5" customHeight="1">
      <c r="A143" s="39"/>
      <c r="B143" s="40"/>
      <c r="C143" s="205" t="s">
        <v>340</v>
      </c>
      <c r="D143" s="205" t="s">
        <v>135</v>
      </c>
      <c r="E143" s="206" t="s">
        <v>1622</v>
      </c>
      <c r="F143" s="207" t="s">
        <v>1623</v>
      </c>
      <c r="G143" s="208" t="s">
        <v>1576</v>
      </c>
      <c r="H143" s="209">
        <v>8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45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140</v>
      </c>
      <c r="AT143" s="216" t="s">
        <v>135</v>
      </c>
      <c r="AU143" s="216" t="s">
        <v>81</v>
      </c>
      <c r="AY143" s="18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140</v>
      </c>
      <c r="BM143" s="216" t="s">
        <v>749</v>
      </c>
    </row>
    <row r="144" s="2" customFormat="1">
      <c r="A144" s="39"/>
      <c r="B144" s="40"/>
      <c r="C144" s="41"/>
      <c r="D144" s="218" t="s">
        <v>142</v>
      </c>
      <c r="E144" s="41"/>
      <c r="F144" s="219" t="s">
        <v>1623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81</v>
      </c>
    </row>
    <row r="145" s="2" customFormat="1" ht="16.5" customHeight="1">
      <c r="A145" s="39"/>
      <c r="B145" s="40"/>
      <c r="C145" s="205" t="s">
        <v>347</v>
      </c>
      <c r="D145" s="205" t="s">
        <v>135</v>
      </c>
      <c r="E145" s="206" t="s">
        <v>1624</v>
      </c>
      <c r="F145" s="207" t="s">
        <v>1625</v>
      </c>
      <c r="G145" s="208" t="s">
        <v>1576</v>
      </c>
      <c r="H145" s="209">
        <v>2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45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140</v>
      </c>
      <c r="AT145" s="216" t="s">
        <v>135</v>
      </c>
      <c r="AU145" s="216" t="s">
        <v>81</v>
      </c>
      <c r="AY145" s="18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140</v>
      </c>
      <c r="BM145" s="216" t="s">
        <v>794</v>
      </c>
    </row>
    <row r="146" s="2" customFormat="1">
      <c r="A146" s="39"/>
      <c r="B146" s="40"/>
      <c r="C146" s="41"/>
      <c r="D146" s="218" t="s">
        <v>142</v>
      </c>
      <c r="E146" s="41"/>
      <c r="F146" s="219" t="s">
        <v>1625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142</v>
      </c>
      <c r="AU146" s="18" t="s">
        <v>81</v>
      </c>
    </row>
    <row r="147" s="2" customFormat="1" ht="21.75" customHeight="1">
      <c r="A147" s="39"/>
      <c r="B147" s="40"/>
      <c r="C147" s="205" t="s">
        <v>354</v>
      </c>
      <c r="D147" s="205" t="s">
        <v>135</v>
      </c>
      <c r="E147" s="206" t="s">
        <v>1626</v>
      </c>
      <c r="F147" s="207" t="s">
        <v>1627</v>
      </c>
      <c r="G147" s="208" t="s">
        <v>1576</v>
      </c>
      <c r="H147" s="209">
        <v>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45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140</v>
      </c>
      <c r="AT147" s="216" t="s">
        <v>135</v>
      </c>
      <c r="AU147" s="216" t="s">
        <v>81</v>
      </c>
      <c r="AY147" s="18" t="s">
        <v>133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140</v>
      </c>
      <c r="BM147" s="216" t="s">
        <v>813</v>
      </c>
    </row>
    <row r="148" s="2" customFormat="1">
      <c r="A148" s="39"/>
      <c r="B148" s="40"/>
      <c r="C148" s="41"/>
      <c r="D148" s="218" t="s">
        <v>142</v>
      </c>
      <c r="E148" s="41"/>
      <c r="F148" s="219" t="s">
        <v>1627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142</v>
      </c>
      <c r="AU148" s="18" t="s">
        <v>81</v>
      </c>
    </row>
    <row r="149" s="2" customFormat="1" ht="16.5" customHeight="1">
      <c r="A149" s="39"/>
      <c r="B149" s="40"/>
      <c r="C149" s="205" t="s">
        <v>361</v>
      </c>
      <c r="D149" s="205" t="s">
        <v>135</v>
      </c>
      <c r="E149" s="206" t="s">
        <v>1628</v>
      </c>
      <c r="F149" s="207" t="s">
        <v>1629</v>
      </c>
      <c r="G149" s="208" t="s">
        <v>1604</v>
      </c>
      <c r="H149" s="209">
        <v>150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45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140</v>
      </c>
      <c r="AT149" s="216" t="s">
        <v>135</v>
      </c>
      <c r="AU149" s="216" t="s">
        <v>81</v>
      </c>
      <c r="AY149" s="18" t="s">
        <v>133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81</v>
      </c>
      <c r="BK149" s="217">
        <f>ROUND(I149*H149,2)</f>
        <v>0</v>
      </c>
      <c r="BL149" s="18" t="s">
        <v>140</v>
      </c>
      <c r="BM149" s="216" t="s">
        <v>826</v>
      </c>
    </row>
    <row r="150" s="2" customFormat="1">
      <c r="A150" s="39"/>
      <c r="B150" s="40"/>
      <c r="C150" s="41"/>
      <c r="D150" s="218" t="s">
        <v>142</v>
      </c>
      <c r="E150" s="41"/>
      <c r="F150" s="219" t="s">
        <v>1629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142</v>
      </c>
      <c r="AU150" s="18" t="s">
        <v>81</v>
      </c>
    </row>
    <row r="151" s="2" customFormat="1" ht="16.5" customHeight="1">
      <c r="A151" s="39"/>
      <c r="B151" s="40"/>
      <c r="C151" s="205" t="s">
        <v>369</v>
      </c>
      <c r="D151" s="205" t="s">
        <v>135</v>
      </c>
      <c r="E151" s="206" t="s">
        <v>1630</v>
      </c>
      <c r="F151" s="207" t="s">
        <v>1631</v>
      </c>
      <c r="G151" s="208" t="s">
        <v>1604</v>
      </c>
      <c r="H151" s="209">
        <v>150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45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140</v>
      </c>
      <c r="AT151" s="216" t="s">
        <v>135</v>
      </c>
      <c r="AU151" s="216" t="s">
        <v>81</v>
      </c>
      <c r="AY151" s="18" t="s">
        <v>133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140</v>
      </c>
      <c r="BM151" s="216" t="s">
        <v>831</v>
      </c>
    </row>
    <row r="152" s="2" customFormat="1">
      <c r="A152" s="39"/>
      <c r="B152" s="40"/>
      <c r="C152" s="41"/>
      <c r="D152" s="218" t="s">
        <v>142</v>
      </c>
      <c r="E152" s="41"/>
      <c r="F152" s="219" t="s">
        <v>1631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142</v>
      </c>
      <c r="AU152" s="18" t="s">
        <v>81</v>
      </c>
    </row>
    <row r="153" s="2" customFormat="1" ht="16.5" customHeight="1">
      <c r="A153" s="39"/>
      <c r="B153" s="40"/>
      <c r="C153" s="205" t="s">
        <v>148</v>
      </c>
      <c r="D153" s="205" t="s">
        <v>135</v>
      </c>
      <c r="E153" s="206" t="s">
        <v>1632</v>
      </c>
      <c r="F153" s="207" t="s">
        <v>1633</v>
      </c>
      <c r="G153" s="208" t="s">
        <v>1576</v>
      </c>
      <c r="H153" s="209">
        <v>16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45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140</v>
      </c>
      <c r="AT153" s="216" t="s">
        <v>135</v>
      </c>
      <c r="AU153" s="216" t="s">
        <v>81</v>
      </c>
      <c r="AY153" s="18" t="s">
        <v>133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140</v>
      </c>
      <c r="BM153" s="216" t="s">
        <v>841</v>
      </c>
    </row>
    <row r="154" s="2" customFormat="1">
      <c r="A154" s="39"/>
      <c r="B154" s="40"/>
      <c r="C154" s="41"/>
      <c r="D154" s="218" t="s">
        <v>142</v>
      </c>
      <c r="E154" s="41"/>
      <c r="F154" s="219" t="s">
        <v>1633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81</v>
      </c>
    </row>
    <row r="155" s="2" customFormat="1" ht="16.5" customHeight="1">
      <c r="A155" s="39"/>
      <c r="B155" s="40"/>
      <c r="C155" s="205" t="s">
        <v>385</v>
      </c>
      <c r="D155" s="205" t="s">
        <v>135</v>
      </c>
      <c r="E155" s="206" t="s">
        <v>1634</v>
      </c>
      <c r="F155" s="207" t="s">
        <v>1635</v>
      </c>
      <c r="G155" s="208" t="s">
        <v>1576</v>
      </c>
      <c r="H155" s="209">
        <v>3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45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140</v>
      </c>
      <c r="AT155" s="216" t="s">
        <v>135</v>
      </c>
      <c r="AU155" s="216" t="s">
        <v>81</v>
      </c>
      <c r="AY155" s="18" t="s">
        <v>133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81</v>
      </c>
      <c r="BK155" s="217">
        <f>ROUND(I155*H155,2)</f>
        <v>0</v>
      </c>
      <c r="BL155" s="18" t="s">
        <v>140</v>
      </c>
      <c r="BM155" s="216" t="s">
        <v>855</v>
      </c>
    </row>
    <row r="156" s="2" customFormat="1">
      <c r="A156" s="39"/>
      <c r="B156" s="40"/>
      <c r="C156" s="41"/>
      <c r="D156" s="218" t="s">
        <v>142</v>
      </c>
      <c r="E156" s="41"/>
      <c r="F156" s="219" t="s">
        <v>1635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142</v>
      </c>
      <c r="AU156" s="18" t="s">
        <v>81</v>
      </c>
    </row>
    <row r="157" s="2" customFormat="1" ht="16.5" customHeight="1">
      <c r="A157" s="39"/>
      <c r="B157" s="40"/>
      <c r="C157" s="205" t="s">
        <v>390</v>
      </c>
      <c r="D157" s="205" t="s">
        <v>135</v>
      </c>
      <c r="E157" s="206" t="s">
        <v>1636</v>
      </c>
      <c r="F157" s="207" t="s">
        <v>1637</v>
      </c>
      <c r="G157" s="208" t="s">
        <v>1576</v>
      </c>
      <c r="H157" s="209">
        <v>6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45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140</v>
      </c>
      <c r="AT157" s="216" t="s">
        <v>135</v>
      </c>
      <c r="AU157" s="216" t="s">
        <v>81</v>
      </c>
      <c r="AY157" s="18" t="s">
        <v>133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140</v>
      </c>
      <c r="BM157" s="216" t="s">
        <v>870</v>
      </c>
    </row>
    <row r="158" s="2" customFormat="1">
      <c r="A158" s="39"/>
      <c r="B158" s="40"/>
      <c r="C158" s="41"/>
      <c r="D158" s="218" t="s">
        <v>142</v>
      </c>
      <c r="E158" s="41"/>
      <c r="F158" s="219" t="s">
        <v>1637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142</v>
      </c>
      <c r="AU158" s="18" t="s">
        <v>81</v>
      </c>
    </row>
    <row r="159" s="2" customFormat="1" ht="16.5" customHeight="1">
      <c r="A159" s="39"/>
      <c r="B159" s="40"/>
      <c r="C159" s="205" t="s">
        <v>400</v>
      </c>
      <c r="D159" s="205" t="s">
        <v>135</v>
      </c>
      <c r="E159" s="206" t="s">
        <v>1638</v>
      </c>
      <c r="F159" s="207" t="s">
        <v>1639</v>
      </c>
      <c r="G159" s="208" t="s">
        <v>1576</v>
      </c>
      <c r="H159" s="209">
        <v>4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45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140</v>
      </c>
      <c r="AT159" s="216" t="s">
        <v>135</v>
      </c>
      <c r="AU159" s="216" t="s">
        <v>81</v>
      </c>
      <c r="AY159" s="18" t="s">
        <v>133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81</v>
      </c>
      <c r="BK159" s="217">
        <f>ROUND(I159*H159,2)</f>
        <v>0</v>
      </c>
      <c r="BL159" s="18" t="s">
        <v>140</v>
      </c>
      <c r="BM159" s="216" t="s">
        <v>884</v>
      </c>
    </row>
    <row r="160" s="2" customFormat="1">
      <c r="A160" s="39"/>
      <c r="B160" s="40"/>
      <c r="C160" s="41"/>
      <c r="D160" s="218" t="s">
        <v>142</v>
      </c>
      <c r="E160" s="41"/>
      <c r="F160" s="219" t="s">
        <v>1639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142</v>
      </c>
      <c r="AU160" s="18" t="s">
        <v>81</v>
      </c>
    </row>
    <row r="161" s="2" customFormat="1" ht="16.5" customHeight="1">
      <c r="A161" s="39"/>
      <c r="B161" s="40"/>
      <c r="C161" s="205" t="s">
        <v>406</v>
      </c>
      <c r="D161" s="205" t="s">
        <v>135</v>
      </c>
      <c r="E161" s="206" t="s">
        <v>1640</v>
      </c>
      <c r="F161" s="207" t="s">
        <v>1641</v>
      </c>
      <c r="G161" s="208" t="s">
        <v>1576</v>
      </c>
      <c r="H161" s="209">
        <v>2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45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140</v>
      </c>
      <c r="AT161" s="216" t="s">
        <v>135</v>
      </c>
      <c r="AU161" s="216" t="s">
        <v>81</v>
      </c>
      <c r="AY161" s="18" t="s">
        <v>133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140</v>
      </c>
      <c r="BM161" s="216" t="s">
        <v>897</v>
      </c>
    </row>
    <row r="162" s="2" customFormat="1">
      <c r="A162" s="39"/>
      <c r="B162" s="40"/>
      <c r="C162" s="41"/>
      <c r="D162" s="218" t="s">
        <v>142</v>
      </c>
      <c r="E162" s="41"/>
      <c r="F162" s="219" t="s">
        <v>1641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81</v>
      </c>
    </row>
    <row r="163" s="2" customFormat="1" ht="24.15" customHeight="1">
      <c r="A163" s="39"/>
      <c r="B163" s="40"/>
      <c r="C163" s="205" t="s">
        <v>412</v>
      </c>
      <c r="D163" s="205" t="s">
        <v>135</v>
      </c>
      <c r="E163" s="206" t="s">
        <v>1642</v>
      </c>
      <c r="F163" s="207" t="s">
        <v>1643</v>
      </c>
      <c r="G163" s="208" t="s">
        <v>1576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45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140</v>
      </c>
      <c r="AT163" s="216" t="s">
        <v>135</v>
      </c>
      <c r="AU163" s="216" t="s">
        <v>81</v>
      </c>
      <c r="AY163" s="18" t="s">
        <v>133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140</v>
      </c>
      <c r="BM163" s="216" t="s">
        <v>912</v>
      </c>
    </row>
    <row r="164" s="2" customFormat="1">
      <c r="A164" s="39"/>
      <c r="B164" s="40"/>
      <c r="C164" s="41"/>
      <c r="D164" s="218" t="s">
        <v>142</v>
      </c>
      <c r="E164" s="41"/>
      <c r="F164" s="219" t="s">
        <v>1643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142</v>
      </c>
      <c r="AU164" s="18" t="s">
        <v>81</v>
      </c>
    </row>
    <row r="165" s="2" customFormat="1" ht="24.15" customHeight="1">
      <c r="A165" s="39"/>
      <c r="B165" s="40"/>
      <c r="C165" s="205" t="s">
        <v>419</v>
      </c>
      <c r="D165" s="205" t="s">
        <v>135</v>
      </c>
      <c r="E165" s="206" t="s">
        <v>1644</v>
      </c>
      <c r="F165" s="207" t="s">
        <v>1645</v>
      </c>
      <c r="G165" s="208" t="s">
        <v>484</v>
      </c>
      <c r="H165" s="209">
        <v>32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45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140</v>
      </c>
      <c r="AT165" s="216" t="s">
        <v>135</v>
      </c>
      <c r="AU165" s="216" t="s">
        <v>81</v>
      </c>
      <c r="AY165" s="18" t="s">
        <v>133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140</v>
      </c>
      <c r="BM165" s="216" t="s">
        <v>926</v>
      </c>
    </row>
    <row r="166" s="2" customFormat="1">
      <c r="A166" s="39"/>
      <c r="B166" s="40"/>
      <c r="C166" s="41"/>
      <c r="D166" s="218" t="s">
        <v>142</v>
      </c>
      <c r="E166" s="41"/>
      <c r="F166" s="219" t="s">
        <v>1645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142</v>
      </c>
      <c r="AU166" s="18" t="s">
        <v>81</v>
      </c>
    </row>
    <row r="167" s="2" customFormat="1" ht="24.15" customHeight="1">
      <c r="A167" s="39"/>
      <c r="B167" s="40"/>
      <c r="C167" s="205" t="s">
        <v>427</v>
      </c>
      <c r="D167" s="205" t="s">
        <v>135</v>
      </c>
      <c r="E167" s="206" t="s">
        <v>1646</v>
      </c>
      <c r="F167" s="207" t="s">
        <v>1615</v>
      </c>
      <c r="G167" s="208" t="s">
        <v>484</v>
      </c>
      <c r="H167" s="209">
        <v>32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45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140</v>
      </c>
      <c r="AT167" s="216" t="s">
        <v>135</v>
      </c>
      <c r="AU167" s="216" t="s">
        <v>81</v>
      </c>
      <c r="AY167" s="18" t="s">
        <v>133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140</v>
      </c>
      <c r="BM167" s="216" t="s">
        <v>937</v>
      </c>
    </row>
    <row r="168" s="2" customFormat="1">
      <c r="A168" s="39"/>
      <c r="B168" s="40"/>
      <c r="C168" s="41"/>
      <c r="D168" s="218" t="s">
        <v>142</v>
      </c>
      <c r="E168" s="41"/>
      <c r="F168" s="219" t="s">
        <v>1615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142</v>
      </c>
      <c r="AU168" s="18" t="s">
        <v>81</v>
      </c>
    </row>
    <row r="169" s="2" customFormat="1" ht="24.15" customHeight="1">
      <c r="A169" s="39"/>
      <c r="B169" s="40"/>
      <c r="C169" s="205" t="s">
        <v>437</v>
      </c>
      <c r="D169" s="205" t="s">
        <v>135</v>
      </c>
      <c r="E169" s="206" t="s">
        <v>1647</v>
      </c>
      <c r="F169" s="207" t="s">
        <v>1586</v>
      </c>
      <c r="G169" s="208" t="s">
        <v>484</v>
      </c>
      <c r="H169" s="209">
        <v>24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45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140</v>
      </c>
      <c r="AT169" s="216" t="s">
        <v>135</v>
      </c>
      <c r="AU169" s="216" t="s">
        <v>81</v>
      </c>
      <c r="AY169" s="18" t="s">
        <v>133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140</v>
      </c>
      <c r="BM169" s="216" t="s">
        <v>952</v>
      </c>
    </row>
    <row r="170" s="2" customFormat="1">
      <c r="A170" s="39"/>
      <c r="B170" s="40"/>
      <c r="C170" s="41"/>
      <c r="D170" s="218" t="s">
        <v>142</v>
      </c>
      <c r="E170" s="41"/>
      <c r="F170" s="219" t="s">
        <v>1586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142</v>
      </c>
      <c r="AU170" s="18" t="s">
        <v>81</v>
      </c>
    </row>
    <row r="171" s="2" customFormat="1" ht="16.5" customHeight="1">
      <c r="A171" s="39"/>
      <c r="B171" s="40"/>
      <c r="C171" s="205" t="s">
        <v>445</v>
      </c>
      <c r="D171" s="205" t="s">
        <v>135</v>
      </c>
      <c r="E171" s="206" t="s">
        <v>1648</v>
      </c>
      <c r="F171" s="207" t="s">
        <v>1649</v>
      </c>
      <c r="G171" s="208" t="s">
        <v>1576</v>
      </c>
      <c r="H171" s="209">
        <v>1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45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140</v>
      </c>
      <c r="AT171" s="216" t="s">
        <v>135</v>
      </c>
      <c r="AU171" s="216" t="s">
        <v>81</v>
      </c>
      <c r="AY171" s="18" t="s">
        <v>133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140</v>
      </c>
      <c r="BM171" s="216" t="s">
        <v>963</v>
      </c>
    </row>
    <row r="172" s="2" customFormat="1">
      <c r="A172" s="39"/>
      <c r="B172" s="40"/>
      <c r="C172" s="41"/>
      <c r="D172" s="218" t="s">
        <v>142</v>
      </c>
      <c r="E172" s="41"/>
      <c r="F172" s="219" t="s">
        <v>1649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142</v>
      </c>
      <c r="AU172" s="18" t="s">
        <v>81</v>
      </c>
    </row>
    <row r="173" s="2" customFormat="1" ht="16.5" customHeight="1">
      <c r="A173" s="39"/>
      <c r="B173" s="40"/>
      <c r="C173" s="205" t="s">
        <v>453</v>
      </c>
      <c r="D173" s="205" t="s">
        <v>135</v>
      </c>
      <c r="E173" s="206" t="s">
        <v>1650</v>
      </c>
      <c r="F173" s="207" t="s">
        <v>1588</v>
      </c>
      <c r="G173" s="208" t="s">
        <v>1576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45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140</v>
      </c>
      <c r="AT173" s="216" t="s">
        <v>135</v>
      </c>
      <c r="AU173" s="216" t="s">
        <v>81</v>
      </c>
      <c r="AY173" s="18" t="s">
        <v>133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140</v>
      </c>
      <c r="BM173" s="216" t="s">
        <v>974</v>
      </c>
    </row>
    <row r="174" s="2" customFormat="1">
      <c r="A174" s="39"/>
      <c r="B174" s="40"/>
      <c r="C174" s="41"/>
      <c r="D174" s="218" t="s">
        <v>142</v>
      </c>
      <c r="E174" s="41"/>
      <c r="F174" s="219" t="s">
        <v>1588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142</v>
      </c>
      <c r="AU174" s="18" t="s">
        <v>81</v>
      </c>
    </row>
    <row r="175" s="2" customFormat="1" ht="16.5" customHeight="1">
      <c r="A175" s="39"/>
      <c r="B175" s="40"/>
      <c r="C175" s="205" t="s">
        <v>459</v>
      </c>
      <c r="D175" s="205" t="s">
        <v>135</v>
      </c>
      <c r="E175" s="206" t="s">
        <v>1651</v>
      </c>
      <c r="F175" s="207" t="s">
        <v>1618</v>
      </c>
      <c r="G175" s="208" t="s">
        <v>1576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45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140</v>
      </c>
      <c r="AT175" s="216" t="s">
        <v>135</v>
      </c>
      <c r="AU175" s="216" t="s">
        <v>81</v>
      </c>
      <c r="AY175" s="18" t="s">
        <v>133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140</v>
      </c>
      <c r="BM175" s="216" t="s">
        <v>986</v>
      </c>
    </row>
    <row r="176" s="2" customFormat="1">
      <c r="A176" s="39"/>
      <c r="B176" s="40"/>
      <c r="C176" s="41"/>
      <c r="D176" s="218" t="s">
        <v>142</v>
      </c>
      <c r="E176" s="41"/>
      <c r="F176" s="219" t="s">
        <v>1618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142</v>
      </c>
      <c r="AU176" s="18" t="s">
        <v>81</v>
      </c>
    </row>
    <row r="177" s="2" customFormat="1" ht="16.5" customHeight="1">
      <c r="A177" s="39"/>
      <c r="B177" s="40"/>
      <c r="C177" s="205" t="s">
        <v>466</v>
      </c>
      <c r="D177" s="205" t="s">
        <v>135</v>
      </c>
      <c r="E177" s="206" t="s">
        <v>1652</v>
      </c>
      <c r="F177" s="207" t="s">
        <v>1590</v>
      </c>
      <c r="G177" s="208" t="s">
        <v>1576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45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140</v>
      </c>
      <c r="AT177" s="216" t="s">
        <v>135</v>
      </c>
      <c r="AU177" s="216" t="s">
        <v>81</v>
      </c>
      <c r="AY177" s="18" t="s">
        <v>133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140</v>
      </c>
      <c r="BM177" s="216" t="s">
        <v>1001</v>
      </c>
    </row>
    <row r="178" s="2" customFormat="1">
      <c r="A178" s="39"/>
      <c r="B178" s="40"/>
      <c r="C178" s="41"/>
      <c r="D178" s="218" t="s">
        <v>142</v>
      </c>
      <c r="E178" s="41"/>
      <c r="F178" s="219" t="s">
        <v>1590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142</v>
      </c>
      <c r="AU178" s="18" t="s">
        <v>81</v>
      </c>
    </row>
    <row r="179" s="12" customFormat="1" ht="25.92" customHeight="1">
      <c r="A179" s="12"/>
      <c r="B179" s="189"/>
      <c r="C179" s="190"/>
      <c r="D179" s="191" t="s">
        <v>73</v>
      </c>
      <c r="E179" s="192" t="s">
        <v>1653</v>
      </c>
      <c r="F179" s="192" t="s">
        <v>1654</v>
      </c>
      <c r="G179" s="190"/>
      <c r="H179" s="190"/>
      <c r="I179" s="193"/>
      <c r="J179" s="194">
        <f>BK179</f>
        <v>0</v>
      </c>
      <c r="K179" s="190"/>
      <c r="L179" s="195"/>
      <c r="M179" s="196"/>
      <c r="N179" s="197"/>
      <c r="O179" s="197"/>
      <c r="P179" s="198">
        <f>SUM(P180:P185)</f>
        <v>0</v>
      </c>
      <c r="Q179" s="197"/>
      <c r="R179" s="198">
        <f>SUM(R180:R185)</f>
        <v>0</v>
      </c>
      <c r="S179" s="197"/>
      <c r="T179" s="199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81</v>
      </c>
      <c r="AT179" s="201" t="s">
        <v>73</v>
      </c>
      <c r="AU179" s="201" t="s">
        <v>12</v>
      </c>
      <c r="AY179" s="200" t="s">
        <v>133</v>
      </c>
      <c r="BK179" s="202">
        <f>SUM(BK180:BK185)</f>
        <v>0</v>
      </c>
    </row>
    <row r="180" s="2" customFormat="1" ht="16.5" customHeight="1">
      <c r="A180" s="39"/>
      <c r="B180" s="40"/>
      <c r="C180" s="205" t="s">
        <v>473</v>
      </c>
      <c r="D180" s="205" t="s">
        <v>135</v>
      </c>
      <c r="E180" s="206" t="s">
        <v>1655</v>
      </c>
      <c r="F180" s="207" t="s">
        <v>1656</v>
      </c>
      <c r="G180" s="208" t="s">
        <v>1576</v>
      </c>
      <c r="H180" s="209">
        <v>11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45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140</v>
      </c>
      <c r="AT180" s="216" t="s">
        <v>135</v>
      </c>
      <c r="AU180" s="216" t="s">
        <v>81</v>
      </c>
      <c r="AY180" s="18" t="s">
        <v>133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140</v>
      </c>
      <c r="BM180" s="216" t="s">
        <v>1015</v>
      </c>
    </row>
    <row r="181" s="2" customFormat="1">
      <c r="A181" s="39"/>
      <c r="B181" s="40"/>
      <c r="C181" s="41"/>
      <c r="D181" s="218" t="s">
        <v>142</v>
      </c>
      <c r="E181" s="41"/>
      <c r="F181" s="219" t="s">
        <v>1656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142</v>
      </c>
      <c r="AU181" s="18" t="s">
        <v>81</v>
      </c>
    </row>
    <row r="182" s="2" customFormat="1" ht="21.75" customHeight="1">
      <c r="A182" s="39"/>
      <c r="B182" s="40"/>
      <c r="C182" s="205" t="s">
        <v>481</v>
      </c>
      <c r="D182" s="205" t="s">
        <v>135</v>
      </c>
      <c r="E182" s="206" t="s">
        <v>1657</v>
      </c>
      <c r="F182" s="207" t="s">
        <v>1658</v>
      </c>
      <c r="G182" s="208" t="s">
        <v>1576</v>
      </c>
      <c r="H182" s="209">
        <v>11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45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140</v>
      </c>
      <c r="AT182" s="216" t="s">
        <v>135</v>
      </c>
      <c r="AU182" s="216" t="s">
        <v>81</v>
      </c>
      <c r="AY182" s="18" t="s">
        <v>133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140</v>
      </c>
      <c r="BM182" s="216" t="s">
        <v>1031</v>
      </c>
    </row>
    <row r="183" s="2" customFormat="1">
      <c r="A183" s="39"/>
      <c r="B183" s="40"/>
      <c r="C183" s="41"/>
      <c r="D183" s="218" t="s">
        <v>142</v>
      </c>
      <c r="E183" s="41"/>
      <c r="F183" s="219" t="s">
        <v>1658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81</v>
      </c>
    </row>
    <row r="184" s="2" customFormat="1" ht="24.15" customHeight="1">
      <c r="A184" s="39"/>
      <c r="B184" s="40"/>
      <c r="C184" s="205" t="s">
        <v>490</v>
      </c>
      <c r="D184" s="205" t="s">
        <v>135</v>
      </c>
      <c r="E184" s="206" t="s">
        <v>1659</v>
      </c>
      <c r="F184" s="207" t="s">
        <v>1586</v>
      </c>
      <c r="G184" s="208" t="s">
        <v>484</v>
      </c>
      <c r="H184" s="209">
        <v>8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45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140</v>
      </c>
      <c r="AT184" s="216" t="s">
        <v>135</v>
      </c>
      <c r="AU184" s="216" t="s">
        <v>81</v>
      </c>
      <c r="AY184" s="18" t="s">
        <v>133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140</v>
      </c>
      <c r="BM184" s="216" t="s">
        <v>1045</v>
      </c>
    </row>
    <row r="185" s="2" customFormat="1">
      <c r="A185" s="39"/>
      <c r="B185" s="40"/>
      <c r="C185" s="41"/>
      <c r="D185" s="218" t="s">
        <v>142</v>
      </c>
      <c r="E185" s="41"/>
      <c r="F185" s="219" t="s">
        <v>1586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142</v>
      </c>
      <c r="AU185" s="18" t="s">
        <v>81</v>
      </c>
    </row>
    <row r="186" s="12" customFormat="1" ht="25.92" customHeight="1">
      <c r="A186" s="12"/>
      <c r="B186" s="189"/>
      <c r="C186" s="190"/>
      <c r="D186" s="191" t="s">
        <v>73</v>
      </c>
      <c r="E186" s="192" t="s">
        <v>1660</v>
      </c>
      <c r="F186" s="192" t="s">
        <v>1661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SUM(P187:P202)</f>
        <v>0</v>
      </c>
      <c r="Q186" s="197"/>
      <c r="R186" s="198">
        <f>SUM(R187:R202)</f>
        <v>0</v>
      </c>
      <c r="S186" s="197"/>
      <c r="T186" s="199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81</v>
      </c>
      <c r="AT186" s="201" t="s">
        <v>73</v>
      </c>
      <c r="AU186" s="201" t="s">
        <v>12</v>
      </c>
      <c r="AY186" s="200" t="s">
        <v>133</v>
      </c>
      <c r="BK186" s="202">
        <f>SUM(BK187:BK202)</f>
        <v>0</v>
      </c>
    </row>
    <row r="187" s="2" customFormat="1" ht="16.5" customHeight="1">
      <c r="A187" s="39"/>
      <c r="B187" s="40"/>
      <c r="C187" s="205" t="s">
        <v>757</v>
      </c>
      <c r="D187" s="205" t="s">
        <v>135</v>
      </c>
      <c r="E187" s="206" t="s">
        <v>1662</v>
      </c>
      <c r="F187" s="207" t="s">
        <v>1663</v>
      </c>
      <c r="G187" s="208" t="s">
        <v>1604</v>
      </c>
      <c r="H187" s="209">
        <v>50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45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140</v>
      </c>
      <c r="AT187" s="216" t="s">
        <v>135</v>
      </c>
      <c r="AU187" s="216" t="s">
        <v>81</v>
      </c>
      <c r="AY187" s="18" t="s">
        <v>133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140</v>
      </c>
      <c r="BM187" s="216" t="s">
        <v>1054</v>
      </c>
    </row>
    <row r="188" s="2" customFormat="1">
      <c r="A188" s="39"/>
      <c r="B188" s="40"/>
      <c r="C188" s="41"/>
      <c r="D188" s="218" t="s">
        <v>142</v>
      </c>
      <c r="E188" s="41"/>
      <c r="F188" s="219" t="s">
        <v>1663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142</v>
      </c>
      <c r="AU188" s="18" t="s">
        <v>81</v>
      </c>
    </row>
    <row r="189" s="2" customFormat="1" ht="16.5" customHeight="1">
      <c r="A189" s="39"/>
      <c r="B189" s="40"/>
      <c r="C189" s="205" t="s">
        <v>764</v>
      </c>
      <c r="D189" s="205" t="s">
        <v>135</v>
      </c>
      <c r="E189" s="206" t="s">
        <v>1664</v>
      </c>
      <c r="F189" s="207" t="s">
        <v>1631</v>
      </c>
      <c r="G189" s="208" t="s">
        <v>1604</v>
      </c>
      <c r="H189" s="209">
        <v>50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45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140</v>
      </c>
      <c r="AT189" s="216" t="s">
        <v>135</v>
      </c>
      <c r="AU189" s="216" t="s">
        <v>81</v>
      </c>
      <c r="AY189" s="18" t="s">
        <v>133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81</v>
      </c>
      <c r="BK189" s="217">
        <f>ROUND(I189*H189,2)</f>
        <v>0</v>
      </c>
      <c r="BL189" s="18" t="s">
        <v>140</v>
      </c>
      <c r="BM189" s="216" t="s">
        <v>1072</v>
      </c>
    </row>
    <row r="190" s="2" customFormat="1">
      <c r="A190" s="39"/>
      <c r="B190" s="40"/>
      <c r="C190" s="41"/>
      <c r="D190" s="218" t="s">
        <v>142</v>
      </c>
      <c r="E190" s="41"/>
      <c r="F190" s="219" t="s">
        <v>1631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142</v>
      </c>
      <c r="AU190" s="18" t="s">
        <v>81</v>
      </c>
    </row>
    <row r="191" s="2" customFormat="1" ht="16.5" customHeight="1">
      <c r="A191" s="39"/>
      <c r="B191" s="40"/>
      <c r="C191" s="205" t="s">
        <v>768</v>
      </c>
      <c r="D191" s="205" t="s">
        <v>135</v>
      </c>
      <c r="E191" s="206" t="s">
        <v>1665</v>
      </c>
      <c r="F191" s="207" t="s">
        <v>1641</v>
      </c>
      <c r="G191" s="208" t="s">
        <v>1576</v>
      </c>
      <c r="H191" s="209">
        <v>2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45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140</v>
      </c>
      <c r="AT191" s="216" t="s">
        <v>135</v>
      </c>
      <c r="AU191" s="216" t="s">
        <v>81</v>
      </c>
      <c r="AY191" s="18" t="s">
        <v>133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140</v>
      </c>
      <c r="BM191" s="216" t="s">
        <v>1080</v>
      </c>
    </row>
    <row r="192" s="2" customFormat="1">
      <c r="A192" s="39"/>
      <c r="B192" s="40"/>
      <c r="C192" s="41"/>
      <c r="D192" s="218" t="s">
        <v>142</v>
      </c>
      <c r="E192" s="41"/>
      <c r="F192" s="219" t="s">
        <v>1641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142</v>
      </c>
      <c r="AU192" s="18" t="s">
        <v>81</v>
      </c>
    </row>
    <row r="193" s="2" customFormat="1" ht="24.15" customHeight="1">
      <c r="A193" s="39"/>
      <c r="B193" s="40"/>
      <c r="C193" s="205" t="s">
        <v>774</v>
      </c>
      <c r="D193" s="205" t="s">
        <v>135</v>
      </c>
      <c r="E193" s="206" t="s">
        <v>1666</v>
      </c>
      <c r="F193" s="207" t="s">
        <v>1643</v>
      </c>
      <c r="G193" s="208" t="s">
        <v>1576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45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140</v>
      </c>
      <c r="AT193" s="216" t="s">
        <v>135</v>
      </c>
      <c r="AU193" s="216" t="s">
        <v>81</v>
      </c>
      <c r="AY193" s="18" t="s">
        <v>133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140</v>
      </c>
      <c r="BM193" s="216" t="s">
        <v>1092</v>
      </c>
    </row>
    <row r="194" s="2" customFormat="1">
      <c r="A194" s="39"/>
      <c r="B194" s="40"/>
      <c r="C194" s="41"/>
      <c r="D194" s="218" t="s">
        <v>142</v>
      </c>
      <c r="E194" s="41"/>
      <c r="F194" s="219" t="s">
        <v>1643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81</v>
      </c>
    </row>
    <row r="195" s="2" customFormat="1" ht="24.15" customHeight="1">
      <c r="A195" s="39"/>
      <c r="B195" s="40"/>
      <c r="C195" s="205" t="s">
        <v>749</v>
      </c>
      <c r="D195" s="205" t="s">
        <v>135</v>
      </c>
      <c r="E195" s="206" t="s">
        <v>1667</v>
      </c>
      <c r="F195" s="207" t="s">
        <v>1615</v>
      </c>
      <c r="G195" s="208" t="s">
        <v>484</v>
      </c>
      <c r="H195" s="209">
        <v>32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45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140</v>
      </c>
      <c r="AT195" s="216" t="s">
        <v>135</v>
      </c>
      <c r="AU195" s="216" t="s">
        <v>81</v>
      </c>
      <c r="AY195" s="18" t="s">
        <v>133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81</v>
      </c>
      <c r="BK195" s="217">
        <f>ROUND(I195*H195,2)</f>
        <v>0</v>
      </c>
      <c r="BL195" s="18" t="s">
        <v>140</v>
      </c>
      <c r="BM195" s="216" t="s">
        <v>1100</v>
      </c>
    </row>
    <row r="196" s="2" customFormat="1">
      <c r="A196" s="39"/>
      <c r="B196" s="40"/>
      <c r="C196" s="41"/>
      <c r="D196" s="218" t="s">
        <v>142</v>
      </c>
      <c r="E196" s="41"/>
      <c r="F196" s="219" t="s">
        <v>1615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142</v>
      </c>
      <c r="AU196" s="18" t="s">
        <v>81</v>
      </c>
    </row>
    <row r="197" s="2" customFormat="1" ht="16.5" customHeight="1">
      <c r="A197" s="39"/>
      <c r="B197" s="40"/>
      <c r="C197" s="205" t="s">
        <v>786</v>
      </c>
      <c r="D197" s="205" t="s">
        <v>135</v>
      </c>
      <c r="E197" s="206" t="s">
        <v>1668</v>
      </c>
      <c r="F197" s="207" t="s">
        <v>1588</v>
      </c>
      <c r="G197" s="208" t="s">
        <v>1576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45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140</v>
      </c>
      <c r="AT197" s="216" t="s">
        <v>135</v>
      </c>
      <c r="AU197" s="216" t="s">
        <v>81</v>
      </c>
      <c r="AY197" s="18" t="s">
        <v>133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140</v>
      </c>
      <c r="BM197" s="216" t="s">
        <v>1112</v>
      </c>
    </row>
    <row r="198" s="2" customFormat="1">
      <c r="A198" s="39"/>
      <c r="B198" s="40"/>
      <c r="C198" s="41"/>
      <c r="D198" s="218" t="s">
        <v>142</v>
      </c>
      <c r="E198" s="41"/>
      <c r="F198" s="219" t="s">
        <v>1588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81</v>
      </c>
    </row>
    <row r="199" s="2" customFormat="1" ht="16.5" customHeight="1">
      <c r="A199" s="39"/>
      <c r="B199" s="40"/>
      <c r="C199" s="205" t="s">
        <v>794</v>
      </c>
      <c r="D199" s="205" t="s">
        <v>135</v>
      </c>
      <c r="E199" s="206" t="s">
        <v>1669</v>
      </c>
      <c r="F199" s="207" t="s">
        <v>1618</v>
      </c>
      <c r="G199" s="208" t="s">
        <v>1576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45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140</v>
      </c>
      <c r="AT199" s="216" t="s">
        <v>135</v>
      </c>
      <c r="AU199" s="216" t="s">
        <v>81</v>
      </c>
      <c r="AY199" s="18" t="s">
        <v>133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140</v>
      </c>
      <c r="BM199" s="216" t="s">
        <v>1124</v>
      </c>
    </row>
    <row r="200" s="2" customFormat="1">
      <c r="A200" s="39"/>
      <c r="B200" s="40"/>
      <c r="C200" s="41"/>
      <c r="D200" s="218" t="s">
        <v>142</v>
      </c>
      <c r="E200" s="41"/>
      <c r="F200" s="219" t="s">
        <v>1618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142</v>
      </c>
      <c r="AU200" s="18" t="s">
        <v>81</v>
      </c>
    </row>
    <row r="201" s="2" customFormat="1" ht="16.5" customHeight="1">
      <c r="A201" s="39"/>
      <c r="B201" s="40"/>
      <c r="C201" s="205" t="s">
        <v>802</v>
      </c>
      <c r="D201" s="205" t="s">
        <v>135</v>
      </c>
      <c r="E201" s="206" t="s">
        <v>1670</v>
      </c>
      <c r="F201" s="207" t="s">
        <v>1590</v>
      </c>
      <c r="G201" s="208" t="s">
        <v>1576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45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140</v>
      </c>
      <c r="AT201" s="216" t="s">
        <v>135</v>
      </c>
      <c r="AU201" s="216" t="s">
        <v>81</v>
      </c>
      <c r="AY201" s="18" t="s">
        <v>133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140</v>
      </c>
      <c r="BM201" s="216" t="s">
        <v>1135</v>
      </c>
    </row>
    <row r="202" s="2" customFormat="1">
      <c r="A202" s="39"/>
      <c r="B202" s="40"/>
      <c r="C202" s="41"/>
      <c r="D202" s="218" t="s">
        <v>142</v>
      </c>
      <c r="E202" s="41"/>
      <c r="F202" s="219" t="s">
        <v>1590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142</v>
      </c>
      <c r="AU202" s="18" t="s">
        <v>81</v>
      </c>
    </row>
    <row r="203" s="12" customFormat="1" ht="25.92" customHeight="1">
      <c r="A203" s="12"/>
      <c r="B203" s="189"/>
      <c r="C203" s="190"/>
      <c r="D203" s="191" t="s">
        <v>73</v>
      </c>
      <c r="E203" s="192" t="s">
        <v>1671</v>
      </c>
      <c r="F203" s="192" t="s">
        <v>1672</v>
      </c>
      <c r="G203" s="190"/>
      <c r="H203" s="190"/>
      <c r="I203" s="193"/>
      <c r="J203" s="194">
        <f>BK203</f>
        <v>0</v>
      </c>
      <c r="K203" s="190"/>
      <c r="L203" s="195"/>
      <c r="M203" s="196"/>
      <c r="N203" s="197"/>
      <c r="O203" s="197"/>
      <c r="P203" s="198">
        <f>SUM(P204:P221)</f>
        <v>0</v>
      </c>
      <c r="Q203" s="197"/>
      <c r="R203" s="198">
        <f>SUM(R204:R221)</f>
        <v>0</v>
      </c>
      <c r="S203" s="197"/>
      <c r="T203" s="199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81</v>
      </c>
      <c r="AT203" s="201" t="s">
        <v>73</v>
      </c>
      <c r="AU203" s="201" t="s">
        <v>12</v>
      </c>
      <c r="AY203" s="200" t="s">
        <v>133</v>
      </c>
      <c r="BK203" s="202">
        <f>SUM(BK204:BK221)</f>
        <v>0</v>
      </c>
    </row>
    <row r="204" s="2" customFormat="1" ht="16.5" customHeight="1">
      <c r="A204" s="39"/>
      <c r="B204" s="40"/>
      <c r="C204" s="205" t="s">
        <v>813</v>
      </c>
      <c r="D204" s="205" t="s">
        <v>135</v>
      </c>
      <c r="E204" s="206" t="s">
        <v>1673</v>
      </c>
      <c r="F204" s="207" t="s">
        <v>1674</v>
      </c>
      <c r="G204" s="208" t="s">
        <v>1604</v>
      </c>
      <c r="H204" s="209">
        <v>10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45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140</v>
      </c>
      <c r="AT204" s="216" t="s">
        <v>135</v>
      </c>
      <c r="AU204" s="216" t="s">
        <v>81</v>
      </c>
      <c r="AY204" s="18" t="s">
        <v>133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81</v>
      </c>
      <c r="BK204" s="217">
        <f>ROUND(I204*H204,2)</f>
        <v>0</v>
      </c>
      <c r="BL204" s="18" t="s">
        <v>140</v>
      </c>
      <c r="BM204" s="216" t="s">
        <v>1145</v>
      </c>
    </row>
    <row r="205" s="2" customFormat="1">
      <c r="A205" s="39"/>
      <c r="B205" s="40"/>
      <c r="C205" s="41"/>
      <c r="D205" s="218" t="s">
        <v>142</v>
      </c>
      <c r="E205" s="41"/>
      <c r="F205" s="219" t="s">
        <v>1674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142</v>
      </c>
      <c r="AU205" s="18" t="s">
        <v>81</v>
      </c>
    </row>
    <row r="206" s="2" customFormat="1" ht="16.5" customHeight="1">
      <c r="A206" s="39"/>
      <c r="B206" s="40"/>
      <c r="C206" s="205" t="s">
        <v>14</v>
      </c>
      <c r="D206" s="205" t="s">
        <v>135</v>
      </c>
      <c r="E206" s="206" t="s">
        <v>1675</v>
      </c>
      <c r="F206" s="207" t="s">
        <v>1676</v>
      </c>
      <c r="G206" s="208" t="s">
        <v>1604</v>
      </c>
      <c r="H206" s="209">
        <v>80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45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140</v>
      </c>
      <c r="AT206" s="216" t="s">
        <v>135</v>
      </c>
      <c r="AU206" s="216" t="s">
        <v>81</v>
      </c>
      <c r="AY206" s="18" t="s">
        <v>133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140</v>
      </c>
      <c r="BM206" s="216" t="s">
        <v>1157</v>
      </c>
    </row>
    <row r="207" s="2" customFormat="1">
      <c r="A207" s="39"/>
      <c r="B207" s="40"/>
      <c r="C207" s="41"/>
      <c r="D207" s="218" t="s">
        <v>142</v>
      </c>
      <c r="E207" s="41"/>
      <c r="F207" s="219" t="s">
        <v>1676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142</v>
      </c>
      <c r="AU207" s="18" t="s">
        <v>81</v>
      </c>
    </row>
    <row r="208" s="2" customFormat="1" ht="16.5" customHeight="1">
      <c r="A208" s="39"/>
      <c r="B208" s="40"/>
      <c r="C208" s="205" t="s">
        <v>826</v>
      </c>
      <c r="D208" s="205" t="s">
        <v>135</v>
      </c>
      <c r="E208" s="206" t="s">
        <v>1677</v>
      </c>
      <c r="F208" s="207" t="s">
        <v>1678</v>
      </c>
      <c r="G208" s="208" t="s">
        <v>1576</v>
      </c>
      <c r="H208" s="209">
        <v>3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45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140</v>
      </c>
      <c r="AT208" s="216" t="s">
        <v>135</v>
      </c>
      <c r="AU208" s="216" t="s">
        <v>81</v>
      </c>
      <c r="AY208" s="18" t="s">
        <v>133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140</v>
      </c>
      <c r="BM208" s="216" t="s">
        <v>1170</v>
      </c>
    </row>
    <row r="209" s="2" customFormat="1">
      <c r="A209" s="39"/>
      <c r="B209" s="40"/>
      <c r="C209" s="41"/>
      <c r="D209" s="218" t="s">
        <v>142</v>
      </c>
      <c r="E209" s="41"/>
      <c r="F209" s="219" t="s">
        <v>1678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142</v>
      </c>
      <c r="AU209" s="18" t="s">
        <v>81</v>
      </c>
    </row>
    <row r="210" s="2" customFormat="1" ht="16.5" customHeight="1">
      <c r="A210" s="39"/>
      <c r="B210" s="40"/>
      <c r="C210" s="205" t="s">
        <v>828</v>
      </c>
      <c r="D210" s="205" t="s">
        <v>135</v>
      </c>
      <c r="E210" s="206" t="s">
        <v>1679</v>
      </c>
      <c r="F210" s="207" t="s">
        <v>1641</v>
      </c>
      <c r="G210" s="208" t="s">
        <v>1576</v>
      </c>
      <c r="H210" s="209">
        <v>2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45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140</v>
      </c>
      <c r="AT210" s="216" t="s">
        <v>135</v>
      </c>
      <c r="AU210" s="216" t="s">
        <v>81</v>
      </c>
      <c r="AY210" s="18" t="s">
        <v>133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81</v>
      </c>
      <c r="BK210" s="217">
        <f>ROUND(I210*H210,2)</f>
        <v>0</v>
      </c>
      <c r="BL210" s="18" t="s">
        <v>140</v>
      </c>
      <c r="BM210" s="216" t="s">
        <v>1182</v>
      </c>
    </row>
    <row r="211" s="2" customFormat="1">
      <c r="A211" s="39"/>
      <c r="B211" s="40"/>
      <c r="C211" s="41"/>
      <c r="D211" s="218" t="s">
        <v>142</v>
      </c>
      <c r="E211" s="41"/>
      <c r="F211" s="219" t="s">
        <v>1641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142</v>
      </c>
      <c r="AU211" s="18" t="s">
        <v>81</v>
      </c>
    </row>
    <row r="212" s="2" customFormat="1" ht="24.15" customHeight="1">
      <c r="A212" s="39"/>
      <c r="B212" s="40"/>
      <c r="C212" s="205" t="s">
        <v>831</v>
      </c>
      <c r="D212" s="205" t="s">
        <v>135</v>
      </c>
      <c r="E212" s="206" t="s">
        <v>1680</v>
      </c>
      <c r="F212" s="207" t="s">
        <v>1643</v>
      </c>
      <c r="G212" s="208" t="s">
        <v>1576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45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140</v>
      </c>
      <c r="AT212" s="216" t="s">
        <v>135</v>
      </c>
      <c r="AU212" s="216" t="s">
        <v>81</v>
      </c>
      <c r="AY212" s="18" t="s">
        <v>133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140</v>
      </c>
      <c r="BM212" s="216" t="s">
        <v>1194</v>
      </c>
    </row>
    <row r="213" s="2" customFormat="1">
      <c r="A213" s="39"/>
      <c r="B213" s="40"/>
      <c r="C213" s="41"/>
      <c r="D213" s="218" t="s">
        <v>142</v>
      </c>
      <c r="E213" s="41"/>
      <c r="F213" s="219" t="s">
        <v>1643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142</v>
      </c>
      <c r="AU213" s="18" t="s">
        <v>81</v>
      </c>
    </row>
    <row r="214" s="2" customFormat="1" ht="24.15" customHeight="1">
      <c r="A214" s="39"/>
      <c r="B214" s="40"/>
      <c r="C214" s="205" t="s">
        <v>834</v>
      </c>
      <c r="D214" s="205" t="s">
        <v>135</v>
      </c>
      <c r="E214" s="206" t="s">
        <v>1681</v>
      </c>
      <c r="F214" s="207" t="s">
        <v>1615</v>
      </c>
      <c r="G214" s="208" t="s">
        <v>484</v>
      </c>
      <c r="H214" s="209">
        <v>48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45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140</v>
      </c>
      <c r="AT214" s="216" t="s">
        <v>135</v>
      </c>
      <c r="AU214" s="216" t="s">
        <v>81</v>
      </c>
      <c r="AY214" s="18" t="s">
        <v>133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140</v>
      </c>
      <c r="BM214" s="216" t="s">
        <v>1207</v>
      </c>
    </row>
    <row r="215" s="2" customFormat="1">
      <c r="A215" s="39"/>
      <c r="B215" s="40"/>
      <c r="C215" s="41"/>
      <c r="D215" s="218" t="s">
        <v>142</v>
      </c>
      <c r="E215" s="41"/>
      <c r="F215" s="219" t="s">
        <v>1615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142</v>
      </c>
      <c r="AU215" s="18" t="s">
        <v>81</v>
      </c>
    </row>
    <row r="216" s="2" customFormat="1" ht="16.5" customHeight="1">
      <c r="A216" s="39"/>
      <c r="B216" s="40"/>
      <c r="C216" s="205" t="s">
        <v>841</v>
      </c>
      <c r="D216" s="205" t="s">
        <v>135</v>
      </c>
      <c r="E216" s="206" t="s">
        <v>1682</v>
      </c>
      <c r="F216" s="207" t="s">
        <v>1588</v>
      </c>
      <c r="G216" s="208" t="s">
        <v>1576</v>
      </c>
      <c r="H216" s="209">
        <v>1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45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140</v>
      </c>
      <c r="AT216" s="216" t="s">
        <v>135</v>
      </c>
      <c r="AU216" s="216" t="s">
        <v>81</v>
      </c>
      <c r="AY216" s="18" t="s">
        <v>133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140</v>
      </c>
      <c r="BM216" s="216" t="s">
        <v>1219</v>
      </c>
    </row>
    <row r="217" s="2" customFormat="1">
      <c r="A217" s="39"/>
      <c r="B217" s="40"/>
      <c r="C217" s="41"/>
      <c r="D217" s="218" t="s">
        <v>142</v>
      </c>
      <c r="E217" s="41"/>
      <c r="F217" s="219" t="s">
        <v>1588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142</v>
      </c>
      <c r="AU217" s="18" t="s">
        <v>81</v>
      </c>
    </row>
    <row r="218" s="2" customFormat="1" ht="16.5" customHeight="1">
      <c r="A218" s="39"/>
      <c r="B218" s="40"/>
      <c r="C218" s="205" t="s">
        <v>847</v>
      </c>
      <c r="D218" s="205" t="s">
        <v>135</v>
      </c>
      <c r="E218" s="206" t="s">
        <v>1683</v>
      </c>
      <c r="F218" s="207" t="s">
        <v>1618</v>
      </c>
      <c r="G218" s="208" t="s">
        <v>1576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45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140</v>
      </c>
      <c r="AT218" s="216" t="s">
        <v>135</v>
      </c>
      <c r="AU218" s="216" t="s">
        <v>81</v>
      </c>
      <c r="AY218" s="18" t="s">
        <v>133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140</v>
      </c>
      <c r="BM218" s="216" t="s">
        <v>1229</v>
      </c>
    </row>
    <row r="219" s="2" customFormat="1">
      <c r="A219" s="39"/>
      <c r="B219" s="40"/>
      <c r="C219" s="41"/>
      <c r="D219" s="218" t="s">
        <v>142</v>
      </c>
      <c r="E219" s="41"/>
      <c r="F219" s="219" t="s">
        <v>1618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142</v>
      </c>
      <c r="AU219" s="18" t="s">
        <v>81</v>
      </c>
    </row>
    <row r="220" s="2" customFormat="1" ht="16.5" customHeight="1">
      <c r="A220" s="39"/>
      <c r="B220" s="40"/>
      <c r="C220" s="205" t="s">
        <v>855</v>
      </c>
      <c r="D220" s="205" t="s">
        <v>135</v>
      </c>
      <c r="E220" s="206" t="s">
        <v>1684</v>
      </c>
      <c r="F220" s="207" t="s">
        <v>1590</v>
      </c>
      <c r="G220" s="208" t="s">
        <v>1576</v>
      </c>
      <c r="H220" s="209">
        <v>1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45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140</v>
      </c>
      <c r="AT220" s="216" t="s">
        <v>135</v>
      </c>
      <c r="AU220" s="216" t="s">
        <v>81</v>
      </c>
      <c r="AY220" s="18" t="s">
        <v>133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140</v>
      </c>
      <c r="BM220" s="216" t="s">
        <v>1244</v>
      </c>
    </row>
    <row r="221" s="2" customFormat="1">
      <c r="A221" s="39"/>
      <c r="B221" s="40"/>
      <c r="C221" s="41"/>
      <c r="D221" s="218" t="s">
        <v>142</v>
      </c>
      <c r="E221" s="41"/>
      <c r="F221" s="219" t="s">
        <v>1590</v>
      </c>
      <c r="G221" s="41"/>
      <c r="H221" s="41"/>
      <c r="I221" s="220"/>
      <c r="J221" s="41"/>
      <c r="K221" s="41"/>
      <c r="L221" s="45"/>
      <c r="M221" s="282"/>
      <c r="N221" s="283"/>
      <c r="O221" s="284"/>
      <c r="P221" s="284"/>
      <c r="Q221" s="284"/>
      <c r="R221" s="284"/>
      <c r="S221" s="284"/>
      <c r="T221" s="285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81</v>
      </c>
    </row>
    <row r="222" s="2" customFormat="1" ht="6.96" customHeight="1">
      <c r="A222" s="39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yFOx3fAz3Y8Wow3oIMzAuQ988N4NzTeGwTnV7mflLctyE0nREur1CBRs40hPiNRzgdiMyRnE0pA49eRAfhIymA==" hashValue="kRFuyzgnAfGG0t8ZkZU05EndPrCFnPfT1zf3RaHclqmWniggTfpH7N4Cu/1Gr+PRGvQCEvmHI/o2bOCxI45/OA==" algorithmName="SHA-512" password="CC35"/>
  <autoFilter ref="C86:K22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objektu mateřské školy v ul. Sadová, Tachov – dětská skupina v 2.NP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ROUND((SUM(BE84:BE116)),  2)</f>
        <v>0</v>
      </c>
      <c r="G33" s="39"/>
      <c r="H33" s="39"/>
      <c r="I33" s="149">
        <v>0.20999999999999999</v>
      </c>
      <c r="J33" s="148">
        <f>ROUND(((SUM(BE84:BE116))*I33),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ROUND((SUM(BF84:BF116)),  2)</f>
        <v>0</v>
      </c>
      <c r="G34" s="39"/>
      <c r="H34" s="39"/>
      <c r="I34" s="149">
        <v>0.12</v>
      </c>
      <c r="J34" s="148">
        <f>ROUND(((SUM(BF84:BF116))*I34),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ROUND((SUM(BG84:BG116)),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ROUND((SUM(BH84:BH116)),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ROUND((SUM(BI84:BI116)),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61" t="str">
        <f>E7</f>
        <v>Stavební úpravy objektu mateřské školy v ul. Sadová, Tachov – dětská skupina v 2.NP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D.5. - Vedlejší a ostatní náklady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Sadová ulice </v>
      </c>
      <c r="G52" s="41"/>
      <c r="H52" s="41"/>
      <c r="I52" s="33" t="s">
        <v>23</v>
      </c>
      <c r="J52" s="73" t="str">
        <f>IF(J12="","",J12)</f>
        <v>19. 8. 2024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Mateřská škola Tachov, Sadová 1356, 34701 Tachov</v>
      </c>
      <c r="G54" s="41"/>
      <c r="H54" s="41"/>
      <c r="I54" s="33" t="s">
        <v>32</v>
      </c>
      <c r="J54" s="37" t="str">
        <f>E21</f>
        <v xml:space="preserve">Ing. Miroslav Packan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102</v>
      </c>
    </row>
    <row r="60" hidden="1" s="9" customFormat="1" ht="24.96" customHeight="1">
      <c r="A60" s="9"/>
      <c r="B60" s="166"/>
      <c r="C60" s="167"/>
      <c r="D60" s="168" t="s">
        <v>1686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1687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1688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1689</v>
      </c>
      <c r="E63" s="175"/>
      <c r="F63" s="175"/>
      <c r="G63" s="175"/>
      <c r="H63" s="175"/>
      <c r="I63" s="175"/>
      <c r="J63" s="176">
        <f>J108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1690</v>
      </c>
      <c r="E64" s="175"/>
      <c r="F64" s="175"/>
      <c r="G64" s="175"/>
      <c r="H64" s="175"/>
      <c r="I64" s="175"/>
      <c r="J64" s="176">
        <f>J113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41"/>
      <c r="D74" s="41"/>
      <c r="E74" s="161" t="str">
        <f>E7</f>
        <v>Stavební úpravy objektu mateřské školy v ul. Sadová, Tachov – dětská skupina v 2.NP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 xml:space="preserve">D.5. - Vedlejší a ostatní náklady 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Sadová ulice </v>
      </c>
      <c r="G78" s="41"/>
      <c r="H78" s="41"/>
      <c r="I78" s="33" t="s">
        <v>23</v>
      </c>
      <c r="J78" s="73" t="str">
        <f>IF(J12="","",J12)</f>
        <v>19. 8. 2024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Mateřská škola Tachov, Sadová 1356, 34701 Tachov</v>
      </c>
      <c r="G80" s="41"/>
      <c r="H80" s="41"/>
      <c r="I80" s="33" t="s">
        <v>32</v>
      </c>
      <c r="J80" s="37" t="str">
        <f>E21</f>
        <v xml:space="preserve">Ing. Miroslav Packan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119</v>
      </c>
      <c r="D83" s="181" t="s">
        <v>59</v>
      </c>
      <c r="E83" s="181" t="s">
        <v>55</v>
      </c>
      <c r="F83" s="181" t="s">
        <v>56</v>
      </c>
      <c r="G83" s="181" t="s">
        <v>120</v>
      </c>
      <c r="H83" s="181" t="s">
        <v>121</v>
      </c>
      <c r="I83" s="181" t="s">
        <v>122</v>
      </c>
      <c r="J83" s="181" t="s">
        <v>101</v>
      </c>
      <c r="K83" s="182" t="s">
        <v>123</v>
      </c>
      <c r="L83" s="183"/>
      <c r="M83" s="93" t="s">
        <v>19</v>
      </c>
      <c r="N83" s="94" t="s">
        <v>44</v>
      </c>
      <c r="O83" s="94" t="s">
        <v>124</v>
      </c>
      <c r="P83" s="94" t="s">
        <v>125</v>
      </c>
      <c r="Q83" s="94" t="s">
        <v>126</v>
      </c>
      <c r="R83" s="94" t="s">
        <v>127</v>
      </c>
      <c r="S83" s="94" t="s">
        <v>128</v>
      </c>
      <c r="T83" s="95" t="s">
        <v>129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130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102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1691</v>
      </c>
      <c r="F85" s="192" t="s">
        <v>1692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P86+P99+P108+P113</f>
        <v>0</v>
      </c>
      <c r="Q85" s="197"/>
      <c r="R85" s="198">
        <f>R86+R99+R108+R113</f>
        <v>0</v>
      </c>
      <c r="S85" s="197"/>
      <c r="T85" s="199">
        <f>T86+T99+T108+T113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177</v>
      </c>
      <c r="AT85" s="201" t="s">
        <v>73</v>
      </c>
      <c r="AU85" s="201" t="s">
        <v>12</v>
      </c>
      <c r="AY85" s="200" t="s">
        <v>133</v>
      </c>
      <c r="BK85" s="202">
        <f>BK86+BK99+BK108+BK113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1693</v>
      </c>
      <c r="F86" s="203" t="s">
        <v>1694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SUM(P87:P98)</f>
        <v>0</v>
      </c>
      <c r="Q86" s="197"/>
      <c r="R86" s="198">
        <f>SUM(R87:R98)</f>
        <v>0</v>
      </c>
      <c r="S86" s="197"/>
      <c r="T86" s="199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177</v>
      </c>
      <c r="AT86" s="201" t="s">
        <v>73</v>
      </c>
      <c r="AU86" s="201" t="s">
        <v>81</v>
      </c>
      <c r="AY86" s="200" t="s">
        <v>133</v>
      </c>
      <c r="BK86" s="202">
        <f>SUM(BK87:BK98)</f>
        <v>0</v>
      </c>
    </row>
    <row r="87" s="2" customFormat="1" ht="16.5" customHeight="1">
      <c r="A87" s="39"/>
      <c r="B87" s="40"/>
      <c r="C87" s="205" t="s">
        <v>81</v>
      </c>
      <c r="D87" s="205" t="s">
        <v>135</v>
      </c>
      <c r="E87" s="206" t="s">
        <v>1695</v>
      </c>
      <c r="F87" s="207" t="s">
        <v>1696</v>
      </c>
      <c r="G87" s="208" t="s">
        <v>1227</v>
      </c>
      <c r="H87" s="209">
        <v>1</v>
      </c>
      <c r="I87" s="210"/>
      <c r="J87" s="211">
        <f>ROUND(I87*H87,2)</f>
        <v>0</v>
      </c>
      <c r="K87" s="207" t="s">
        <v>139</v>
      </c>
      <c r="L87" s="45"/>
      <c r="M87" s="212" t="s">
        <v>19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1697</v>
      </c>
      <c r="AT87" s="216" t="s">
        <v>135</v>
      </c>
      <c r="AU87" s="216" t="s">
        <v>83</v>
      </c>
      <c r="AY87" s="18" t="s">
        <v>133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1697</v>
      </c>
      <c r="BM87" s="216" t="s">
        <v>1698</v>
      </c>
    </row>
    <row r="88" s="2" customFormat="1">
      <c r="A88" s="39"/>
      <c r="B88" s="40"/>
      <c r="C88" s="41"/>
      <c r="D88" s="218" t="s">
        <v>142</v>
      </c>
      <c r="E88" s="41"/>
      <c r="F88" s="219" t="s">
        <v>1696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142</v>
      </c>
      <c r="AU88" s="18" t="s">
        <v>83</v>
      </c>
    </row>
    <row r="89" s="2" customFormat="1">
      <c r="A89" s="39"/>
      <c r="B89" s="40"/>
      <c r="C89" s="41"/>
      <c r="D89" s="223" t="s">
        <v>144</v>
      </c>
      <c r="E89" s="41"/>
      <c r="F89" s="224" t="s">
        <v>1699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144</v>
      </c>
      <c r="AU89" s="18" t="s">
        <v>83</v>
      </c>
    </row>
    <row r="90" s="2" customFormat="1" ht="16.5" customHeight="1">
      <c r="A90" s="39"/>
      <c r="B90" s="40"/>
      <c r="C90" s="205" t="s">
        <v>83</v>
      </c>
      <c r="D90" s="205" t="s">
        <v>135</v>
      </c>
      <c r="E90" s="206" t="s">
        <v>1700</v>
      </c>
      <c r="F90" s="207" t="s">
        <v>1701</v>
      </c>
      <c r="G90" s="208" t="s">
        <v>1227</v>
      </c>
      <c r="H90" s="209">
        <v>1</v>
      </c>
      <c r="I90" s="210"/>
      <c r="J90" s="211">
        <f>ROUND(I90*H90,2)</f>
        <v>0</v>
      </c>
      <c r="K90" s="207" t="s">
        <v>139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1697</v>
      </c>
      <c r="AT90" s="216" t="s">
        <v>135</v>
      </c>
      <c r="AU90" s="216" t="s">
        <v>83</v>
      </c>
      <c r="AY90" s="18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1697</v>
      </c>
      <c r="BM90" s="216" t="s">
        <v>1702</v>
      </c>
    </row>
    <row r="91" s="2" customFormat="1">
      <c r="A91" s="39"/>
      <c r="B91" s="40"/>
      <c r="C91" s="41"/>
      <c r="D91" s="218" t="s">
        <v>142</v>
      </c>
      <c r="E91" s="41"/>
      <c r="F91" s="219" t="s">
        <v>1701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142</v>
      </c>
      <c r="AU91" s="18" t="s">
        <v>83</v>
      </c>
    </row>
    <row r="92" s="2" customFormat="1">
      <c r="A92" s="39"/>
      <c r="B92" s="40"/>
      <c r="C92" s="41"/>
      <c r="D92" s="223" t="s">
        <v>144</v>
      </c>
      <c r="E92" s="41"/>
      <c r="F92" s="224" t="s">
        <v>1703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144</v>
      </c>
      <c r="AU92" s="18" t="s">
        <v>83</v>
      </c>
    </row>
    <row r="93" s="2" customFormat="1" ht="16.5" customHeight="1">
      <c r="A93" s="39"/>
      <c r="B93" s="40"/>
      <c r="C93" s="205" t="s">
        <v>162</v>
      </c>
      <c r="D93" s="205" t="s">
        <v>135</v>
      </c>
      <c r="E93" s="206" t="s">
        <v>1704</v>
      </c>
      <c r="F93" s="207" t="s">
        <v>1705</v>
      </c>
      <c r="G93" s="208" t="s">
        <v>1227</v>
      </c>
      <c r="H93" s="209">
        <v>1</v>
      </c>
      <c r="I93" s="210"/>
      <c r="J93" s="211">
        <f>ROUND(I93*H93,2)</f>
        <v>0</v>
      </c>
      <c r="K93" s="207" t="s">
        <v>139</v>
      </c>
      <c r="L93" s="45"/>
      <c r="M93" s="212" t="s">
        <v>19</v>
      </c>
      <c r="N93" s="213" t="s">
        <v>45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1697</v>
      </c>
      <c r="AT93" s="216" t="s">
        <v>135</v>
      </c>
      <c r="AU93" s="216" t="s">
        <v>83</v>
      </c>
      <c r="AY93" s="18" t="s">
        <v>133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1697</v>
      </c>
      <c r="BM93" s="216" t="s">
        <v>1706</v>
      </c>
    </row>
    <row r="94" s="2" customFormat="1">
      <c r="A94" s="39"/>
      <c r="B94" s="40"/>
      <c r="C94" s="41"/>
      <c r="D94" s="218" t="s">
        <v>142</v>
      </c>
      <c r="E94" s="41"/>
      <c r="F94" s="219" t="s">
        <v>1705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142</v>
      </c>
      <c r="AU94" s="18" t="s">
        <v>83</v>
      </c>
    </row>
    <row r="95" s="2" customFormat="1">
      <c r="A95" s="39"/>
      <c r="B95" s="40"/>
      <c r="C95" s="41"/>
      <c r="D95" s="223" t="s">
        <v>144</v>
      </c>
      <c r="E95" s="41"/>
      <c r="F95" s="224" t="s">
        <v>1707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144</v>
      </c>
      <c r="AU95" s="18" t="s">
        <v>83</v>
      </c>
    </row>
    <row r="96" s="2" customFormat="1" ht="16.5" customHeight="1">
      <c r="A96" s="39"/>
      <c r="B96" s="40"/>
      <c r="C96" s="205" t="s">
        <v>140</v>
      </c>
      <c r="D96" s="205" t="s">
        <v>135</v>
      </c>
      <c r="E96" s="206" t="s">
        <v>1708</v>
      </c>
      <c r="F96" s="207" t="s">
        <v>1709</v>
      </c>
      <c r="G96" s="208" t="s">
        <v>1227</v>
      </c>
      <c r="H96" s="209">
        <v>1</v>
      </c>
      <c r="I96" s="210"/>
      <c r="J96" s="211">
        <f>ROUND(I96*H96,2)</f>
        <v>0</v>
      </c>
      <c r="K96" s="207" t="s">
        <v>139</v>
      </c>
      <c r="L96" s="45"/>
      <c r="M96" s="212" t="s">
        <v>19</v>
      </c>
      <c r="N96" s="213" t="s">
        <v>45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1697</v>
      </c>
      <c r="AT96" s="216" t="s">
        <v>135</v>
      </c>
      <c r="AU96" s="216" t="s">
        <v>83</v>
      </c>
      <c r="AY96" s="18" t="s">
        <v>133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1697</v>
      </c>
      <c r="BM96" s="216" t="s">
        <v>1710</v>
      </c>
    </row>
    <row r="97" s="2" customFormat="1">
      <c r="A97" s="39"/>
      <c r="B97" s="40"/>
      <c r="C97" s="41"/>
      <c r="D97" s="218" t="s">
        <v>142</v>
      </c>
      <c r="E97" s="41"/>
      <c r="F97" s="219" t="s">
        <v>1709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142</v>
      </c>
      <c r="AU97" s="18" t="s">
        <v>83</v>
      </c>
    </row>
    <row r="98" s="2" customFormat="1">
      <c r="A98" s="39"/>
      <c r="B98" s="40"/>
      <c r="C98" s="41"/>
      <c r="D98" s="223" t="s">
        <v>144</v>
      </c>
      <c r="E98" s="41"/>
      <c r="F98" s="224" t="s">
        <v>1711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144</v>
      </c>
      <c r="AU98" s="18" t="s">
        <v>83</v>
      </c>
    </row>
    <row r="99" s="12" customFormat="1" ht="22.8" customHeight="1">
      <c r="A99" s="12"/>
      <c r="B99" s="189"/>
      <c r="C99" s="190"/>
      <c r="D99" s="191" t="s">
        <v>73</v>
      </c>
      <c r="E99" s="203" t="s">
        <v>1712</v>
      </c>
      <c r="F99" s="203" t="s">
        <v>1713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SUM(P100:P107)</f>
        <v>0</v>
      </c>
      <c r="Q99" s="197"/>
      <c r="R99" s="198">
        <f>SUM(R100:R107)</f>
        <v>0</v>
      </c>
      <c r="S99" s="197"/>
      <c r="T99" s="199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177</v>
      </c>
      <c r="AT99" s="201" t="s">
        <v>73</v>
      </c>
      <c r="AU99" s="201" t="s">
        <v>81</v>
      </c>
      <c r="AY99" s="200" t="s">
        <v>133</v>
      </c>
      <c r="BK99" s="202">
        <f>SUM(BK100:BK107)</f>
        <v>0</v>
      </c>
    </row>
    <row r="100" s="2" customFormat="1" ht="16.5" customHeight="1">
      <c r="A100" s="39"/>
      <c r="B100" s="40"/>
      <c r="C100" s="205" t="s">
        <v>177</v>
      </c>
      <c r="D100" s="205" t="s">
        <v>135</v>
      </c>
      <c r="E100" s="206" t="s">
        <v>1714</v>
      </c>
      <c r="F100" s="207" t="s">
        <v>1713</v>
      </c>
      <c r="G100" s="208" t="s">
        <v>1227</v>
      </c>
      <c r="H100" s="209">
        <v>1</v>
      </c>
      <c r="I100" s="210"/>
      <c r="J100" s="211">
        <f>ROUND(I100*H100,2)</f>
        <v>0</v>
      </c>
      <c r="K100" s="207" t="s">
        <v>139</v>
      </c>
      <c r="L100" s="45"/>
      <c r="M100" s="212" t="s">
        <v>19</v>
      </c>
      <c r="N100" s="213" t="s">
        <v>45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1697</v>
      </c>
      <c r="AT100" s="216" t="s">
        <v>135</v>
      </c>
      <c r="AU100" s="216" t="s">
        <v>83</v>
      </c>
      <c r="AY100" s="18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1697</v>
      </c>
      <c r="BM100" s="216" t="s">
        <v>1715</v>
      </c>
    </row>
    <row r="101" s="2" customFormat="1">
      <c r="A101" s="39"/>
      <c r="B101" s="40"/>
      <c r="C101" s="41"/>
      <c r="D101" s="218" t="s">
        <v>142</v>
      </c>
      <c r="E101" s="41"/>
      <c r="F101" s="219" t="s">
        <v>1713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142</v>
      </c>
      <c r="AU101" s="18" t="s">
        <v>83</v>
      </c>
    </row>
    <row r="102" s="2" customFormat="1">
      <c r="A102" s="39"/>
      <c r="B102" s="40"/>
      <c r="C102" s="41"/>
      <c r="D102" s="223" t="s">
        <v>144</v>
      </c>
      <c r="E102" s="41"/>
      <c r="F102" s="224" t="s">
        <v>1716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144</v>
      </c>
      <c r="AU102" s="18" t="s">
        <v>83</v>
      </c>
    </row>
    <row r="103" s="2" customFormat="1" ht="16.5" customHeight="1">
      <c r="A103" s="39"/>
      <c r="B103" s="40"/>
      <c r="C103" s="205" t="s">
        <v>187</v>
      </c>
      <c r="D103" s="205" t="s">
        <v>135</v>
      </c>
      <c r="E103" s="206" t="s">
        <v>1717</v>
      </c>
      <c r="F103" s="207" t="s">
        <v>1718</v>
      </c>
      <c r="G103" s="208" t="s">
        <v>1227</v>
      </c>
      <c r="H103" s="209">
        <v>1</v>
      </c>
      <c r="I103" s="210"/>
      <c r="J103" s="211">
        <f>ROUND(I103*H103,2)</f>
        <v>0</v>
      </c>
      <c r="K103" s="207" t="s">
        <v>139</v>
      </c>
      <c r="L103" s="45"/>
      <c r="M103" s="212" t="s">
        <v>19</v>
      </c>
      <c r="N103" s="213" t="s">
        <v>45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1697</v>
      </c>
      <c r="AT103" s="216" t="s">
        <v>135</v>
      </c>
      <c r="AU103" s="216" t="s">
        <v>83</v>
      </c>
      <c r="AY103" s="18" t="s">
        <v>133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1697</v>
      </c>
      <c r="BM103" s="216" t="s">
        <v>1719</v>
      </c>
    </row>
    <row r="104" s="2" customFormat="1">
      <c r="A104" s="39"/>
      <c r="B104" s="40"/>
      <c r="C104" s="41"/>
      <c r="D104" s="218" t="s">
        <v>142</v>
      </c>
      <c r="E104" s="41"/>
      <c r="F104" s="219" t="s">
        <v>1718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142</v>
      </c>
      <c r="AU104" s="18" t="s">
        <v>83</v>
      </c>
    </row>
    <row r="105" s="2" customFormat="1">
      <c r="A105" s="39"/>
      <c r="B105" s="40"/>
      <c r="C105" s="41"/>
      <c r="D105" s="223" t="s">
        <v>144</v>
      </c>
      <c r="E105" s="41"/>
      <c r="F105" s="224" t="s">
        <v>1720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144</v>
      </c>
      <c r="AU105" s="18" t="s">
        <v>83</v>
      </c>
    </row>
    <row r="106" s="2" customFormat="1" ht="33" customHeight="1">
      <c r="A106" s="39"/>
      <c r="B106" s="40"/>
      <c r="C106" s="205" t="s">
        <v>195</v>
      </c>
      <c r="D106" s="205" t="s">
        <v>135</v>
      </c>
      <c r="E106" s="206" t="s">
        <v>1721</v>
      </c>
      <c r="F106" s="207" t="s">
        <v>1722</v>
      </c>
      <c r="G106" s="208" t="s">
        <v>1227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45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1697</v>
      </c>
      <c r="AT106" s="216" t="s">
        <v>135</v>
      </c>
      <c r="AU106" s="216" t="s">
        <v>83</v>
      </c>
      <c r="AY106" s="18" t="s">
        <v>133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1697</v>
      </c>
      <c r="BM106" s="216" t="s">
        <v>1723</v>
      </c>
    </row>
    <row r="107" s="2" customFormat="1">
      <c r="A107" s="39"/>
      <c r="B107" s="40"/>
      <c r="C107" s="41"/>
      <c r="D107" s="218" t="s">
        <v>142</v>
      </c>
      <c r="E107" s="41"/>
      <c r="F107" s="219" t="s">
        <v>1722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142</v>
      </c>
      <c r="AU107" s="18" t="s">
        <v>83</v>
      </c>
    </row>
    <row r="108" s="12" customFormat="1" ht="22.8" customHeight="1">
      <c r="A108" s="12"/>
      <c r="B108" s="189"/>
      <c r="C108" s="190"/>
      <c r="D108" s="191" t="s">
        <v>73</v>
      </c>
      <c r="E108" s="203" t="s">
        <v>1724</v>
      </c>
      <c r="F108" s="203" t="s">
        <v>1725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SUM(P109:P112)</f>
        <v>0</v>
      </c>
      <c r="Q108" s="197"/>
      <c r="R108" s="198">
        <f>SUM(R109:R112)</f>
        <v>0</v>
      </c>
      <c r="S108" s="197"/>
      <c r="T108" s="19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177</v>
      </c>
      <c r="AT108" s="201" t="s">
        <v>73</v>
      </c>
      <c r="AU108" s="201" t="s">
        <v>81</v>
      </c>
      <c r="AY108" s="200" t="s">
        <v>133</v>
      </c>
      <c r="BK108" s="202">
        <f>SUM(BK109:BK112)</f>
        <v>0</v>
      </c>
    </row>
    <row r="109" s="2" customFormat="1" ht="16.5" customHeight="1">
      <c r="A109" s="39"/>
      <c r="B109" s="40"/>
      <c r="C109" s="205" t="s">
        <v>204</v>
      </c>
      <c r="D109" s="205" t="s">
        <v>135</v>
      </c>
      <c r="E109" s="206" t="s">
        <v>1726</v>
      </c>
      <c r="F109" s="207" t="s">
        <v>1727</v>
      </c>
      <c r="G109" s="208" t="s">
        <v>1227</v>
      </c>
      <c r="H109" s="209">
        <v>1</v>
      </c>
      <c r="I109" s="210"/>
      <c r="J109" s="211">
        <f>ROUND(I109*H109,2)</f>
        <v>0</v>
      </c>
      <c r="K109" s="207" t="s">
        <v>139</v>
      </c>
      <c r="L109" s="45"/>
      <c r="M109" s="212" t="s">
        <v>19</v>
      </c>
      <c r="N109" s="213" t="s">
        <v>45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1697</v>
      </c>
      <c r="AT109" s="216" t="s">
        <v>135</v>
      </c>
      <c r="AU109" s="216" t="s">
        <v>83</v>
      </c>
      <c r="AY109" s="18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1697</v>
      </c>
      <c r="BM109" s="216" t="s">
        <v>1728</v>
      </c>
    </row>
    <row r="110" s="2" customFormat="1">
      <c r="A110" s="39"/>
      <c r="B110" s="40"/>
      <c r="C110" s="41"/>
      <c r="D110" s="218" t="s">
        <v>142</v>
      </c>
      <c r="E110" s="41"/>
      <c r="F110" s="219" t="s">
        <v>1727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142</v>
      </c>
      <c r="AU110" s="18" t="s">
        <v>83</v>
      </c>
    </row>
    <row r="111" s="2" customFormat="1">
      <c r="A111" s="39"/>
      <c r="B111" s="40"/>
      <c r="C111" s="41"/>
      <c r="D111" s="223" t="s">
        <v>144</v>
      </c>
      <c r="E111" s="41"/>
      <c r="F111" s="224" t="s">
        <v>1729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144</v>
      </c>
      <c r="AU111" s="18" t="s">
        <v>83</v>
      </c>
    </row>
    <row r="112" s="2" customFormat="1">
      <c r="A112" s="39"/>
      <c r="B112" s="40"/>
      <c r="C112" s="41"/>
      <c r="D112" s="218" t="s">
        <v>237</v>
      </c>
      <c r="E112" s="41"/>
      <c r="F112" s="257" t="s">
        <v>1730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237</v>
      </c>
      <c r="AU112" s="18" t="s">
        <v>83</v>
      </c>
    </row>
    <row r="113" s="12" customFormat="1" ht="22.8" customHeight="1">
      <c r="A113" s="12"/>
      <c r="B113" s="189"/>
      <c r="C113" s="190"/>
      <c r="D113" s="191" t="s">
        <v>73</v>
      </c>
      <c r="E113" s="203" t="s">
        <v>1731</v>
      </c>
      <c r="F113" s="203" t="s">
        <v>1732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SUM(P114:P116)</f>
        <v>0</v>
      </c>
      <c r="Q113" s="197"/>
      <c r="R113" s="198">
        <f>SUM(R114:R116)</f>
        <v>0</v>
      </c>
      <c r="S113" s="197"/>
      <c r="T113" s="199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177</v>
      </c>
      <c r="AT113" s="201" t="s">
        <v>73</v>
      </c>
      <c r="AU113" s="201" t="s">
        <v>81</v>
      </c>
      <c r="AY113" s="200" t="s">
        <v>133</v>
      </c>
      <c r="BK113" s="202">
        <f>SUM(BK114:BK116)</f>
        <v>0</v>
      </c>
    </row>
    <row r="114" s="2" customFormat="1" ht="16.5" customHeight="1">
      <c r="A114" s="39"/>
      <c r="B114" s="40"/>
      <c r="C114" s="205" t="s">
        <v>211</v>
      </c>
      <c r="D114" s="205" t="s">
        <v>135</v>
      </c>
      <c r="E114" s="206" t="s">
        <v>1733</v>
      </c>
      <c r="F114" s="207" t="s">
        <v>1732</v>
      </c>
      <c r="G114" s="208" t="s">
        <v>1227</v>
      </c>
      <c r="H114" s="209">
        <v>1</v>
      </c>
      <c r="I114" s="210"/>
      <c r="J114" s="211">
        <f>ROUND(I114*H114,2)</f>
        <v>0</v>
      </c>
      <c r="K114" s="207" t="s">
        <v>139</v>
      </c>
      <c r="L114" s="45"/>
      <c r="M114" s="212" t="s">
        <v>19</v>
      </c>
      <c r="N114" s="213" t="s">
        <v>45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1697</v>
      </c>
      <c r="AT114" s="216" t="s">
        <v>135</v>
      </c>
      <c r="AU114" s="216" t="s">
        <v>83</v>
      </c>
      <c r="AY114" s="18" t="s">
        <v>133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1697</v>
      </c>
      <c r="BM114" s="216" t="s">
        <v>1734</v>
      </c>
    </row>
    <row r="115" s="2" customFormat="1">
      <c r="A115" s="39"/>
      <c r="B115" s="40"/>
      <c r="C115" s="41"/>
      <c r="D115" s="218" t="s">
        <v>142</v>
      </c>
      <c r="E115" s="41"/>
      <c r="F115" s="219" t="s">
        <v>1732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142</v>
      </c>
      <c r="AU115" s="18" t="s">
        <v>83</v>
      </c>
    </row>
    <row r="116" s="2" customFormat="1">
      <c r="A116" s="39"/>
      <c r="B116" s="40"/>
      <c r="C116" s="41"/>
      <c r="D116" s="223" t="s">
        <v>144</v>
      </c>
      <c r="E116" s="41"/>
      <c r="F116" s="224" t="s">
        <v>1735</v>
      </c>
      <c r="G116" s="41"/>
      <c r="H116" s="41"/>
      <c r="I116" s="220"/>
      <c r="J116" s="41"/>
      <c r="K116" s="41"/>
      <c r="L116" s="45"/>
      <c r="M116" s="282"/>
      <c r="N116" s="283"/>
      <c r="O116" s="284"/>
      <c r="P116" s="284"/>
      <c r="Q116" s="284"/>
      <c r="R116" s="284"/>
      <c r="S116" s="284"/>
      <c r="T116" s="285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144</v>
      </c>
      <c r="AU116" s="18" t="s">
        <v>83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YwreiEdSoHE0uiws5smeCFbCfM8UpMuHhNAKo1AZ+2Eh3fxZ8Kve2qMJgbYiWcvNBpcdfaRQWcUETN0fkaaiLw==" hashValue="gBiE6U4WUrKRAQOeWzkfYSOHUG48LiuyUegglbgiTIJMOErG35o7YkLFxhBGxAwXaswDq+jYLLpjQEMHzeuv8A==" algorithmName="SHA-512" password="CC35"/>
  <autoFilter ref="C83:K1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012203000"/>
    <hyperlink ref="F92" r:id="rId2" display="https://podminky.urs.cz/item/CS_URS_2024_02/012303000"/>
    <hyperlink ref="F95" r:id="rId3" display="https://podminky.urs.cz/item/CS_URS_2024_02/012403000"/>
    <hyperlink ref="F98" r:id="rId4" display="https://podminky.urs.cz/item/CS_URS_2024_02/013254000"/>
    <hyperlink ref="F102" r:id="rId5" display="https://podminky.urs.cz/item/CS_URS_2024_02/030001000"/>
    <hyperlink ref="F105" r:id="rId6" display="https://podminky.urs.cz/item/CS_URS_2024_02/034103000"/>
    <hyperlink ref="F111" r:id="rId7" display="https://podminky.urs.cz/item/CS_URS_2024_02/045002000"/>
    <hyperlink ref="F116" r:id="rId8" display="https://podminky.urs.cz/item/CS_URS_2024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2024-09-13T08:09:57Z</dcterms:created>
  <dcterms:modified xsi:type="dcterms:W3CDTF">2024-09-13T08:10:03Z</dcterms:modified>
</cp:coreProperties>
</file>