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okumenty\Rozpočty - HYSEK\2024\MŠ TACHOV\ROZPOČET\2024-09-04\"/>
    </mc:Choice>
  </mc:AlternateContent>
  <bookViews>
    <workbookView xWindow="0" yWindow="0" windowWidth="17355" windowHeight="11505"/>
  </bookViews>
  <sheets>
    <sheet name="Rekapitulace stavby" sheetId="1" r:id="rId1"/>
    <sheet name="000 - Vedlejší rozpočtové..." sheetId="2" r:id="rId2"/>
    <sheet name="D.1 - SO-01 - Architekton..." sheetId="3" r:id="rId3"/>
    <sheet name="D.4.01 - Zdravotně techni..." sheetId="4" r:id="rId4"/>
    <sheet name="D.4.02 - Tepelné čerpadlo" sheetId="5" r:id="rId5"/>
    <sheet name="D.4.03 - Vytápění" sheetId="6" r:id="rId6"/>
    <sheet name="D.4.04 - Vzduchotechnika" sheetId="7" r:id="rId7"/>
    <sheet name="D.4.05 - Elektro silnoproud" sheetId="8" r:id="rId8"/>
    <sheet name="D.4.06 - Osvětlení" sheetId="9" r:id="rId9"/>
    <sheet name="D.4.07 - Systém ochrany p..." sheetId="10" r:id="rId10"/>
    <sheet name="01 - EZS" sheetId="11" r:id="rId11"/>
    <sheet name="02 - SKS_CCTV" sheetId="12" r:id="rId12"/>
    <sheet name="03 - STA" sheetId="13" r:id="rId13"/>
    <sheet name="04 - NS" sheetId="14" r:id="rId14"/>
    <sheet name="D.4.09 - Fotovoltaika" sheetId="15" r:id="rId15"/>
    <sheet name="D.4.11 - Dopravní řešení" sheetId="16" r:id="rId16"/>
    <sheet name="D.5.01 - Zemní vrty a při..." sheetId="17" r:id="rId17"/>
    <sheet name="D.5.02 - SO-12 - přípojka..." sheetId="18" r:id="rId18"/>
    <sheet name="D.5.03 - SO-13 - dešťová ..." sheetId="19" r:id="rId19"/>
    <sheet name="D.5.04 - SO-14 - přípojka..." sheetId="20" r:id="rId20"/>
    <sheet name="D.6.01 - SO 21 - Venkovní..." sheetId="21" r:id="rId21"/>
    <sheet name="D.6.02 - SO 22 - Skluzavky" sheetId="22" r:id="rId22"/>
    <sheet name="D.6.03 - SO 23 - Oplocení" sheetId="23" r:id="rId23"/>
    <sheet name="D.6.04 - SO 00 - Zahrada" sheetId="24" r:id="rId24"/>
  </sheets>
  <definedNames>
    <definedName name="_xlnm._FilterDatabase" localSheetId="1" hidden="1">'000 - Vedlejší rozpočtové...'!$C$120:$K$153</definedName>
    <definedName name="_xlnm._FilterDatabase" localSheetId="10" hidden="1">'01 - EZS'!$C$125:$K$177</definedName>
    <definedName name="_xlnm._FilterDatabase" localSheetId="11" hidden="1">'02 - SKS_CCTV'!$C$133:$K$220</definedName>
    <definedName name="_xlnm._FilterDatabase" localSheetId="12" hidden="1">'03 - STA'!$C$127:$K$192</definedName>
    <definedName name="_xlnm._FilterDatabase" localSheetId="13" hidden="1">'04 - NS'!$C$125:$K$153</definedName>
    <definedName name="_xlnm._FilterDatabase" localSheetId="2" hidden="1">'D.1 - SO-01 - Architekton...'!$C$137:$K$1520</definedName>
    <definedName name="_xlnm._FilterDatabase" localSheetId="3" hidden="1">'D.4.01 - Zdravotně techni...'!$C$124:$K$322</definedName>
    <definedName name="_xlnm._FilterDatabase" localSheetId="4" hidden="1">'D.4.02 - Tepelné čerpadlo'!$C$120:$K$128</definedName>
    <definedName name="_xlnm._FilterDatabase" localSheetId="5" hidden="1">'D.4.03 - Vytápění'!$C$127:$K$194</definedName>
    <definedName name="_xlnm._FilterDatabase" localSheetId="6" hidden="1">'D.4.04 - Vzduchotechnika'!$C$123:$K$196</definedName>
    <definedName name="_xlnm._FilterDatabase" localSheetId="7" hidden="1">'D.4.05 - Elektro silnoproud'!$C$124:$K$294</definedName>
    <definedName name="_xlnm._FilterDatabase" localSheetId="8" hidden="1">'D.4.06 - Osvětlení'!$C$119:$K$145</definedName>
    <definedName name="_xlnm._FilterDatabase" localSheetId="9" hidden="1">'D.4.07 - Systém ochrany p...'!$C$119:$K$179</definedName>
    <definedName name="_xlnm._FilterDatabase" localSheetId="14" hidden="1">'D.4.09 - Fotovoltaika'!$C$119:$K$221</definedName>
    <definedName name="_xlnm._FilterDatabase" localSheetId="15" hidden="1">'D.4.11 - Dopravní řešení'!$C$123:$K$183</definedName>
    <definedName name="_xlnm._FilterDatabase" localSheetId="16" hidden="1">'D.5.01 - Zemní vrty a při...'!$C$122:$K$132</definedName>
    <definedName name="_xlnm._FilterDatabase" localSheetId="17" hidden="1">'D.5.02 - SO-12 - přípojka...'!$C$127:$K$325</definedName>
    <definedName name="_xlnm._FilterDatabase" localSheetId="18" hidden="1">'D.5.03 - SO-13 - dešťová ...'!$C$129:$K$349</definedName>
    <definedName name="_xlnm._FilterDatabase" localSheetId="19" hidden="1">'D.5.04 - SO-14 - přípojka...'!$C$124:$K$278</definedName>
    <definedName name="_xlnm._FilterDatabase" localSheetId="20" hidden="1">'D.6.01 - SO 21 - Venkovní...'!$C$124:$K$269</definedName>
    <definedName name="_xlnm._FilterDatabase" localSheetId="21" hidden="1">'D.6.02 - SO 22 - Skluzavky'!$C$121:$K$130</definedName>
    <definedName name="_xlnm._FilterDatabase" localSheetId="22" hidden="1">'D.6.03 - SO 23 - Oplocení'!$C$123:$K$253</definedName>
    <definedName name="_xlnm._FilterDatabase" localSheetId="23" hidden="1">'D.6.04 - SO 00 - Zahrada'!$C$121:$K$217</definedName>
    <definedName name="_xlnm.Print_Titles" localSheetId="1">'000 - Vedlejší rozpočtové...'!$120:$120</definedName>
    <definedName name="_xlnm.Print_Titles" localSheetId="10">'01 - EZS'!$125:$125</definedName>
    <definedName name="_xlnm.Print_Titles" localSheetId="11">'02 - SKS_CCTV'!$133:$133</definedName>
    <definedName name="_xlnm.Print_Titles" localSheetId="12">'03 - STA'!$127:$127</definedName>
    <definedName name="_xlnm.Print_Titles" localSheetId="13">'04 - NS'!$125:$125</definedName>
    <definedName name="_xlnm.Print_Titles" localSheetId="2">'D.1 - SO-01 - Architekton...'!$137:$137</definedName>
    <definedName name="_xlnm.Print_Titles" localSheetId="3">'D.4.01 - Zdravotně techni...'!$124:$124</definedName>
    <definedName name="_xlnm.Print_Titles" localSheetId="4">'D.4.02 - Tepelné čerpadlo'!$120:$120</definedName>
    <definedName name="_xlnm.Print_Titles" localSheetId="5">'D.4.03 - Vytápění'!$127:$127</definedName>
    <definedName name="_xlnm.Print_Titles" localSheetId="6">'D.4.04 - Vzduchotechnika'!$123:$123</definedName>
    <definedName name="_xlnm.Print_Titles" localSheetId="7">'D.4.05 - Elektro silnoproud'!$124:$124</definedName>
    <definedName name="_xlnm.Print_Titles" localSheetId="8">'D.4.06 - Osvětlení'!$119:$119</definedName>
    <definedName name="_xlnm.Print_Titles" localSheetId="9">'D.4.07 - Systém ochrany p...'!$119:$119</definedName>
    <definedName name="_xlnm.Print_Titles" localSheetId="14">'D.4.09 - Fotovoltaika'!$119:$119</definedName>
    <definedName name="_xlnm.Print_Titles" localSheetId="15">'D.4.11 - Dopravní řešení'!$123:$123</definedName>
    <definedName name="_xlnm.Print_Titles" localSheetId="16">'D.5.01 - Zemní vrty a při...'!$122:$122</definedName>
    <definedName name="_xlnm.Print_Titles" localSheetId="17">'D.5.02 - SO-12 - přípojka...'!$127:$127</definedName>
    <definedName name="_xlnm.Print_Titles" localSheetId="18">'D.5.03 - SO-13 - dešťová ...'!$129:$129</definedName>
    <definedName name="_xlnm.Print_Titles" localSheetId="19">'D.5.04 - SO-14 - přípojka...'!$124:$124</definedName>
    <definedName name="_xlnm.Print_Titles" localSheetId="20">'D.6.01 - SO 21 - Venkovní...'!$124:$124</definedName>
    <definedName name="_xlnm.Print_Titles" localSheetId="21">'D.6.02 - SO 22 - Skluzavky'!$121:$121</definedName>
    <definedName name="_xlnm.Print_Titles" localSheetId="22">'D.6.03 - SO 23 - Oplocení'!$123:$123</definedName>
    <definedName name="_xlnm.Print_Titles" localSheetId="23">'D.6.04 - SO 00 - Zahrada'!$121:$121</definedName>
    <definedName name="_xlnm.Print_Titles" localSheetId="0">'Rekapitulace stavby'!$92:$92</definedName>
    <definedName name="_xlnm.Print_Area" localSheetId="1">'000 - Vedlejší rozpočtové...'!$C$4:$J$75,'000 - Vedlejší rozpočtové...'!$C$81:$J$102,'000 - Vedlejší rozpočtové...'!$C$108:$K$153</definedName>
    <definedName name="_xlnm.Print_Area" localSheetId="10">'01 - EZS'!$C$4:$J$76,'01 - EZS'!$C$82:$J$103,'01 - EZS'!$C$109:$K$177</definedName>
    <definedName name="_xlnm.Print_Area" localSheetId="11">'02 - SKS_CCTV'!$C$4:$J$76,'02 - SKS_CCTV'!$C$82:$J$111,'02 - SKS_CCTV'!$C$117:$K$220</definedName>
    <definedName name="_xlnm.Print_Area" localSheetId="12">'03 - STA'!$C$4:$J$76,'03 - STA'!$C$82:$J$105,'03 - STA'!$C$111:$K$192</definedName>
    <definedName name="_xlnm.Print_Area" localSheetId="13">'04 - NS'!$C$4:$J$76,'04 - NS'!$C$82:$J$103,'04 - NS'!$C$109:$K$153</definedName>
    <definedName name="_xlnm.Print_Area" localSheetId="2">'D.1 - SO-01 - Architekton...'!$C$4:$J$75,'D.1 - SO-01 - Architekton...'!$C$81:$J$119,'D.1 - SO-01 - Architekton...'!$C$125:$K$1520</definedName>
    <definedName name="_xlnm.Print_Area" localSheetId="3">'D.4.01 - Zdravotně techni...'!$C$4:$J$75,'D.4.01 - Zdravotně techni...'!$C$81:$J$104,'D.4.01 - Zdravotně techni...'!$C$110:$K$322</definedName>
    <definedName name="_xlnm.Print_Area" localSheetId="4">'D.4.02 - Tepelné čerpadlo'!$C$4:$J$75,'D.4.02 - Tepelné čerpadlo'!$C$81:$J$100,'D.4.02 - Tepelné čerpadlo'!$C$106:$K$128</definedName>
    <definedName name="_xlnm.Print_Area" localSheetId="5">'D.4.03 - Vytápění'!$C$4:$J$75,'D.4.03 - Vytápění'!$C$81:$J$107,'D.4.03 - Vytápění'!$C$113:$K$194</definedName>
    <definedName name="_xlnm.Print_Area" localSheetId="6">'D.4.04 - Vzduchotechnika'!$C$4:$J$75,'D.4.04 - Vzduchotechnika'!$C$81:$J$103,'D.4.04 - Vzduchotechnika'!$C$109:$K$196</definedName>
    <definedName name="_xlnm.Print_Area" localSheetId="7">'D.4.05 - Elektro silnoproud'!$C$4:$J$75,'D.4.05 - Elektro silnoproud'!$C$81:$J$104,'D.4.05 - Elektro silnoproud'!$C$110:$K$294</definedName>
    <definedName name="_xlnm.Print_Area" localSheetId="8">'D.4.06 - Osvětlení'!$C$4:$J$75,'D.4.06 - Osvětlení'!$C$81:$J$99,'D.4.06 - Osvětlení'!$C$105:$K$145</definedName>
    <definedName name="_xlnm.Print_Area" localSheetId="9">'D.4.07 - Systém ochrany p...'!$C$4:$J$75,'D.4.07 - Systém ochrany p...'!$C$81:$J$99,'D.4.07 - Systém ochrany p...'!$C$105:$K$179</definedName>
    <definedName name="_xlnm.Print_Area" localSheetId="14">'D.4.09 - Fotovoltaika'!$C$4:$J$75,'D.4.09 - Fotovoltaika'!$C$81:$J$99,'D.4.09 - Fotovoltaika'!$C$105:$K$221</definedName>
    <definedName name="_xlnm.Print_Area" localSheetId="15">'D.4.11 - Dopravní řešení'!$C$4:$J$75,'D.4.11 - Dopravní řešení'!$C$81:$J$103,'D.4.11 - Dopravní řešení'!$C$109:$K$183</definedName>
    <definedName name="_xlnm.Print_Area" localSheetId="16">'D.5.01 - Zemní vrty a při...'!$C$4:$J$75,'D.5.01 - Zemní vrty a při...'!$C$81:$J$102,'D.5.01 - Zemní vrty a při...'!$C$108:$K$132</definedName>
    <definedName name="_xlnm.Print_Area" localSheetId="17">'D.5.02 - SO-12 - přípojka...'!$C$4:$J$75,'D.5.02 - SO-12 - přípojka...'!$C$81:$J$107,'D.5.02 - SO-12 - přípojka...'!$C$113:$K$325</definedName>
    <definedName name="_xlnm.Print_Area" localSheetId="18">'D.5.03 - SO-13 - dešťová ...'!$C$4:$J$75,'D.5.03 - SO-13 - dešťová ...'!$C$81:$J$109,'D.5.03 - SO-13 - dešťová ...'!$C$115:$K$349</definedName>
    <definedName name="_xlnm.Print_Area" localSheetId="19">'D.5.04 - SO-14 - přípojka...'!$C$4:$J$75,'D.5.04 - SO-14 - přípojka...'!$C$81:$J$104,'D.5.04 - SO-14 - přípojka...'!$C$110:$K$278</definedName>
    <definedName name="_xlnm.Print_Area" localSheetId="20">'D.6.01 - SO 21 - Venkovní...'!$C$4:$J$75,'D.6.01 - SO 21 - Venkovní...'!$C$81:$J$104,'D.6.01 - SO 21 - Venkovní...'!$C$110:$K$269</definedName>
    <definedName name="_xlnm.Print_Area" localSheetId="21">'D.6.02 - SO 22 - Skluzavky'!$C$4:$J$75,'D.6.02 - SO 22 - Skluzavky'!$C$81:$J$101,'D.6.02 - SO 22 - Skluzavky'!$C$107:$K$130</definedName>
    <definedName name="_xlnm.Print_Area" localSheetId="22">'D.6.03 - SO 23 - Oplocení'!$C$4:$J$75,'D.6.03 - SO 23 - Oplocení'!$C$81:$J$103,'D.6.03 - SO 23 - Oplocení'!$C$109:$K$253</definedName>
    <definedName name="_xlnm.Print_Area" localSheetId="23">'D.6.04 - SO 00 - Zahrada'!$C$4:$J$75,'D.6.04 - SO 00 - Zahrada'!$C$81:$J$101,'D.6.04 - SO 00 - Zahrada'!$C$107:$K$217</definedName>
    <definedName name="_xlnm.Print_Area" localSheetId="0">'Rekapitulace stavby'!$D$4:$AO$76,'Rekapitulace stavby'!$C$82:$AQ$122</definedName>
  </definedNames>
  <calcPr calcId="152511"/>
</workbook>
</file>

<file path=xl/calcChain.xml><?xml version="1.0" encoding="utf-8"?>
<calcChain xmlns="http://schemas.openxmlformats.org/spreadsheetml/2006/main">
  <c r="J39" i="24" l="1"/>
  <c r="J38" i="24"/>
  <c r="AY121" i="1" s="1"/>
  <c r="J37" i="24"/>
  <c r="AX121" i="1" s="1"/>
  <c r="BI216" i="24"/>
  <c r="BH216" i="24"/>
  <c r="BG216" i="24"/>
  <c r="BF216" i="24"/>
  <c r="T216" i="24"/>
  <c r="T215" i="24" s="1"/>
  <c r="R216" i="24"/>
  <c r="R215" i="24" s="1"/>
  <c r="P216" i="24"/>
  <c r="P215" i="24" s="1"/>
  <c r="BI213" i="24"/>
  <c r="BH213" i="24"/>
  <c r="BG213" i="24"/>
  <c r="BF213" i="24"/>
  <c r="T213" i="24"/>
  <c r="R213" i="24"/>
  <c r="P213" i="24"/>
  <c r="BI210" i="24"/>
  <c r="BH210" i="24"/>
  <c r="BG210" i="24"/>
  <c r="BF210" i="24"/>
  <c r="T210" i="24"/>
  <c r="R210" i="24"/>
  <c r="P210" i="24"/>
  <c r="BI206" i="24"/>
  <c r="BH206" i="24"/>
  <c r="BG206" i="24"/>
  <c r="BF206" i="24"/>
  <c r="T206" i="24"/>
  <c r="R206" i="24"/>
  <c r="P206" i="24"/>
  <c r="BI203" i="24"/>
  <c r="BH203" i="24"/>
  <c r="BG203" i="24"/>
  <c r="BF203" i="24"/>
  <c r="T203" i="24"/>
  <c r="R203" i="24"/>
  <c r="P203" i="24"/>
  <c r="BI199" i="24"/>
  <c r="BH199" i="24"/>
  <c r="BG199" i="24"/>
  <c r="BF199" i="24"/>
  <c r="T199" i="24"/>
  <c r="R199" i="24"/>
  <c r="P199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1" i="24"/>
  <c r="BH191" i="24"/>
  <c r="BG191" i="24"/>
  <c r="BF191" i="24"/>
  <c r="T191" i="24"/>
  <c r="R191" i="24"/>
  <c r="P191" i="24"/>
  <c r="BI187" i="24"/>
  <c r="BH187" i="24"/>
  <c r="BG187" i="24"/>
  <c r="BF187" i="24"/>
  <c r="T187" i="24"/>
  <c r="R187" i="24"/>
  <c r="P187" i="24"/>
  <c r="BI184" i="24"/>
  <c r="BH184" i="24"/>
  <c r="BG184" i="24"/>
  <c r="BF184" i="24"/>
  <c r="T184" i="24"/>
  <c r="R184" i="24"/>
  <c r="P184" i="24"/>
  <c r="BI182" i="24"/>
  <c r="BH182" i="24"/>
  <c r="BG182" i="24"/>
  <c r="BF182" i="24"/>
  <c r="T182" i="24"/>
  <c r="R182" i="24"/>
  <c r="P182" i="24"/>
  <c r="BI178" i="24"/>
  <c r="BH178" i="24"/>
  <c r="BG178" i="24"/>
  <c r="BF178" i="24"/>
  <c r="T178" i="24"/>
  <c r="R178" i="24"/>
  <c r="P178" i="24"/>
  <c r="BI174" i="24"/>
  <c r="BH174" i="24"/>
  <c r="BG174" i="24"/>
  <c r="BF174" i="24"/>
  <c r="T174" i="24"/>
  <c r="R174" i="24"/>
  <c r="P174" i="24"/>
  <c r="BI172" i="24"/>
  <c r="BH172" i="24"/>
  <c r="BG172" i="24"/>
  <c r="BF172" i="24"/>
  <c r="T172" i="24"/>
  <c r="R172" i="24"/>
  <c r="P172" i="24"/>
  <c r="BI170" i="24"/>
  <c r="BH170" i="24"/>
  <c r="BG170" i="24"/>
  <c r="BF170" i="24"/>
  <c r="T170" i="24"/>
  <c r="R170" i="24"/>
  <c r="P170" i="24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0" i="24"/>
  <c r="BH150" i="24"/>
  <c r="BG150" i="24"/>
  <c r="BF150" i="24"/>
  <c r="T150" i="24"/>
  <c r="R150" i="24"/>
  <c r="P150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R145" i="24"/>
  <c r="P145" i="24"/>
  <c r="BI141" i="24"/>
  <c r="BH141" i="24"/>
  <c r="BG141" i="24"/>
  <c r="BF141" i="24"/>
  <c r="T141" i="24"/>
  <c r="R141" i="24"/>
  <c r="P141" i="24"/>
  <c r="BI138" i="24"/>
  <c r="BH138" i="24"/>
  <c r="BG138" i="24"/>
  <c r="BF138" i="24"/>
  <c r="T138" i="24"/>
  <c r="R138" i="24"/>
  <c r="P138" i="24"/>
  <c r="BI134" i="24"/>
  <c r="BH134" i="24"/>
  <c r="BG134" i="24"/>
  <c r="BF134" i="24"/>
  <c r="T134" i="24"/>
  <c r="R134" i="24"/>
  <c r="P134" i="24"/>
  <c r="BI131" i="24"/>
  <c r="BH131" i="24"/>
  <c r="BG131" i="24"/>
  <c r="BF131" i="24"/>
  <c r="T131" i="24"/>
  <c r="R131" i="24"/>
  <c r="P131" i="24"/>
  <c r="BI129" i="24"/>
  <c r="BH129" i="24"/>
  <c r="BG129" i="24"/>
  <c r="BF129" i="24"/>
  <c r="T129" i="24"/>
  <c r="R129" i="24"/>
  <c r="P129" i="24"/>
  <c r="BI125" i="24"/>
  <c r="BH125" i="24"/>
  <c r="BG125" i="24"/>
  <c r="BF125" i="24"/>
  <c r="T125" i="24"/>
  <c r="R125" i="24"/>
  <c r="P125" i="24"/>
  <c r="J118" i="24"/>
  <c r="F118" i="24"/>
  <c r="F116" i="24"/>
  <c r="E114" i="24"/>
  <c r="J92" i="24"/>
  <c r="F92" i="24"/>
  <c r="F90" i="24"/>
  <c r="E88" i="24"/>
  <c r="J26" i="24"/>
  <c r="E26" i="24"/>
  <c r="J119" i="24" s="1"/>
  <c r="J25" i="24"/>
  <c r="J20" i="24"/>
  <c r="E20" i="24"/>
  <c r="F119" i="24" s="1"/>
  <c r="J19" i="24"/>
  <c r="J14" i="24"/>
  <c r="J116" i="24" s="1"/>
  <c r="E7" i="24"/>
  <c r="E110" i="24"/>
  <c r="J39" i="23"/>
  <c r="J38" i="23"/>
  <c r="AY120" i="1" s="1"/>
  <c r="J37" i="23"/>
  <c r="AX120" i="1" s="1"/>
  <c r="BI252" i="23"/>
  <c r="BH252" i="23"/>
  <c r="BG252" i="23"/>
  <c r="BF252" i="23"/>
  <c r="T252" i="23"/>
  <c r="T251" i="23" s="1"/>
  <c r="R252" i="23"/>
  <c r="R251" i="23" s="1"/>
  <c r="P252" i="23"/>
  <c r="P251" i="23" s="1"/>
  <c r="BI249" i="23"/>
  <c r="BH249" i="23"/>
  <c r="BG249" i="23"/>
  <c r="BF249" i="23"/>
  <c r="T249" i="23"/>
  <c r="R249" i="23"/>
  <c r="P249" i="23"/>
  <c r="BI247" i="23"/>
  <c r="BH247" i="23"/>
  <c r="BG247" i="23"/>
  <c r="BF247" i="23"/>
  <c r="T247" i="23"/>
  <c r="R247" i="23"/>
  <c r="P247" i="23"/>
  <c r="BI245" i="23"/>
  <c r="BH245" i="23"/>
  <c r="BG245" i="23"/>
  <c r="BF245" i="23"/>
  <c r="T245" i="23"/>
  <c r="R245" i="23"/>
  <c r="P245" i="23"/>
  <c r="BI243" i="23"/>
  <c r="BH243" i="23"/>
  <c r="BG243" i="23"/>
  <c r="BF243" i="23"/>
  <c r="T243" i="23"/>
  <c r="R243" i="23"/>
  <c r="P243" i="23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3" i="23"/>
  <c r="BH233" i="23"/>
  <c r="BG233" i="23"/>
  <c r="BF233" i="23"/>
  <c r="T233" i="23"/>
  <c r="R233" i="23"/>
  <c r="P233" i="23"/>
  <c r="BI229" i="23"/>
  <c r="BH229" i="23"/>
  <c r="BG229" i="23"/>
  <c r="BF229" i="23"/>
  <c r="T229" i="23"/>
  <c r="R229" i="23"/>
  <c r="P229" i="23"/>
  <c r="BI225" i="23"/>
  <c r="BH225" i="23"/>
  <c r="BG225" i="23"/>
  <c r="BF225" i="23"/>
  <c r="T225" i="23"/>
  <c r="R225" i="23"/>
  <c r="P225" i="23"/>
  <c r="BI221" i="23"/>
  <c r="BH221" i="23"/>
  <c r="BG221" i="23"/>
  <c r="BF221" i="23"/>
  <c r="T221" i="23"/>
  <c r="R221" i="23"/>
  <c r="P221" i="23"/>
  <c r="BI218" i="23"/>
  <c r="BH218" i="23"/>
  <c r="BG218" i="23"/>
  <c r="BF218" i="23"/>
  <c r="T218" i="23"/>
  <c r="R218" i="23"/>
  <c r="P218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R207" i="23"/>
  <c r="P207" i="23"/>
  <c r="BI203" i="23"/>
  <c r="BH203" i="23"/>
  <c r="BG203" i="23"/>
  <c r="BF203" i="23"/>
  <c r="T203" i="23"/>
  <c r="R203" i="23"/>
  <c r="P203" i="23"/>
  <c r="BI197" i="23"/>
  <c r="BH197" i="23"/>
  <c r="BG197" i="23"/>
  <c r="BF197" i="23"/>
  <c r="T197" i="23"/>
  <c r="R197" i="23"/>
  <c r="P197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5" i="23"/>
  <c r="BH175" i="23"/>
  <c r="BG175" i="23"/>
  <c r="BF175" i="23"/>
  <c r="T175" i="23"/>
  <c r="R175" i="23"/>
  <c r="P175" i="23"/>
  <c r="BI170" i="23"/>
  <c r="BH170" i="23"/>
  <c r="BG170" i="23"/>
  <c r="BF170" i="23"/>
  <c r="T170" i="23"/>
  <c r="R170" i="23"/>
  <c r="P170" i="23"/>
  <c r="BI166" i="23"/>
  <c r="BH166" i="23"/>
  <c r="BG166" i="23"/>
  <c r="BF166" i="23"/>
  <c r="T166" i="23"/>
  <c r="R166" i="23"/>
  <c r="P166" i="23"/>
  <c r="BI162" i="23"/>
  <c r="BH162" i="23"/>
  <c r="BG162" i="23"/>
  <c r="BF162" i="23"/>
  <c r="T162" i="23"/>
  <c r="R162" i="23"/>
  <c r="P162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0" i="23"/>
  <c r="BH150" i="23"/>
  <c r="BG150" i="23"/>
  <c r="BF150" i="23"/>
  <c r="T150" i="23"/>
  <c r="R150" i="23"/>
  <c r="P150" i="23"/>
  <c r="BI146" i="23"/>
  <c r="BH146" i="23"/>
  <c r="BG146" i="23"/>
  <c r="BF146" i="23"/>
  <c r="T146" i="23"/>
  <c r="R146" i="23"/>
  <c r="P146" i="23"/>
  <c r="BI139" i="23"/>
  <c r="BH139" i="23"/>
  <c r="BG139" i="23"/>
  <c r="BF139" i="23"/>
  <c r="T139" i="23"/>
  <c r="R139" i="23"/>
  <c r="P139" i="23"/>
  <c r="BI135" i="23"/>
  <c r="BH135" i="23"/>
  <c r="BG135" i="23"/>
  <c r="BF135" i="23"/>
  <c r="T135" i="23"/>
  <c r="R135" i="23"/>
  <c r="P135" i="23"/>
  <c r="BI129" i="23"/>
  <c r="BH129" i="23"/>
  <c r="BG129" i="23"/>
  <c r="BF129" i="23"/>
  <c r="T129" i="23"/>
  <c r="R129" i="23"/>
  <c r="P129" i="23"/>
  <c r="BI127" i="23"/>
  <c r="BH127" i="23"/>
  <c r="BG127" i="23"/>
  <c r="BF127" i="23"/>
  <c r="T127" i="23"/>
  <c r="R127" i="23"/>
  <c r="P127" i="23"/>
  <c r="J120" i="23"/>
  <c r="F120" i="23"/>
  <c r="F118" i="23"/>
  <c r="E116" i="23"/>
  <c r="J92" i="23"/>
  <c r="F92" i="23"/>
  <c r="F90" i="23"/>
  <c r="E88" i="23"/>
  <c r="J26" i="23"/>
  <c r="E26" i="23"/>
  <c r="J121" i="23" s="1"/>
  <c r="J25" i="23"/>
  <c r="J20" i="23"/>
  <c r="E20" i="23"/>
  <c r="F93" i="23" s="1"/>
  <c r="J19" i="23"/>
  <c r="J14" i="23"/>
  <c r="J118" i="23"/>
  <c r="E7" i="23"/>
  <c r="E112" i="23"/>
  <c r="J39" i="22"/>
  <c r="J38" i="22"/>
  <c r="AY119" i="1" s="1"/>
  <c r="J37" i="22"/>
  <c r="AX119" i="1" s="1"/>
  <c r="BI129" i="22"/>
  <c r="BH129" i="22"/>
  <c r="BG129" i="22"/>
  <c r="BF129" i="22"/>
  <c r="T129" i="22"/>
  <c r="T128" i="22" s="1"/>
  <c r="R129" i="22"/>
  <c r="R128" i="22" s="1"/>
  <c r="P129" i="22"/>
  <c r="P128" i="22" s="1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J118" i="22"/>
  <c r="F118" i="22"/>
  <c r="F116" i="22"/>
  <c r="E114" i="22"/>
  <c r="J92" i="22"/>
  <c r="F92" i="22"/>
  <c r="F90" i="22"/>
  <c r="E88" i="22"/>
  <c r="J26" i="22"/>
  <c r="E26" i="22"/>
  <c r="J119" i="22" s="1"/>
  <c r="J25" i="22"/>
  <c r="J20" i="22"/>
  <c r="E20" i="22"/>
  <c r="F119" i="22" s="1"/>
  <c r="J19" i="22"/>
  <c r="J14" i="22"/>
  <c r="J116" i="22" s="1"/>
  <c r="E7" i="22"/>
  <c r="E110" i="22"/>
  <c r="J39" i="21"/>
  <c r="J38" i="21"/>
  <c r="AY118" i="1" s="1"/>
  <c r="J37" i="21"/>
  <c r="AX118" i="1" s="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0" i="21"/>
  <c r="BH250" i="21"/>
  <c r="BG250" i="21"/>
  <c r="BF250" i="21"/>
  <c r="T250" i="21"/>
  <c r="R250" i="21"/>
  <c r="P250" i="21"/>
  <c r="BI247" i="21"/>
  <c r="BH247" i="21"/>
  <c r="BG247" i="21"/>
  <c r="BF247" i="21"/>
  <c r="T247" i="21"/>
  <c r="R247" i="21"/>
  <c r="P247" i="21"/>
  <c r="BI241" i="21"/>
  <c r="BH241" i="21"/>
  <c r="BG241" i="21"/>
  <c r="BF241" i="21"/>
  <c r="T241" i="21"/>
  <c r="R241" i="21"/>
  <c r="P241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1" i="21"/>
  <c r="BH181" i="21"/>
  <c r="BG181" i="21"/>
  <c r="BF181" i="21"/>
  <c r="T181" i="21"/>
  <c r="R181" i="21"/>
  <c r="P181" i="21"/>
  <c r="BI177" i="21"/>
  <c r="BH177" i="21"/>
  <c r="BG177" i="21"/>
  <c r="BF177" i="21"/>
  <c r="T177" i="21"/>
  <c r="R177" i="21"/>
  <c r="P177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1" i="21"/>
  <c r="BH141" i="21"/>
  <c r="BG141" i="21"/>
  <c r="BF141" i="21"/>
  <c r="T141" i="21"/>
  <c r="R141" i="21"/>
  <c r="P141" i="21"/>
  <c r="BI137" i="21"/>
  <c r="BH137" i="21"/>
  <c r="BG137" i="21"/>
  <c r="BF137" i="21"/>
  <c r="T137" i="21"/>
  <c r="T136" i="21"/>
  <c r="R137" i="21"/>
  <c r="R136" i="21"/>
  <c r="P137" i="21"/>
  <c r="P136" i="21"/>
  <c r="BI132" i="21"/>
  <c r="BH132" i="21"/>
  <c r="BG132" i="21"/>
  <c r="BF132" i="21"/>
  <c r="T132" i="21"/>
  <c r="R132" i="21"/>
  <c r="P132" i="21"/>
  <c r="BI128" i="21"/>
  <c r="BH128" i="21"/>
  <c r="BG128" i="21"/>
  <c r="BF128" i="21"/>
  <c r="T128" i="21"/>
  <c r="R128" i="21"/>
  <c r="P128" i="21"/>
  <c r="J121" i="21"/>
  <c r="F121" i="21"/>
  <c r="F119" i="21"/>
  <c r="E117" i="21"/>
  <c r="J92" i="21"/>
  <c r="F92" i="21"/>
  <c r="F90" i="21"/>
  <c r="E88" i="21"/>
  <c r="J26" i="21"/>
  <c r="E26" i="21"/>
  <c r="J122" i="21" s="1"/>
  <c r="J25" i="21"/>
  <c r="J20" i="21"/>
  <c r="E20" i="21"/>
  <c r="F122" i="21" s="1"/>
  <c r="J19" i="21"/>
  <c r="J14" i="21"/>
  <c r="J119" i="21" s="1"/>
  <c r="E7" i="21"/>
  <c r="E113" i="21"/>
  <c r="J39" i="20"/>
  <c r="J38" i="20"/>
  <c r="AY116" i="1" s="1"/>
  <c r="J37" i="20"/>
  <c r="AX116" i="1" s="1"/>
  <c r="BI277" i="20"/>
  <c r="BH277" i="20"/>
  <c r="BG277" i="20"/>
  <c r="BF277" i="20"/>
  <c r="T277" i="20"/>
  <c r="T276" i="20" s="1"/>
  <c r="R277" i="20"/>
  <c r="R276" i="20" s="1"/>
  <c r="P277" i="20"/>
  <c r="P276" i="20" s="1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7" i="20"/>
  <c r="BH267" i="20"/>
  <c r="BG267" i="20"/>
  <c r="BF267" i="20"/>
  <c r="T267" i="20"/>
  <c r="R267" i="20"/>
  <c r="P267" i="20"/>
  <c r="BI266" i="20"/>
  <c r="BH266" i="20"/>
  <c r="BG266" i="20"/>
  <c r="BF266" i="20"/>
  <c r="T266" i="20"/>
  <c r="R266" i="20"/>
  <c r="P266" i="20"/>
  <c r="BI265" i="20"/>
  <c r="BH265" i="20"/>
  <c r="BG265" i="20"/>
  <c r="BF265" i="20"/>
  <c r="T265" i="20"/>
  <c r="R265" i="20"/>
  <c r="P265" i="20"/>
  <c r="BI263" i="20"/>
  <c r="BH263" i="20"/>
  <c r="BG263" i="20"/>
  <c r="BF263" i="20"/>
  <c r="T263" i="20"/>
  <c r="R263" i="20"/>
  <c r="P263" i="20"/>
  <c r="BI261" i="20"/>
  <c r="BH261" i="20"/>
  <c r="BG261" i="20"/>
  <c r="BF261" i="20"/>
  <c r="T261" i="20"/>
  <c r="R261" i="20"/>
  <c r="P261" i="20"/>
  <c r="BI259" i="20"/>
  <c r="BH259" i="20"/>
  <c r="BG259" i="20"/>
  <c r="BF259" i="20"/>
  <c r="T259" i="20"/>
  <c r="R259" i="20"/>
  <c r="P259" i="20"/>
  <c r="BI258" i="20"/>
  <c r="BH258" i="20"/>
  <c r="BG258" i="20"/>
  <c r="BF258" i="20"/>
  <c r="T258" i="20"/>
  <c r="R258" i="20"/>
  <c r="P258" i="20"/>
  <c r="BI256" i="20"/>
  <c r="BH256" i="20"/>
  <c r="BG256" i="20"/>
  <c r="BF256" i="20"/>
  <c r="T256" i="20"/>
  <c r="R256" i="20"/>
  <c r="P256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2" i="20"/>
  <c r="BH252" i="20"/>
  <c r="BG252" i="20"/>
  <c r="BF252" i="20"/>
  <c r="T252" i="20"/>
  <c r="R252" i="20"/>
  <c r="P252" i="20"/>
  <c r="BI251" i="20"/>
  <c r="BH251" i="20"/>
  <c r="BG251" i="20"/>
  <c r="BF251" i="20"/>
  <c r="T251" i="20"/>
  <c r="R251" i="20"/>
  <c r="P251" i="20"/>
  <c r="BI250" i="20"/>
  <c r="BH250" i="20"/>
  <c r="BG250" i="20"/>
  <c r="BF250" i="20"/>
  <c r="T250" i="20"/>
  <c r="R250" i="20"/>
  <c r="P250" i="20"/>
  <c r="BI249" i="20"/>
  <c r="BH249" i="20"/>
  <c r="BG249" i="20"/>
  <c r="BF249" i="20"/>
  <c r="T249" i="20"/>
  <c r="R249" i="20"/>
  <c r="P249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7" i="20"/>
  <c r="BH237" i="20"/>
  <c r="BG237" i="20"/>
  <c r="BF237" i="20"/>
  <c r="T237" i="20"/>
  <c r="R237" i="20"/>
  <c r="P237" i="20"/>
  <c r="BI235" i="20"/>
  <c r="BH235" i="20"/>
  <c r="BG235" i="20"/>
  <c r="BF235" i="20"/>
  <c r="T235" i="20"/>
  <c r="R235" i="20"/>
  <c r="P235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19" i="20"/>
  <c r="BH219" i="20"/>
  <c r="BG219" i="20"/>
  <c r="BF219" i="20"/>
  <c r="T219" i="20"/>
  <c r="R219" i="20"/>
  <c r="P219" i="20"/>
  <c r="BI214" i="20"/>
  <c r="BH214" i="20"/>
  <c r="BG214" i="20"/>
  <c r="BF214" i="20"/>
  <c r="T214" i="20"/>
  <c r="R214" i="20"/>
  <c r="P214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4" i="20"/>
  <c r="BH204" i="20"/>
  <c r="BG204" i="20"/>
  <c r="BF204" i="20"/>
  <c r="T204" i="20"/>
  <c r="R204" i="20"/>
  <c r="P204" i="20"/>
  <c r="BI200" i="20"/>
  <c r="BH200" i="20"/>
  <c r="BG200" i="20"/>
  <c r="BF200" i="20"/>
  <c r="T200" i="20"/>
  <c r="R200" i="20"/>
  <c r="P200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1" i="20"/>
  <c r="BH151" i="20"/>
  <c r="BG151" i="20"/>
  <c r="BF151" i="20"/>
  <c r="T151" i="20"/>
  <c r="R151" i="20"/>
  <c r="P151" i="20"/>
  <c r="BI146" i="20"/>
  <c r="BH146" i="20"/>
  <c r="BG146" i="20"/>
  <c r="BF146" i="20"/>
  <c r="T146" i="20"/>
  <c r="R146" i="20"/>
  <c r="P146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8" i="20"/>
  <c r="BH128" i="20"/>
  <c r="BG128" i="20"/>
  <c r="BF128" i="20"/>
  <c r="T128" i="20"/>
  <c r="R128" i="20"/>
  <c r="P128" i="20"/>
  <c r="J121" i="20"/>
  <c r="F121" i="20"/>
  <c r="F119" i="20"/>
  <c r="E117" i="20"/>
  <c r="J92" i="20"/>
  <c r="F92" i="20"/>
  <c r="F90" i="20"/>
  <c r="E88" i="20"/>
  <c r="J26" i="20"/>
  <c r="E26" i="20"/>
  <c r="J122" i="20"/>
  <c r="J25" i="20"/>
  <c r="J20" i="20"/>
  <c r="E20" i="20"/>
  <c r="F122" i="20"/>
  <c r="J19" i="20"/>
  <c r="J14" i="20"/>
  <c r="J119" i="20" s="1"/>
  <c r="E7" i="20"/>
  <c r="E113" i="20" s="1"/>
  <c r="J39" i="19"/>
  <c r="J38" i="19"/>
  <c r="AY115" i="1"/>
  <c r="J37" i="19"/>
  <c r="AX115" i="1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4" i="19"/>
  <c r="BH344" i="19"/>
  <c r="BG344" i="19"/>
  <c r="BF344" i="19"/>
  <c r="T344" i="19"/>
  <c r="R344" i="19"/>
  <c r="P344" i="19"/>
  <c r="BI340" i="19"/>
  <c r="BH340" i="19"/>
  <c r="BG340" i="19"/>
  <c r="BF340" i="19"/>
  <c r="T340" i="19"/>
  <c r="T339" i="19"/>
  <c r="R340" i="19"/>
  <c r="R339" i="19"/>
  <c r="P340" i="19"/>
  <c r="P339" i="19"/>
  <c r="BI337" i="19"/>
  <c r="BH337" i="19"/>
  <c r="BG337" i="19"/>
  <c r="BF337" i="19"/>
  <c r="T337" i="19"/>
  <c r="R337" i="19"/>
  <c r="P337" i="19"/>
  <c r="BI333" i="19"/>
  <c r="BH333" i="19"/>
  <c r="BG333" i="19"/>
  <c r="BF333" i="19"/>
  <c r="T333" i="19"/>
  <c r="R333" i="19"/>
  <c r="P333" i="19"/>
  <c r="BI331" i="19"/>
  <c r="BH331" i="19"/>
  <c r="BG331" i="19"/>
  <c r="BF331" i="19"/>
  <c r="T331" i="19"/>
  <c r="R331" i="19"/>
  <c r="P331" i="19"/>
  <c r="BI326" i="19"/>
  <c r="BH326" i="19"/>
  <c r="BG326" i="19"/>
  <c r="BF326" i="19"/>
  <c r="T326" i="19"/>
  <c r="R326" i="19"/>
  <c r="P326" i="19"/>
  <c r="BI322" i="19"/>
  <c r="BH322" i="19"/>
  <c r="BG322" i="19"/>
  <c r="BF322" i="19"/>
  <c r="T322" i="19"/>
  <c r="R322" i="19"/>
  <c r="P322" i="19"/>
  <c r="BI320" i="19"/>
  <c r="BH320" i="19"/>
  <c r="BG320" i="19"/>
  <c r="BF320" i="19"/>
  <c r="T320" i="19"/>
  <c r="R320" i="19"/>
  <c r="P320" i="19"/>
  <c r="BI318" i="19"/>
  <c r="BH318" i="19"/>
  <c r="BG318" i="19"/>
  <c r="BF318" i="19"/>
  <c r="T318" i="19"/>
  <c r="R318" i="19"/>
  <c r="P318" i="19"/>
  <c r="BI315" i="19"/>
  <c r="BH315" i="19"/>
  <c r="BG315" i="19"/>
  <c r="BF315" i="19"/>
  <c r="T315" i="19"/>
  <c r="R315" i="19"/>
  <c r="P315" i="19"/>
  <c r="BI314" i="19"/>
  <c r="BH314" i="19"/>
  <c r="BG314" i="19"/>
  <c r="BF314" i="19"/>
  <c r="T314" i="19"/>
  <c r="R314" i="19"/>
  <c r="P314" i="19"/>
  <c r="BI312" i="19"/>
  <c r="BH312" i="19"/>
  <c r="BG312" i="19"/>
  <c r="BF312" i="19"/>
  <c r="T312" i="19"/>
  <c r="R312" i="19"/>
  <c r="P312" i="19"/>
  <c r="BI311" i="19"/>
  <c r="BH311" i="19"/>
  <c r="BG311" i="19"/>
  <c r="BF311" i="19"/>
  <c r="T311" i="19"/>
  <c r="R311" i="19"/>
  <c r="P311" i="19"/>
  <c r="BI310" i="19"/>
  <c r="BH310" i="19"/>
  <c r="BG310" i="19"/>
  <c r="BF310" i="19"/>
  <c r="T310" i="19"/>
  <c r="R310" i="19"/>
  <c r="P310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3" i="19"/>
  <c r="BH303" i="19"/>
  <c r="BG303" i="19"/>
  <c r="BF303" i="19"/>
  <c r="T303" i="19"/>
  <c r="R303" i="19"/>
  <c r="P303" i="19"/>
  <c r="BI301" i="19"/>
  <c r="BH301" i="19"/>
  <c r="BG301" i="19"/>
  <c r="BF301" i="19"/>
  <c r="T301" i="19"/>
  <c r="R301" i="19"/>
  <c r="P301" i="19"/>
  <c r="BI299" i="19"/>
  <c r="BH299" i="19"/>
  <c r="BG299" i="19"/>
  <c r="BF299" i="19"/>
  <c r="T299" i="19"/>
  <c r="R299" i="19"/>
  <c r="P299" i="19"/>
  <c r="BI295" i="19"/>
  <c r="BH295" i="19"/>
  <c r="BG295" i="19"/>
  <c r="BF295" i="19"/>
  <c r="T295" i="19"/>
  <c r="R295" i="19"/>
  <c r="P295" i="19"/>
  <c r="BI292" i="19"/>
  <c r="BH292" i="19"/>
  <c r="BG292" i="19"/>
  <c r="BF292" i="19"/>
  <c r="T292" i="19"/>
  <c r="R292" i="19"/>
  <c r="P292" i="19"/>
  <c r="BI290" i="19"/>
  <c r="BH290" i="19"/>
  <c r="BG290" i="19"/>
  <c r="BF290" i="19"/>
  <c r="T290" i="19"/>
  <c r="R290" i="19"/>
  <c r="P290" i="19"/>
  <c r="BI288" i="19"/>
  <c r="BH288" i="19"/>
  <c r="BG288" i="19"/>
  <c r="BF288" i="19"/>
  <c r="T288" i="19"/>
  <c r="R288" i="19"/>
  <c r="P288" i="19"/>
  <c r="BI286" i="19"/>
  <c r="BH286" i="19"/>
  <c r="BG286" i="19"/>
  <c r="BF286" i="19"/>
  <c r="T286" i="19"/>
  <c r="R286" i="19"/>
  <c r="P286" i="19"/>
  <c r="BI283" i="19"/>
  <c r="BH283" i="19"/>
  <c r="BG283" i="19"/>
  <c r="BF283" i="19"/>
  <c r="T283" i="19"/>
  <c r="R283" i="19"/>
  <c r="P283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69" i="19"/>
  <c r="BH269" i="19"/>
  <c r="BG269" i="19"/>
  <c r="BF269" i="19"/>
  <c r="T269" i="19"/>
  <c r="R269" i="19"/>
  <c r="P269" i="19"/>
  <c r="BI266" i="19"/>
  <c r="BH266" i="19"/>
  <c r="BG266" i="19"/>
  <c r="BF266" i="19"/>
  <c r="T266" i="19"/>
  <c r="R266" i="19"/>
  <c r="P266" i="19"/>
  <c r="BI264" i="19"/>
  <c r="BH264" i="19"/>
  <c r="BG264" i="19"/>
  <c r="BF264" i="19"/>
  <c r="T264" i="19"/>
  <c r="R264" i="19"/>
  <c r="P264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2" i="19"/>
  <c r="BH252" i="19"/>
  <c r="BG252" i="19"/>
  <c r="BF252" i="19"/>
  <c r="T252" i="19"/>
  <c r="R252" i="19"/>
  <c r="P252" i="19"/>
  <c r="BI250" i="19"/>
  <c r="BH250" i="19"/>
  <c r="BG250" i="19"/>
  <c r="BF250" i="19"/>
  <c r="T250" i="19"/>
  <c r="R250" i="19"/>
  <c r="P250" i="19"/>
  <c r="BI248" i="19"/>
  <c r="BH248" i="19"/>
  <c r="BG248" i="19"/>
  <c r="BF248" i="19"/>
  <c r="T248" i="19"/>
  <c r="R248" i="19"/>
  <c r="P248" i="19"/>
  <c r="BI243" i="19"/>
  <c r="BH243" i="19"/>
  <c r="BG243" i="19"/>
  <c r="BF243" i="19"/>
  <c r="T243" i="19"/>
  <c r="R243" i="19"/>
  <c r="P243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5" i="19"/>
  <c r="BH225" i="19"/>
  <c r="BG225" i="19"/>
  <c r="BF225" i="19"/>
  <c r="T225" i="19"/>
  <c r="R225" i="19"/>
  <c r="P225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89" i="19"/>
  <c r="BH189" i="19"/>
  <c r="BG189" i="19"/>
  <c r="BF189" i="19"/>
  <c r="T189" i="19"/>
  <c r="R189" i="19"/>
  <c r="P189" i="19"/>
  <c r="BI178" i="19"/>
  <c r="BH178" i="19"/>
  <c r="BG178" i="19"/>
  <c r="BF178" i="19"/>
  <c r="T178" i="19"/>
  <c r="R178" i="19"/>
  <c r="P17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7" i="19"/>
  <c r="BH157" i="19"/>
  <c r="BG157" i="19"/>
  <c r="BF157" i="19"/>
  <c r="T157" i="19"/>
  <c r="R157" i="19"/>
  <c r="P157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7" i="19"/>
  <c r="BH137" i="19"/>
  <c r="BG137" i="19"/>
  <c r="BF137" i="19"/>
  <c r="T137" i="19"/>
  <c r="R137" i="19"/>
  <c r="P137" i="19"/>
  <c r="BI133" i="19"/>
  <c r="BH133" i="19"/>
  <c r="BG133" i="19"/>
  <c r="BF133" i="19"/>
  <c r="T133" i="19"/>
  <c r="R133" i="19"/>
  <c r="P133" i="19"/>
  <c r="J126" i="19"/>
  <c r="F126" i="19"/>
  <c r="F124" i="19"/>
  <c r="E122" i="19"/>
  <c r="J92" i="19"/>
  <c r="F92" i="19"/>
  <c r="F90" i="19"/>
  <c r="E88" i="19"/>
  <c r="J26" i="19"/>
  <c r="E26" i="19"/>
  <c r="J127" i="19" s="1"/>
  <c r="J25" i="19"/>
  <c r="J20" i="19"/>
  <c r="E20" i="19"/>
  <c r="F127" i="19" s="1"/>
  <c r="J19" i="19"/>
  <c r="J14" i="19"/>
  <c r="J124" i="19"/>
  <c r="E7" i="19"/>
  <c r="E118" i="19"/>
  <c r="J39" i="18"/>
  <c r="J38" i="18"/>
  <c r="AY114" i="1" s="1"/>
  <c r="J37" i="18"/>
  <c r="AX114" i="1" s="1"/>
  <c r="BI324" i="18"/>
  <c r="BH324" i="18"/>
  <c r="BG324" i="18"/>
  <c r="BF324" i="18"/>
  <c r="T324" i="18"/>
  <c r="T323" i="18" s="1"/>
  <c r="R324" i="18"/>
  <c r="R323" i="18" s="1"/>
  <c r="P324" i="18"/>
  <c r="P323" i="18" s="1"/>
  <c r="BI321" i="18"/>
  <c r="BH321" i="18"/>
  <c r="BG321" i="18"/>
  <c r="BF321" i="18"/>
  <c r="T321" i="18"/>
  <c r="R321" i="18"/>
  <c r="P321" i="18"/>
  <c r="BI318" i="18"/>
  <c r="BH318" i="18"/>
  <c r="BG318" i="18"/>
  <c r="BF318" i="18"/>
  <c r="T318" i="18"/>
  <c r="R318" i="18"/>
  <c r="P318" i="18"/>
  <c r="BI316" i="18"/>
  <c r="BH316" i="18"/>
  <c r="BG316" i="18"/>
  <c r="BF316" i="18"/>
  <c r="T316" i="18"/>
  <c r="R316" i="18"/>
  <c r="P316" i="18"/>
  <c r="BI311" i="18"/>
  <c r="BH311" i="18"/>
  <c r="BG311" i="18"/>
  <c r="BF311" i="18"/>
  <c r="T311" i="18"/>
  <c r="R311" i="18"/>
  <c r="P311" i="18"/>
  <c r="BI307" i="18"/>
  <c r="BH307" i="18"/>
  <c r="BG307" i="18"/>
  <c r="BF307" i="18"/>
  <c r="T307" i="18"/>
  <c r="R307" i="18"/>
  <c r="P307" i="18"/>
  <c r="BI305" i="18"/>
  <c r="BH305" i="18"/>
  <c r="BG305" i="18"/>
  <c r="BF305" i="18"/>
  <c r="T305" i="18"/>
  <c r="R305" i="18"/>
  <c r="P305" i="18"/>
  <c r="BI303" i="18"/>
  <c r="BH303" i="18"/>
  <c r="BG303" i="18"/>
  <c r="BF303" i="18"/>
  <c r="T303" i="18"/>
  <c r="R303" i="18"/>
  <c r="P303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4" i="18"/>
  <c r="BH294" i="18"/>
  <c r="BG294" i="18"/>
  <c r="BF294" i="18"/>
  <c r="T294" i="18"/>
  <c r="R294" i="18"/>
  <c r="P294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2" i="18"/>
  <c r="BH282" i="18"/>
  <c r="BG282" i="18"/>
  <c r="BF282" i="18"/>
  <c r="T282" i="18"/>
  <c r="R282" i="18"/>
  <c r="P282" i="18"/>
  <c r="BI280" i="18"/>
  <c r="BH280" i="18"/>
  <c r="BG280" i="18"/>
  <c r="BF280" i="18"/>
  <c r="T280" i="18"/>
  <c r="R280" i="18"/>
  <c r="P280" i="18"/>
  <c r="BI278" i="18"/>
  <c r="BH278" i="18"/>
  <c r="BG278" i="18"/>
  <c r="BF278" i="18"/>
  <c r="T278" i="18"/>
  <c r="R278" i="18"/>
  <c r="P278" i="18"/>
  <c r="BI272" i="18"/>
  <c r="BH272" i="18"/>
  <c r="BG272" i="18"/>
  <c r="BF272" i="18"/>
  <c r="T272" i="18"/>
  <c r="R272" i="18"/>
  <c r="P272" i="18"/>
  <c r="BI268" i="18"/>
  <c r="BH268" i="18"/>
  <c r="BG268" i="18"/>
  <c r="BF268" i="18"/>
  <c r="T268" i="18"/>
  <c r="R268" i="18"/>
  <c r="P268" i="18"/>
  <c r="BI266" i="18"/>
  <c r="BH266" i="18"/>
  <c r="BG266" i="18"/>
  <c r="BF266" i="18"/>
  <c r="T266" i="18"/>
  <c r="R266" i="18"/>
  <c r="P266" i="18"/>
  <c r="BI264" i="18"/>
  <c r="BH264" i="18"/>
  <c r="BG264" i="18"/>
  <c r="BF264" i="18"/>
  <c r="T264" i="18"/>
  <c r="R264" i="18"/>
  <c r="P264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47" i="18"/>
  <c r="BH247" i="18"/>
  <c r="BG247" i="18"/>
  <c r="BF247" i="18"/>
  <c r="T247" i="18"/>
  <c r="R247" i="18"/>
  <c r="P247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7" i="18"/>
  <c r="BH237" i="18"/>
  <c r="BG237" i="18"/>
  <c r="BF237" i="18"/>
  <c r="T237" i="18"/>
  <c r="R237" i="18"/>
  <c r="P237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6" i="18"/>
  <c r="BH216" i="18"/>
  <c r="BG216" i="18"/>
  <c r="BF216" i="18"/>
  <c r="T216" i="18"/>
  <c r="R216" i="18"/>
  <c r="P216" i="18"/>
  <c r="BI212" i="18"/>
  <c r="BH212" i="18"/>
  <c r="BG212" i="18"/>
  <c r="BF212" i="18"/>
  <c r="T212" i="18"/>
  <c r="R212" i="18"/>
  <c r="P212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0" i="18"/>
  <c r="BH200" i="18"/>
  <c r="BG200" i="18"/>
  <c r="BF200" i="18"/>
  <c r="T200" i="18"/>
  <c r="R200" i="18"/>
  <c r="P200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2" i="18"/>
  <c r="BH172" i="18"/>
  <c r="BG172" i="18"/>
  <c r="BF172" i="18"/>
  <c r="T172" i="18"/>
  <c r="R172" i="18"/>
  <c r="P172" i="18"/>
  <c r="BI167" i="18"/>
  <c r="BH167" i="18"/>
  <c r="BG167" i="18"/>
  <c r="BF167" i="18"/>
  <c r="T167" i="18"/>
  <c r="R167" i="18"/>
  <c r="P167" i="18"/>
  <c r="BI162" i="18"/>
  <c r="BH162" i="18"/>
  <c r="BG162" i="18"/>
  <c r="BF162" i="18"/>
  <c r="T162" i="18"/>
  <c r="R162" i="18"/>
  <c r="P162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2" i="18"/>
  <c r="BH152" i="18"/>
  <c r="BG152" i="18"/>
  <c r="BF152" i="18"/>
  <c r="T152" i="18"/>
  <c r="R152" i="18"/>
  <c r="P152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J124" i="18"/>
  <c r="F124" i="18"/>
  <c r="F122" i="18"/>
  <c r="E120" i="18"/>
  <c r="J92" i="18"/>
  <c r="F92" i="18"/>
  <c r="F90" i="18"/>
  <c r="E88" i="18"/>
  <c r="J26" i="18"/>
  <c r="E26" i="18"/>
  <c r="J125" i="18" s="1"/>
  <c r="J25" i="18"/>
  <c r="J20" i="18"/>
  <c r="E20" i="18"/>
  <c r="F93" i="18" s="1"/>
  <c r="J19" i="18"/>
  <c r="J14" i="18"/>
  <c r="J122" i="18" s="1"/>
  <c r="E7" i="18"/>
  <c r="E116" i="18"/>
  <c r="J39" i="17"/>
  <c r="J38" i="17"/>
  <c r="AY113" i="1" s="1"/>
  <c r="J37" i="17"/>
  <c r="AX113" i="1" s="1"/>
  <c r="BI129" i="17"/>
  <c r="BH129" i="17"/>
  <c r="BG129" i="17"/>
  <c r="BF129" i="17"/>
  <c r="T129" i="17"/>
  <c r="T128" i="17" s="1"/>
  <c r="T127" i="17" s="1"/>
  <c r="R129" i="17"/>
  <c r="R128" i="17"/>
  <c r="R127" i="17" s="1"/>
  <c r="P129" i="17"/>
  <c r="P128" i="17" s="1"/>
  <c r="P127" i="17" s="1"/>
  <c r="BI126" i="17"/>
  <c r="BH126" i="17"/>
  <c r="BG126" i="17"/>
  <c r="BF126" i="17"/>
  <c r="T126" i="17"/>
  <c r="T125" i="17"/>
  <c r="T124" i="17" s="1"/>
  <c r="T123" i="17" s="1"/>
  <c r="R126" i="17"/>
  <c r="R125" i="17"/>
  <c r="R124" i="17" s="1"/>
  <c r="R123" i="17" s="1"/>
  <c r="P126" i="17"/>
  <c r="P125" i="17"/>
  <c r="P124" i="17" s="1"/>
  <c r="P123" i="17" s="1"/>
  <c r="AU113" i="1" s="1"/>
  <c r="J119" i="17"/>
  <c r="F119" i="17"/>
  <c r="F117" i="17"/>
  <c r="E115" i="17"/>
  <c r="J92" i="17"/>
  <c r="F92" i="17"/>
  <c r="F90" i="17"/>
  <c r="E88" i="17"/>
  <c r="J26" i="17"/>
  <c r="E26" i="17"/>
  <c r="J120" i="17"/>
  <c r="J25" i="17"/>
  <c r="J20" i="17"/>
  <c r="E20" i="17"/>
  <c r="F120" i="17"/>
  <c r="J19" i="17"/>
  <c r="J14" i="17"/>
  <c r="J117" i="17" s="1"/>
  <c r="E7" i="17"/>
  <c r="E111" i="17" s="1"/>
  <c r="J39" i="16"/>
  <c r="J38" i="16"/>
  <c r="AY111" i="1"/>
  <c r="J37" i="16"/>
  <c r="AX111" i="1"/>
  <c r="BI182" i="16"/>
  <c r="BH182" i="16"/>
  <c r="BG182" i="16"/>
  <c r="BF182" i="16"/>
  <c r="T182" i="16"/>
  <c r="T181" i="16"/>
  <c r="R182" i="16"/>
  <c r="R181" i="16"/>
  <c r="P182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6" i="16"/>
  <c r="BH136" i="16"/>
  <c r="BG136" i="16"/>
  <c r="BF136" i="16"/>
  <c r="T136" i="16"/>
  <c r="R136" i="16"/>
  <c r="P136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7" i="16"/>
  <c r="BH127" i="16"/>
  <c r="BG127" i="16"/>
  <c r="BF127" i="16"/>
  <c r="T127" i="16"/>
  <c r="R127" i="16"/>
  <c r="P127" i="16"/>
  <c r="J121" i="16"/>
  <c r="J120" i="16"/>
  <c r="F120" i="16"/>
  <c r="F118" i="16"/>
  <c r="E116" i="16"/>
  <c r="J93" i="16"/>
  <c r="J92" i="16"/>
  <c r="F92" i="16"/>
  <c r="F90" i="16"/>
  <c r="E88" i="16"/>
  <c r="J20" i="16"/>
  <c r="E20" i="16"/>
  <c r="F121" i="16"/>
  <c r="J19" i="16"/>
  <c r="J14" i="16"/>
  <c r="J118" i="16" s="1"/>
  <c r="E7" i="16"/>
  <c r="E112" i="16" s="1"/>
  <c r="J39" i="15"/>
  <c r="J38" i="15"/>
  <c r="AY110" i="1"/>
  <c r="J37" i="15"/>
  <c r="AX110" i="1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F114" i="15"/>
  <c r="E112" i="15"/>
  <c r="F90" i="15"/>
  <c r="E88" i="15"/>
  <c r="J26" i="15"/>
  <c r="E26" i="15"/>
  <c r="J117" i="15"/>
  <c r="J25" i="15"/>
  <c r="J23" i="15"/>
  <c r="E23" i="15"/>
  <c r="J116" i="15"/>
  <c r="J22" i="15"/>
  <c r="J20" i="15"/>
  <c r="E20" i="15"/>
  <c r="F117" i="15"/>
  <c r="J19" i="15"/>
  <c r="J17" i="15"/>
  <c r="E17" i="15"/>
  <c r="F116" i="15"/>
  <c r="J16" i="15"/>
  <c r="J14" i="15"/>
  <c r="J114" i="15" s="1"/>
  <c r="E7" i="15"/>
  <c r="E108" i="15" s="1"/>
  <c r="J41" i="14"/>
  <c r="J40" i="14"/>
  <c r="AY109" i="1"/>
  <c r="J39" i="14"/>
  <c r="AX109" i="1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J122" i="14"/>
  <c r="F122" i="14"/>
  <c r="F120" i="14"/>
  <c r="E118" i="14"/>
  <c r="J95" i="14"/>
  <c r="F95" i="14"/>
  <c r="F93" i="14"/>
  <c r="E91" i="14"/>
  <c r="J28" i="14"/>
  <c r="E28" i="14"/>
  <c r="J123" i="14"/>
  <c r="J27" i="14"/>
  <c r="J22" i="14"/>
  <c r="E22" i="14"/>
  <c r="F123" i="14"/>
  <c r="J21" i="14"/>
  <c r="J16" i="14"/>
  <c r="J120" i="14" s="1"/>
  <c r="E7" i="14"/>
  <c r="E112" i="14" s="1"/>
  <c r="J41" i="13"/>
  <c r="J40" i="13"/>
  <c r="AY108" i="1"/>
  <c r="J39" i="13"/>
  <c r="AX108" i="1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J124" i="13"/>
  <c r="F124" i="13"/>
  <c r="F122" i="13"/>
  <c r="E120" i="13"/>
  <c r="J95" i="13"/>
  <c r="F95" i="13"/>
  <c r="F93" i="13"/>
  <c r="E91" i="13"/>
  <c r="J28" i="13"/>
  <c r="E28" i="13"/>
  <c r="J125" i="13" s="1"/>
  <c r="J27" i="13"/>
  <c r="J22" i="13"/>
  <c r="E22" i="13"/>
  <c r="F125" i="13" s="1"/>
  <c r="J21" i="13"/>
  <c r="J16" i="13"/>
  <c r="J122" i="13" s="1"/>
  <c r="E7" i="13"/>
  <c r="E114" i="13"/>
  <c r="J41" i="12"/>
  <c r="J40" i="12"/>
  <c r="AY107" i="1" s="1"/>
  <c r="J39" i="12"/>
  <c r="AX107" i="1" s="1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J130" i="12"/>
  <c r="F130" i="12"/>
  <c r="F128" i="12"/>
  <c r="E126" i="12"/>
  <c r="J95" i="12"/>
  <c r="F95" i="12"/>
  <c r="F93" i="12"/>
  <c r="E91" i="12"/>
  <c r="J28" i="12"/>
  <c r="E28" i="12"/>
  <c r="J96" i="12"/>
  <c r="J27" i="12"/>
  <c r="J22" i="12"/>
  <c r="E22" i="12"/>
  <c r="F131" i="12"/>
  <c r="J21" i="12"/>
  <c r="J16" i="12"/>
  <c r="J93" i="12" s="1"/>
  <c r="E7" i="12"/>
  <c r="E85" i="12" s="1"/>
  <c r="J41" i="11"/>
  <c r="J40" i="11"/>
  <c r="AY106" i="1"/>
  <c r="J39" i="11"/>
  <c r="AX106" i="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J122" i="11"/>
  <c r="F122" i="11"/>
  <c r="F120" i="11"/>
  <c r="E118" i="11"/>
  <c r="J95" i="11"/>
  <c r="F95" i="11"/>
  <c r="F93" i="11"/>
  <c r="E91" i="11"/>
  <c r="J28" i="11"/>
  <c r="E28" i="11"/>
  <c r="J123" i="11"/>
  <c r="J27" i="11"/>
  <c r="J22" i="11"/>
  <c r="E22" i="11"/>
  <c r="F123" i="11"/>
  <c r="J21" i="11"/>
  <c r="J16" i="11"/>
  <c r="J120" i="11" s="1"/>
  <c r="E7" i="11"/>
  <c r="E112" i="11" s="1"/>
  <c r="J39" i="10"/>
  <c r="J38" i="10"/>
  <c r="AY104" i="1"/>
  <c r="J37" i="10"/>
  <c r="AX104" i="1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J116" i="10"/>
  <c r="F116" i="10"/>
  <c r="F114" i="10"/>
  <c r="E112" i="10"/>
  <c r="J92" i="10"/>
  <c r="F92" i="10"/>
  <c r="F90" i="10"/>
  <c r="E88" i="10"/>
  <c r="J26" i="10"/>
  <c r="E26" i="10"/>
  <c r="J117" i="10"/>
  <c r="J25" i="10"/>
  <c r="J20" i="10"/>
  <c r="E20" i="10"/>
  <c r="F117" i="10"/>
  <c r="J19" i="10"/>
  <c r="J14" i="10"/>
  <c r="J114" i="10" s="1"/>
  <c r="E7" i="10"/>
  <c r="E108" i="10" s="1"/>
  <c r="J39" i="9"/>
  <c r="J38" i="9"/>
  <c r="AY103" i="1"/>
  <c r="J37" i="9"/>
  <c r="AX103" i="1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J116" i="9"/>
  <c r="F116" i="9"/>
  <c r="F114" i="9"/>
  <c r="E112" i="9"/>
  <c r="J92" i="9"/>
  <c r="F92" i="9"/>
  <c r="F90" i="9"/>
  <c r="E88" i="9"/>
  <c r="J26" i="9"/>
  <c r="E26" i="9"/>
  <c r="J117" i="9" s="1"/>
  <c r="J25" i="9"/>
  <c r="J20" i="9"/>
  <c r="E20" i="9"/>
  <c r="F117" i="9" s="1"/>
  <c r="J19" i="9"/>
  <c r="J14" i="9"/>
  <c r="J114" i="9" s="1"/>
  <c r="E7" i="9"/>
  <c r="E108" i="9"/>
  <c r="J39" i="8"/>
  <c r="J38" i="8"/>
  <c r="AY102" i="1" s="1"/>
  <c r="J37" i="8"/>
  <c r="AX102" i="1" s="1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F121" i="8"/>
  <c r="F119" i="8"/>
  <c r="E117" i="8"/>
  <c r="J92" i="8"/>
  <c r="F92" i="8"/>
  <c r="F90" i="8"/>
  <c r="E88" i="8"/>
  <c r="J26" i="8"/>
  <c r="E26" i="8"/>
  <c r="J122" i="8"/>
  <c r="J25" i="8"/>
  <c r="J20" i="8"/>
  <c r="E20" i="8"/>
  <c r="F122" i="8"/>
  <c r="J19" i="8"/>
  <c r="J14" i="8"/>
  <c r="J119" i="8" s="1"/>
  <c r="E7" i="8"/>
  <c r="E113" i="8" s="1"/>
  <c r="J39" i="7"/>
  <c r="J38" i="7"/>
  <c r="AY101" i="1"/>
  <c r="J37" i="7"/>
  <c r="AX101" i="1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J120" i="7"/>
  <c r="F120" i="7"/>
  <c r="F118" i="7"/>
  <c r="E116" i="7"/>
  <c r="J92" i="7"/>
  <c r="F92" i="7"/>
  <c r="F90" i="7"/>
  <c r="E88" i="7"/>
  <c r="J26" i="7"/>
  <c r="E26" i="7"/>
  <c r="J121" i="7" s="1"/>
  <c r="J25" i="7"/>
  <c r="J20" i="7"/>
  <c r="E20" i="7"/>
  <c r="F121" i="7" s="1"/>
  <c r="J19" i="7"/>
  <c r="J14" i="7"/>
  <c r="J118" i="7" s="1"/>
  <c r="E7" i="7"/>
  <c r="E84" i="7"/>
  <c r="J39" i="6"/>
  <c r="J38" i="6"/>
  <c r="AY100" i="1" s="1"/>
  <c r="J37" i="6"/>
  <c r="AX100" i="1" s="1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J124" i="6"/>
  <c r="F124" i="6"/>
  <c r="F122" i="6"/>
  <c r="E120" i="6"/>
  <c r="J92" i="6"/>
  <c r="F92" i="6"/>
  <c r="F90" i="6"/>
  <c r="E88" i="6"/>
  <c r="J26" i="6"/>
  <c r="E26" i="6"/>
  <c r="J125" i="6"/>
  <c r="J25" i="6"/>
  <c r="J20" i="6"/>
  <c r="E20" i="6"/>
  <c r="F93" i="6"/>
  <c r="J19" i="6"/>
  <c r="J14" i="6"/>
  <c r="J122" i="6" s="1"/>
  <c r="E7" i="6"/>
  <c r="E116" i="6" s="1"/>
  <c r="J39" i="5"/>
  <c r="J38" i="5"/>
  <c r="AY99" i="1"/>
  <c r="J37" i="5"/>
  <c r="AX99" i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7" i="5"/>
  <c r="F117" i="5"/>
  <c r="F115" i="5"/>
  <c r="E113" i="5"/>
  <c r="J92" i="5"/>
  <c r="F92" i="5"/>
  <c r="F90" i="5"/>
  <c r="E88" i="5"/>
  <c r="J26" i="5"/>
  <c r="E26" i="5"/>
  <c r="J118" i="5"/>
  <c r="J25" i="5"/>
  <c r="J20" i="5"/>
  <c r="E20" i="5"/>
  <c r="F118" i="5"/>
  <c r="J19" i="5"/>
  <c r="J14" i="5"/>
  <c r="J115" i="5" s="1"/>
  <c r="E7" i="5"/>
  <c r="E109" i="5" s="1"/>
  <c r="J39" i="4"/>
  <c r="J38" i="4"/>
  <c r="AY98" i="1"/>
  <c r="J37" i="4"/>
  <c r="AX98" i="1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3" i="4"/>
  <c r="J92" i="4"/>
  <c r="F92" i="4"/>
  <c r="F90" i="4"/>
  <c r="E88" i="4"/>
  <c r="J20" i="4"/>
  <c r="E20" i="4"/>
  <c r="F122" i="4"/>
  <c r="J19" i="4"/>
  <c r="J14" i="4"/>
  <c r="J119" i="4" s="1"/>
  <c r="E7" i="4"/>
  <c r="E113" i="4" s="1"/>
  <c r="J37" i="3"/>
  <c r="J36" i="3"/>
  <c r="AY96" i="1"/>
  <c r="J35" i="3"/>
  <c r="AX96" i="1"/>
  <c r="BI1519" i="3"/>
  <c r="BH1519" i="3"/>
  <c r="BG1519" i="3"/>
  <c r="BF1519" i="3"/>
  <c r="T1519" i="3"/>
  <c r="R1519" i="3"/>
  <c r="P1519" i="3"/>
  <c r="BI1518" i="3"/>
  <c r="BH1518" i="3"/>
  <c r="BG1518" i="3"/>
  <c r="BF1518" i="3"/>
  <c r="T1518" i="3"/>
  <c r="R1518" i="3"/>
  <c r="P1518" i="3"/>
  <c r="BI1516" i="3"/>
  <c r="BH1516" i="3"/>
  <c r="BG1516" i="3"/>
  <c r="BF1516" i="3"/>
  <c r="T1516" i="3"/>
  <c r="R1516" i="3"/>
  <c r="P1516" i="3"/>
  <c r="BI1514" i="3"/>
  <c r="BH1514" i="3"/>
  <c r="BG1514" i="3"/>
  <c r="BF1514" i="3"/>
  <c r="T1514" i="3"/>
  <c r="R1514" i="3"/>
  <c r="P1514" i="3"/>
  <c r="BI1512" i="3"/>
  <c r="BH1512" i="3"/>
  <c r="BG1512" i="3"/>
  <c r="BF1512" i="3"/>
  <c r="T1512" i="3"/>
  <c r="R1512" i="3"/>
  <c r="P1512" i="3"/>
  <c r="BI1511" i="3"/>
  <c r="BH1511" i="3"/>
  <c r="BG1511" i="3"/>
  <c r="BF1511" i="3"/>
  <c r="T1511" i="3"/>
  <c r="R1511" i="3"/>
  <c r="P1511" i="3"/>
  <c r="BI1509" i="3"/>
  <c r="BH1509" i="3"/>
  <c r="BG1509" i="3"/>
  <c r="BF1509" i="3"/>
  <c r="T1509" i="3"/>
  <c r="R1509" i="3"/>
  <c r="P1509" i="3"/>
  <c r="BI1508" i="3"/>
  <c r="BH1508" i="3"/>
  <c r="BG1508" i="3"/>
  <c r="BF1508" i="3"/>
  <c r="T1508" i="3"/>
  <c r="R1508" i="3"/>
  <c r="P1508" i="3"/>
  <c r="BI1507" i="3"/>
  <c r="BH1507" i="3"/>
  <c r="BG1507" i="3"/>
  <c r="BF1507" i="3"/>
  <c r="T1507" i="3"/>
  <c r="R1507" i="3"/>
  <c r="P1507" i="3"/>
  <c r="BI1506" i="3"/>
  <c r="BH1506" i="3"/>
  <c r="BG1506" i="3"/>
  <c r="BF1506" i="3"/>
  <c r="T1506" i="3"/>
  <c r="R1506" i="3"/>
  <c r="P1506" i="3"/>
  <c r="BI1505" i="3"/>
  <c r="BH1505" i="3"/>
  <c r="BG1505" i="3"/>
  <c r="BF1505" i="3"/>
  <c r="T1505" i="3"/>
  <c r="R1505" i="3"/>
  <c r="P1505" i="3"/>
  <c r="BI1503" i="3"/>
  <c r="BH1503" i="3"/>
  <c r="BG1503" i="3"/>
  <c r="BF1503" i="3"/>
  <c r="T1503" i="3"/>
  <c r="R1503" i="3"/>
  <c r="P1503" i="3"/>
  <c r="BI1500" i="3"/>
  <c r="BH1500" i="3"/>
  <c r="BG1500" i="3"/>
  <c r="BF1500" i="3"/>
  <c r="T1500" i="3"/>
  <c r="R1500" i="3"/>
  <c r="P1500" i="3"/>
  <c r="BI1496" i="3"/>
  <c r="BH1496" i="3"/>
  <c r="BG1496" i="3"/>
  <c r="BF1496" i="3"/>
  <c r="T1496" i="3"/>
  <c r="R1496" i="3"/>
  <c r="P1496" i="3"/>
  <c r="BI1493" i="3"/>
  <c r="BH1493" i="3"/>
  <c r="BG1493" i="3"/>
  <c r="BF1493" i="3"/>
  <c r="T1493" i="3"/>
  <c r="R1493" i="3"/>
  <c r="P1493" i="3"/>
  <c r="BI1491" i="3"/>
  <c r="BH1491" i="3"/>
  <c r="BG1491" i="3"/>
  <c r="BF1491" i="3"/>
  <c r="T1491" i="3"/>
  <c r="R1491" i="3"/>
  <c r="P1491" i="3"/>
  <c r="BI1485" i="3"/>
  <c r="BH1485" i="3"/>
  <c r="BG1485" i="3"/>
  <c r="BF1485" i="3"/>
  <c r="T1485" i="3"/>
  <c r="R1485" i="3"/>
  <c r="P1485" i="3"/>
  <c r="BI1482" i="3"/>
  <c r="BH1482" i="3"/>
  <c r="BG1482" i="3"/>
  <c r="BF1482" i="3"/>
  <c r="T1482" i="3"/>
  <c r="R1482" i="3"/>
  <c r="P1482" i="3"/>
  <c r="BI1476" i="3"/>
  <c r="BH1476" i="3"/>
  <c r="BG1476" i="3"/>
  <c r="BF1476" i="3"/>
  <c r="T1476" i="3"/>
  <c r="R1476" i="3"/>
  <c r="P1476" i="3"/>
  <c r="BI1471" i="3"/>
  <c r="BH1471" i="3"/>
  <c r="BG1471" i="3"/>
  <c r="BF1471" i="3"/>
  <c r="T1471" i="3"/>
  <c r="R1471" i="3"/>
  <c r="P1471" i="3"/>
  <c r="BI1467" i="3"/>
  <c r="BH1467" i="3"/>
  <c r="BG1467" i="3"/>
  <c r="BF1467" i="3"/>
  <c r="T1467" i="3"/>
  <c r="R1467" i="3"/>
  <c r="P1467" i="3"/>
  <c r="BI1463" i="3"/>
  <c r="BH1463" i="3"/>
  <c r="BG1463" i="3"/>
  <c r="BF1463" i="3"/>
  <c r="T1463" i="3"/>
  <c r="R1463" i="3"/>
  <c r="P1463" i="3"/>
  <c r="BI1459" i="3"/>
  <c r="BH1459" i="3"/>
  <c r="BG1459" i="3"/>
  <c r="BF1459" i="3"/>
  <c r="T1459" i="3"/>
  <c r="R1459" i="3"/>
  <c r="P1459" i="3"/>
  <c r="BI1455" i="3"/>
  <c r="BH1455" i="3"/>
  <c r="BG1455" i="3"/>
  <c r="BF1455" i="3"/>
  <c r="T1455" i="3"/>
  <c r="R1455" i="3"/>
  <c r="P1455" i="3"/>
  <c r="BI1453" i="3"/>
  <c r="BH1453" i="3"/>
  <c r="BG1453" i="3"/>
  <c r="BF1453" i="3"/>
  <c r="T1453" i="3"/>
  <c r="R1453" i="3"/>
  <c r="P1453" i="3"/>
  <c r="BI1444" i="3"/>
  <c r="BH1444" i="3"/>
  <c r="BG1444" i="3"/>
  <c r="BF1444" i="3"/>
  <c r="T1444" i="3"/>
  <c r="R1444" i="3"/>
  <c r="P1444" i="3"/>
  <c r="BI1440" i="3"/>
  <c r="BH1440" i="3"/>
  <c r="BG1440" i="3"/>
  <c r="BF1440" i="3"/>
  <c r="T1440" i="3"/>
  <c r="R1440" i="3"/>
  <c r="P1440" i="3"/>
  <c r="BI1438" i="3"/>
  <c r="BH1438" i="3"/>
  <c r="BG1438" i="3"/>
  <c r="BF1438" i="3"/>
  <c r="T1438" i="3"/>
  <c r="R1438" i="3"/>
  <c r="P1438" i="3"/>
  <c r="BI1435" i="3"/>
  <c r="BH1435" i="3"/>
  <c r="BG1435" i="3"/>
  <c r="BF1435" i="3"/>
  <c r="T1435" i="3"/>
  <c r="R1435" i="3"/>
  <c r="P1435" i="3"/>
  <c r="BI1431" i="3"/>
  <c r="BH1431" i="3"/>
  <c r="BG1431" i="3"/>
  <c r="BF1431" i="3"/>
  <c r="T1431" i="3"/>
  <c r="R1431" i="3"/>
  <c r="P1431" i="3"/>
  <c r="BI1419" i="3"/>
  <c r="BH1419" i="3"/>
  <c r="BG1419" i="3"/>
  <c r="BF1419" i="3"/>
  <c r="T1419" i="3"/>
  <c r="R1419" i="3"/>
  <c r="P1419" i="3"/>
  <c r="BI1415" i="3"/>
  <c r="BH1415" i="3"/>
  <c r="BG1415" i="3"/>
  <c r="BF1415" i="3"/>
  <c r="T1415" i="3"/>
  <c r="R1415" i="3"/>
  <c r="P1415" i="3"/>
  <c r="BI1410" i="3"/>
  <c r="BH1410" i="3"/>
  <c r="BG1410" i="3"/>
  <c r="BF1410" i="3"/>
  <c r="T1410" i="3"/>
  <c r="R1410" i="3"/>
  <c r="P1410" i="3"/>
  <c r="BI1408" i="3"/>
  <c r="BH1408" i="3"/>
  <c r="BG1408" i="3"/>
  <c r="BF1408" i="3"/>
  <c r="T1408" i="3"/>
  <c r="R1408" i="3"/>
  <c r="P1408" i="3"/>
  <c r="BI1406" i="3"/>
  <c r="BH1406" i="3"/>
  <c r="BG1406" i="3"/>
  <c r="BF1406" i="3"/>
  <c r="T1406" i="3"/>
  <c r="R1406" i="3"/>
  <c r="P1406" i="3"/>
  <c r="BI1404" i="3"/>
  <c r="BH1404" i="3"/>
  <c r="BG1404" i="3"/>
  <c r="BF1404" i="3"/>
  <c r="T1404" i="3"/>
  <c r="R1404" i="3"/>
  <c r="P1404" i="3"/>
  <c r="BI1401" i="3"/>
  <c r="BH1401" i="3"/>
  <c r="BG1401" i="3"/>
  <c r="BF1401" i="3"/>
  <c r="T1401" i="3"/>
  <c r="R1401" i="3"/>
  <c r="P1401" i="3"/>
  <c r="BI1388" i="3"/>
  <c r="BH1388" i="3"/>
  <c r="BG1388" i="3"/>
  <c r="BF1388" i="3"/>
  <c r="T1388" i="3"/>
  <c r="R1388" i="3"/>
  <c r="P1388" i="3"/>
  <c r="BI1384" i="3"/>
  <c r="BH1384" i="3"/>
  <c r="BG1384" i="3"/>
  <c r="BF1384" i="3"/>
  <c r="T1384" i="3"/>
  <c r="R1384" i="3"/>
  <c r="P1384" i="3"/>
  <c r="BI1380" i="3"/>
  <c r="BH1380" i="3"/>
  <c r="BG1380" i="3"/>
  <c r="BF1380" i="3"/>
  <c r="T1380" i="3"/>
  <c r="R1380" i="3"/>
  <c r="P1380" i="3"/>
  <c r="BI1375" i="3"/>
  <c r="BH1375" i="3"/>
  <c r="BG1375" i="3"/>
  <c r="BF1375" i="3"/>
  <c r="T1375" i="3"/>
  <c r="R1375" i="3"/>
  <c r="P1375" i="3"/>
  <c r="BI1373" i="3"/>
  <c r="BH1373" i="3"/>
  <c r="BG1373" i="3"/>
  <c r="BF1373" i="3"/>
  <c r="T1373" i="3"/>
  <c r="R1373" i="3"/>
  <c r="P1373" i="3"/>
  <c r="BI1365" i="3"/>
  <c r="BH1365" i="3"/>
  <c r="BG1365" i="3"/>
  <c r="BF1365" i="3"/>
  <c r="T1365" i="3"/>
  <c r="R1365" i="3"/>
  <c r="P1365" i="3"/>
  <c r="BI1360" i="3"/>
  <c r="BH1360" i="3"/>
  <c r="BG1360" i="3"/>
  <c r="BF1360" i="3"/>
  <c r="T1360" i="3"/>
  <c r="R1360" i="3"/>
  <c r="P1360" i="3"/>
  <c r="BI1357" i="3"/>
  <c r="BH1357" i="3"/>
  <c r="BG1357" i="3"/>
  <c r="BF1357" i="3"/>
  <c r="T1357" i="3"/>
  <c r="R1357" i="3"/>
  <c r="P1357" i="3"/>
  <c r="BI1352" i="3"/>
  <c r="BH1352" i="3"/>
  <c r="BG1352" i="3"/>
  <c r="BF1352" i="3"/>
  <c r="T1352" i="3"/>
  <c r="R1352" i="3"/>
  <c r="P1352" i="3"/>
  <c r="BI1347" i="3"/>
  <c r="BH1347" i="3"/>
  <c r="BG1347" i="3"/>
  <c r="BF1347" i="3"/>
  <c r="T1347" i="3"/>
  <c r="R1347" i="3"/>
  <c r="P1347" i="3"/>
  <c r="BI1343" i="3"/>
  <c r="BH1343" i="3"/>
  <c r="BG1343" i="3"/>
  <c r="BF1343" i="3"/>
  <c r="T1343" i="3"/>
  <c r="R1343" i="3"/>
  <c r="P1343" i="3"/>
  <c r="BI1335" i="3"/>
  <c r="BH1335" i="3"/>
  <c r="BG1335" i="3"/>
  <c r="BF1335" i="3"/>
  <c r="T1335" i="3"/>
  <c r="R1335" i="3"/>
  <c r="P1335" i="3"/>
  <c r="BI1334" i="3"/>
  <c r="BH1334" i="3"/>
  <c r="BG1334" i="3"/>
  <c r="BF1334" i="3"/>
  <c r="T1334" i="3"/>
  <c r="R1334" i="3"/>
  <c r="P1334" i="3"/>
  <c r="BI1330" i="3"/>
  <c r="BH1330" i="3"/>
  <c r="BG1330" i="3"/>
  <c r="BF1330" i="3"/>
  <c r="T1330" i="3"/>
  <c r="R1330" i="3"/>
  <c r="P1330" i="3"/>
  <c r="BI1327" i="3"/>
  <c r="BH1327" i="3"/>
  <c r="BG1327" i="3"/>
  <c r="BF1327" i="3"/>
  <c r="T1327" i="3"/>
  <c r="R1327" i="3"/>
  <c r="P1327" i="3"/>
  <c r="BI1324" i="3"/>
  <c r="BH1324" i="3"/>
  <c r="BG1324" i="3"/>
  <c r="BF1324" i="3"/>
  <c r="T1324" i="3"/>
  <c r="R1324" i="3"/>
  <c r="P1324" i="3"/>
  <c r="BI1320" i="3"/>
  <c r="BH1320" i="3"/>
  <c r="BG1320" i="3"/>
  <c r="BF1320" i="3"/>
  <c r="T1320" i="3"/>
  <c r="R1320" i="3"/>
  <c r="P1320" i="3"/>
  <c r="BI1317" i="3"/>
  <c r="BH1317" i="3"/>
  <c r="BG1317" i="3"/>
  <c r="BF1317" i="3"/>
  <c r="T1317" i="3"/>
  <c r="R1317" i="3"/>
  <c r="P1317" i="3"/>
  <c r="BI1313" i="3"/>
  <c r="BH1313" i="3"/>
  <c r="BG1313" i="3"/>
  <c r="BF1313" i="3"/>
  <c r="T1313" i="3"/>
  <c r="R1313" i="3"/>
  <c r="P1313" i="3"/>
  <c r="BI1310" i="3"/>
  <c r="BH1310" i="3"/>
  <c r="BG1310" i="3"/>
  <c r="BF1310" i="3"/>
  <c r="T1310" i="3"/>
  <c r="R1310" i="3"/>
  <c r="P1310" i="3"/>
  <c r="BI1306" i="3"/>
  <c r="BH1306" i="3"/>
  <c r="BG1306" i="3"/>
  <c r="BF1306" i="3"/>
  <c r="T1306" i="3"/>
  <c r="R1306" i="3"/>
  <c r="P1306" i="3"/>
  <c r="BI1302" i="3"/>
  <c r="BH1302" i="3"/>
  <c r="BG1302" i="3"/>
  <c r="BF1302" i="3"/>
  <c r="T1302" i="3"/>
  <c r="R1302" i="3"/>
  <c r="P1302" i="3"/>
  <c r="BI1298" i="3"/>
  <c r="BH1298" i="3"/>
  <c r="BG1298" i="3"/>
  <c r="BF1298" i="3"/>
  <c r="T1298" i="3"/>
  <c r="R1298" i="3"/>
  <c r="P1298" i="3"/>
  <c r="BI1293" i="3"/>
  <c r="BH1293" i="3"/>
  <c r="BG1293" i="3"/>
  <c r="BF1293" i="3"/>
  <c r="T1293" i="3"/>
  <c r="R1293" i="3"/>
  <c r="P1293" i="3"/>
  <c r="BI1292" i="3"/>
  <c r="BH1292" i="3"/>
  <c r="BG1292" i="3"/>
  <c r="BF1292" i="3"/>
  <c r="T1292" i="3"/>
  <c r="R1292" i="3"/>
  <c r="P1292" i="3"/>
  <c r="BI1288" i="3"/>
  <c r="BH1288" i="3"/>
  <c r="BG1288" i="3"/>
  <c r="BF1288" i="3"/>
  <c r="T1288" i="3"/>
  <c r="R1288" i="3"/>
  <c r="P1288" i="3"/>
  <c r="BI1285" i="3"/>
  <c r="BH1285" i="3"/>
  <c r="BG1285" i="3"/>
  <c r="BF1285" i="3"/>
  <c r="T1285" i="3"/>
  <c r="R1285" i="3"/>
  <c r="P1285" i="3"/>
  <c r="BI1282" i="3"/>
  <c r="BH1282" i="3"/>
  <c r="BG1282" i="3"/>
  <c r="BF1282" i="3"/>
  <c r="T1282" i="3"/>
  <c r="R1282" i="3"/>
  <c r="P1282" i="3"/>
  <c r="BI1278" i="3"/>
  <c r="BH1278" i="3"/>
  <c r="BG1278" i="3"/>
  <c r="BF1278" i="3"/>
  <c r="T1278" i="3"/>
  <c r="R1278" i="3"/>
  <c r="P1278" i="3"/>
  <c r="BI1277" i="3"/>
  <c r="BH1277" i="3"/>
  <c r="BG1277" i="3"/>
  <c r="BF1277" i="3"/>
  <c r="T1277" i="3"/>
  <c r="R1277" i="3"/>
  <c r="P1277" i="3"/>
  <c r="BI1273" i="3"/>
  <c r="BH1273" i="3"/>
  <c r="BG1273" i="3"/>
  <c r="BF1273" i="3"/>
  <c r="T1273" i="3"/>
  <c r="R1273" i="3"/>
  <c r="P1273" i="3"/>
  <c r="BI1270" i="3"/>
  <c r="BH1270" i="3"/>
  <c r="BG1270" i="3"/>
  <c r="BF1270" i="3"/>
  <c r="T1270" i="3"/>
  <c r="R1270" i="3"/>
  <c r="P1270" i="3"/>
  <c r="BI1265" i="3"/>
  <c r="BH1265" i="3"/>
  <c r="BG1265" i="3"/>
  <c r="BF1265" i="3"/>
  <c r="T1265" i="3"/>
  <c r="R1265" i="3"/>
  <c r="P1265" i="3"/>
  <c r="BI1260" i="3"/>
  <c r="BH1260" i="3"/>
  <c r="BG1260" i="3"/>
  <c r="BF1260" i="3"/>
  <c r="T1260" i="3"/>
  <c r="R1260" i="3"/>
  <c r="P1260" i="3"/>
  <c r="BI1254" i="3"/>
  <c r="BH1254" i="3"/>
  <c r="BG1254" i="3"/>
  <c r="BF1254" i="3"/>
  <c r="T1254" i="3"/>
  <c r="R1254" i="3"/>
  <c r="P1254" i="3"/>
  <c r="BI1249" i="3"/>
  <c r="BH1249" i="3"/>
  <c r="BG1249" i="3"/>
  <c r="BF1249" i="3"/>
  <c r="T1249" i="3"/>
  <c r="R1249" i="3"/>
  <c r="P1249" i="3"/>
  <c r="BI1243" i="3"/>
  <c r="BH1243" i="3"/>
  <c r="BG1243" i="3"/>
  <c r="BF1243" i="3"/>
  <c r="T1243" i="3"/>
  <c r="R1243" i="3"/>
  <c r="P1243" i="3"/>
  <c r="BI1242" i="3"/>
  <c r="BH1242" i="3"/>
  <c r="BG1242" i="3"/>
  <c r="BF1242" i="3"/>
  <c r="T1242" i="3"/>
  <c r="R1242" i="3"/>
  <c r="P1242" i="3"/>
  <c r="BI1240" i="3"/>
  <c r="BH1240" i="3"/>
  <c r="BG1240" i="3"/>
  <c r="BF1240" i="3"/>
  <c r="T1240" i="3"/>
  <c r="R1240" i="3"/>
  <c r="P1240" i="3"/>
  <c r="BI1239" i="3"/>
  <c r="BH1239" i="3"/>
  <c r="BG1239" i="3"/>
  <c r="BF1239" i="3"/>
  <c r="T1239" i="3"/>
  <c r="R1239" i="3"/>
  <c r="P1239" i="3"/>
  <c r="BI1235" i="3"/>
  <c r="BH1235" i="3"/>
  <c r="BG1235" i="3"/>
  <c r="BF1235" i="3"/>
  <c r="T1235" i="3"/>
  <c r="R1235" i="3"/>
  <c r="P1235" i="3"/>
  <c r="BI1231" i="3"/>
  <c r="BH1231" i="3"/>
  <c r="BG1231" i="3"/>
  <c r="BF1231" i="3"/>
  <c r="T1231" i="3"/>
  <c r="R1231" i="3"/>
  <c r="P1231" i="3"/>
  <c r="BI1228" i="3"/>
  <c r="BH1228" i="3"/>
  <c r="BG1228" i="3"/>
  <c r="BF1228" i="3"/>
  <c r="T1228" i="3"/>
  <c r="R1228" i="3"/>
  <c r="P1228" i="3"/>
  <c r="BI1222" i="3"/>
  <c r="BH1222" i="3"/>
  <c r="BG1222" i="3"/>
  <c r="BF1222" i="3"/>
  <c r="T1222" i="3"/>
  <c r="R1222" i="3"/>
  <c r="P1222" i="3"/>
  <c r="BI1221" i="3"/>
  <c r="BH1221" i="3"/>
  <c r="BG1221" i="3"/>
  <c r="BF1221" i="3"/>
  <c r="T1221" i="3"/>
  <c r="R1221" i="3"/>
  <c r="P1221" i="3"/>
  <c r="BI1220" i="3"/>
  <c r="BH1220" i="3"/>
  <c r="BG1220" i="3"/>
  <c r="BF1220" i="3"/>
  <c r="T1220" i="3"/>
  <c r="R1220" i="3"/>
  <c r="P1220" i="3"/>
  <c r="BI1217" i="3"/>
  <c r="BH1217" i="3"/>
  <c r="BG1217" i="3"/>
  <c r="BF1217" i="3"/>
  <c r="T1217" i="3"/>
  <c r="R1217" i="3"/>
  <c r="P1217" i="3"/>
  <c r="BI1213" i="3"/>
  <c r="BH1213" i="3"/>
  <c r="BG1213" i="3"/>
  <c r="BF1213" i="3"/>
  <c r="T1213" i="3"/>
  <c r="R1213" i="3"/>
  <c r="P1213" i="3"/>
  <c r="BI1210" i="3"/>
  <c r="BH1210" i="3"/>
  <c r="BG1210" i="3"/>
  <c r="BF1210" i="3"/>
  <c r="T1210" i="3"/>
  <c r="R1210" i="3"/>
  <c r="P1210" i="3"/>
  <c r="BI1204" i="3"/>
  <c r="BH1204" i="3"/>
  <c r="BG1204" i="3"/>
  <c r="BF1204" i="3"/>
  <c r="T1204" i="3"/>
  <c r="R1204" i="3"/>
  <c r="P1204" i="3"/>
  <c r="BI1201" i="3"/>
  <c r="BH1201" i="3"/>
  <c r="BG1201" i="3"/>
  <c r="BF1201" i="3"/>
  <c r="T1201" i="3"/>
  <c r="R1201" i="3"/>
  <c r="P1201" i="3"/>
  <c r="BI1198" i="3"/>
  <c r="BH1198" i="3"/>
  <c r="BG1198" i="3"/>
  <c r="BF1198" i="3"/>
  <c r="T1198" i="3"/>
  <c r="R1198" i="3"/>
  <c r="P1198" i="3"/>
  <c r="BI1195" i="3"/>
  <c r="BH1195" i="3"/>
  <c r="BG1195" i="3"/>
  <c r="BF1195" i="3"/>
  <c r="T1195" i="3"/>
  <c r="R1195" i="3"/>
  <c r="P1195" i="3"/>
  <c r="BI1192" i="3"/>
  <c r="BH1192" i="3"/>
  <c r="BG1192" i="3"/>
  <c r="BF1192" i="3"/>
  <c r="T1192" i="3"/>
  <c r="R1192" i="3"/>
  <c r="P1192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3" i="3"/>
  <c r="BH1183" i="3"/>
  <c r="BG1183" i="3"/>
  <c r="BF1183" i="3"/>
  <c r="T1183" i="3"/>
  <c r="R1183" i="3"/>
  <c r="P1183" i="3"/>
  <c r="BI1180" i="3"/>
  <c r="BH1180" i="3"/>
  <c r="BG1180" i="3"/>
  <c r="BF1180" i="3"/>
  <c r="T1180" i="3"/>
  <c r="R1180" i="3"/>
  <c r="P1180" i="3"/>
  <c r="BI1177" i="3"/>
  <c r="BH1177" i="3"/>
  <c r="BG1177" i="3"/>
  <c r="BF1177" i="3"/>
  <c r="T1177" i="3"/>
  <c r="R1177" i="3"/>
  <c r="P1177" i="3"/>
  <c r="BI1174" i="3"/>
  <c r="BH1174" i="3"/>
  <c r="BG1174" i="3"/>
  <c r="BF1174" i="3"/>
  <c r="T1174" i="3"/>
  <c r="R1174" i="3"/>
  <c r="P1174" i="3"/>
  <c r="BI1171" i="3"/>
  <c r="BH1171" i="3"/>
  <c r="BG1171" i="3"/>
  <c r="BF1171" i="3"/>
  <c r="T1171" i="3"/>
  <c r="R1171" i="3"/>
  <c r="P1171" i="3"/>
  <c r="BI1168" i="3"/>
  <c r="BH1168" i="3"/>
  <c r="BG1168" i="3"/>
  <c r="BF1168" i="3"/>
  <c r="T1168" i="3"/>
  <c r="R1168" i="3"/>
  <c r="P1168" i="3"/>
  <c r="BI1165" i="3"/>
  <c r="BH1165" i="3"/>
  <c r="BG1165" i="3"/>
  <c r="BF1165" i="3"/>
  <c r="T1165" i="3"/>
  <c r="R1165" i="3"/>
  <c r="P1165" i="3"/>
  <c r="BI1162" i="3"/>
  <c r="BH1162" i="3"/>
  <c r="BG1162" i="3"/>
  <c r="BF1162" i="3"/>
  <c r="T1162" i="3"/>
  <c r="R1162" i="3"/>
  <c r="P1162" i="3"/>
  <c r="BI1145" i="3"/>
  <c r="BH1145" i="3"/>
  <c r="BG1145" i="3"/>
  <c r="BF1145" i="3"/>
  <c r="T1145" i="3"/>
  <c r="R1145" i="3"/>
  <c r="P1145" i="3"/>
  <c r="BI1142" i="3"/>
  <c r="BH1142" i="3"/>
  <c r="BG1142" i="3"/>
  <c r="BF1142" i="3"/>
  <c r="T1142" i="3"/>
  <c r="R1142" i="3"/>
  <c r="P1142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1" i="3"/>
  <c r="BH1131" i="3"/>
  <c r="BG1131" i="3"/>
  <c r="BF1131" i="3"/>
  <c r="T1131" i="3"/>
  <c r="R1131" i="3"/>
  <c r="P1131" i="3"/>
  <c r="BI1124" i="3"/>
  <c r="BH1124" i="3"/>
  <c r="BG1124" i="3"/>
  <c r="BF1124" i="3"/>
  <c r="T1124" i="3"/>
  <c r="R1124" i="3"/>
  <c r="P1124" i="3"/>
  <c r="BI1120" i="3"/>
  <c r="BH1120" i="3"/>
  <c r="BG1120" i="3"/>
  <c r="BF1120" i="3"/>
  <c r="T1120" i="3"/>
  <c r="R1120" i="3"/>
  <c r="P1120" i="3"/>
  <c r="BI1115" i="3"/>
  <c r="BH1115" i="3"/>
  <c r="BG1115" i="3"/>
  <c r="BF1115" i="3"/>
  <c r="T1115" i="3"/>
  <c r="R1115" i="3"/>
  <c r="P1115" i="3"/>
  <c r="BI1110" i="3"/>
  <c r="BH1110" i="3"/>
  <c r="BG1110" i="3"/>
  <c r="BF1110" i="3"/>
  <c r="T1110" i="3"/>
  <c r="R1110" i="3"/>
  <c r="P1110" i="3"/>
  <c r="BI1104" i="3"/>
  <c r="BH1104" i="3"/>
  <c r="BG1104" i="3"/>
  <c r="BF1104" i="3"/>
  <c r="T1104" i="3"/>
  <c r="R1104" i="3"/>
  <c r="P1104" i="3"/>
  <c r="BI1100" i="3"/>
  <c r="BH1100" i="3"/>
  <c r="BG1100" i="3"/>
  <c r="BF1100" i="3"/>
  <c r="T1100" i="3"/>
  <c r="R1100" i="3"/>
  <c r="P1100" i="3"/>
  <c r="BI1096" i="3"/>
  <c r="BH1096" i="3"/>
  <c r="BG1096" i="3"/>
  <c r="BF1096" i="3"/>
  <c r="T1096" i="3"/>
  <c r="R1096" i="3"/>
  <c r="P1096" i="3"/>
  <c r="BI1093" i="3"/>
  <c r="BH1093" i="3"/>
  <c r="BG1093" i="3"/>
  <c r="BF1093" i="3"/>
  <c r="T1093" i="3"/>
  <c r="R1093" i="3"/>
  <c r="P1093" i="3"/>
  <c r="BI1088" i="3"/>
  <c r="BH1088" i="3"/>
  <c r="BG1088" i="3"/>
  <c r="BF1088" i="3"/>
  <c r="T1088" i="3"/>
  <c r="R1088" i="3"/>
  <c r="P1088" i="3"/>
  <c r="BI1085" i="3"/>
  <c r="BH1085" i="3"/>
  <c r="BG1085" i="3"/>
  <c r="BF1085" i="3"/>
  <c r="T1085" i="3"/>
  <c r="R1085" i="3"/>
  <c r="P1085" i="3"/>
  <c r="BI1083" i="3"/>
  <c r="BH1083" i="3"/>
  <c r="BG1083" i="3"/>
  <c r="BF1083" i="3"/>
  <c r="T1083" i="3"/>
  <c r="R1083" i="3"/>
  <c r="P1083" i="3"/>
  <c r="BI1082" i="3"/>
  <c r="BH1082" i="3"/>
  <c r="BG1082" i="3"/>
  <c r="BF1082" i="3"/>
  <c r="T1082" i="3"/>
  <c r="R1082" i="3"/>
  <c r="P1082" i="3"/>
  <c r="BI1078" i="3"/>
  <c r="BH1078" i="3"/>
  <c r="BG1078" i="3"/>
  <c r="BF1078" i="3"/>
  <c r="T1078" i="3"/>
  <c r="R1078" i="3"/>
  <c r="P1078" i="3"/>
  <c r="BI1074" i="3"/>
  <c r="BH1074" i="3"/>
  <c r="BG1074" i="3"/>
  <c r="BF1074" i="3"/>
  <c r="T1074" i="3"/>
  <c r="R1074" i="3"/>
  <c r="P1074" i="3"/>
  <c r="BI1071" i="3"/>
  <c r="BH1071" i="3"/>
  <c r="BG1071" i="3"/>
  <c r="BF1071" i="3"/>
  <c r="T1071" i="3"/>
  <c r="R1071" i="3"/>
  <c r="P1071" i="3"/>
  <c r="BI1066" i="3"/>
  <c r="BH1066" i="3"/>
  <c r="BG1066" i="3"/>
  <c r="BF1066" i="3"/>
  <c r="T1066" i="3"/>
  <c r="R1066" i="3"/>
  <c r="P1066" i="3"/>
  <c r="BI1063" i="3"/>
  <c r="BH1063" i="3"/>
  <c r="BG1063" i="3"/>
  <c r="BF1063" i="3"/>
  <c r="T1063" i="3"/>
  <c r="R1063" i="3"/>
  <c r="P1063" i="3"/>
  <c r="BI1060" i="3"/>
  <c r="BH1060" i="3"/>
  <c r="BG1060" i="3"/>
  <c r="BF1060" i="3"/>
  <c r="T1060" i="3"/>
  <c r="R1060" i="3"/>
  <c r="P1060" i="3"/>
  <c r="BI1054" i="3"/>
  <c r="BH1054" i="3"/>
  <c r="BG1054" i="3"/>
  <c r="BF1054" i="3"/>
  <c r="T1054" i="3"/>
  <c r="R1054" i="3"/>
  <c r="P1054" i="3"/>
  <c r="BI1052" i="3"/>
  <c r="BH1052" i="3"/>
  <c r="BG1052" i="3"/>
  <c r="BF1052" i="3"/>
  <c r="T1052" i="3"/>
  <c r="R1052" i="3"/>
  <c r="P1052" i="3"/>
  <c r="BI1048" i="3"/>
  <c r="BH1048" i="3"/>
  <c r="BG1048" i="3"/>
  <c r="BF1048" i="3"/>
  <c r="T1048" i="3"/>
  <c r="R1048" i="3"/>
  <c r="P1048" i="3"/>
  <c r="BI1044" i="3"/>
  <c r="BH1044" i="3"/>
  <c r="BG1044" i="3"/>
  <c r="BF1044" i="3"/>
  <c r="T1044" i="3"/>
  <c r="R1044" i="3"/>
  <c r="P1044" i="3"/>
  <c r="BI1039" i="3"/>
  <c r="BH1039" i="3"/>
  <c r="BG1039" i="3"/>
  <c r="BF1039" i="3"/>
  <c r="T1039" i="3"/>
  <c r="R1039" i="3"/>
  <c r="P1039" i="3"/>
  <c r="BI1036" i="3"/>
  <c r="BH1036" i="3"/>
  <c r="BG1036" i="3"/>
  <c r="BF1036" i="3"/>
  <c r="T1036" i="3"/>
  <c r="R1036" i="3"/>
  <c r="P1036" i="3"/>
  <c r="BI1031" i="3"/>
  <c r="BH1031" i="3"/>
  <c r="BG1031" i="3"/>
  <c r="BF1031" i="3"/>
  <c r="T1031" i="3"/>
  <c r="R1031" i="3"/>
  <c r="P1031" i="3"/>
  <c r="BI1029" i="3"/>
  <c r="BH1029" i="3"/>
  <c r="BG1029" i="3"/>
  <c r="BF1029" i="3"/>
  <c r="T1029" i="3"/>
  <c r="R1029" i="3"/>
  <c r="P1029" i="3"/>
  <c r="BI1023" i="3"/>
  <c r="BH1023" i="3"/>
  <c r="BG1023" i="3"/>
  <c r="BF1023" i="3"/>
  <c r="T1023" i="3"/>
  <c r="R1023" i="3"/>
  <c r="P1023" i="3"/>
  <c r="BI1019" i="3"/>
  <c r="BH1019" i="3"/>
  <c r="BG1019" i="3"/>
  <c r="BF1019" i="3"/>
  <c r="T1019" i="3"/>
  <c r="R1019" i="3"/>
  <c r="P1019" i="3"/>
  <c r="BI1016" i="3"/>
  <c r="BH1016" i="3"/>
  <c r="BG1016" i="3"/>
  <c r="BF1016" i="3"/>
  <c r="T1016" i="3"/>
  <c r="R1016" i="3"/>
  <c r="P1016" i="3"/>
  <c r="BI1012" i="3"/>
  <c r="BH1012" i="3"/>
  <c r="BG1012" i="3"/>
  <c r="BF1012" i="3"/>
  <c r="T1012" i="3"/>
  <c r="R1012" i="3"/>
  <c r="P1012" i="3"/>
  <c r="BI1006" i="3"/>
  <c r="BH1006" i="3"/>
  <c r="BG1006" i="3"/>
  <c r="BF1006" i="3"/>
  <c r="T1006" i="3"/>
  <c r="R1006" i="3"/>
  <c r="P1006" i="3"/>
  <c r="BI1001" i="3"/>
  <c r="BH1001" i="3"/>
  <c r="BG1001" i="3"/>
  <c r="BF1001" i="3"/>
  <c r="T1001" i="3"/>
  <c r="R1001" i="3"/>
  <c r="P1001" i="3"/>
  <c r="BI995" i="3"/>
  <c r="BH995" i="3"/>
  <c r="BG995" i="3"/>
  <c r="BF995" i="3"/>
  <c r="T995" i="3"/>
  <c r="R995" i="3"/>
  <c r="P995" i="3"/>
  <c r="BI990" i="3"/>
  <c r="BH990" i="3"/>
  <c r="BG990" i="3"/>
  <c r="BF990" i="3"/>
  <c r="T990" i="3"/>
  <c r="R990" i="3"/>
  <c r="P990" i="3"/>
  <c r="BI988" i="3"/>
  <c r="BH988" i="3"/>
  <c r="BG988" i="3"/>
  <c r="BF988" i="3"/>
  <c r="T988" i="3"/>
  <c r="R988" i="3"/>
  <c r="P988" i="3"/>
  <c r="BI982" i="3"/>
  <c r="BH982" i="3"/>
  <c r="BG982" i="3"/>
  <c r="BF982" i="3"/>
  <c r="T982" i="3"/>
  <c r="R982" i="3"/>
  <c r="P982" i="3"/>
  <c r="BI978" i="3"/>
  <c r="BH978" i="3"/>
  <c r="BG978" i="3"/>
  <c r="BF978" i="3"/>
  <c r="T978" i="3"/>
  <c r="R978" i="3"/>
  <c r="P978" i="3"/>
  <c r="BI974" i="3"/>
  <c r="BH974" i="3"/>
  <c r="BG974" i="3"/>
  <c r="BF974" i="3"/>
  <c r="T974" i="3"/>
  <c r="R974" i="3"/>
  <c r="P974" i="3"/>
  <c r="BI970" i="3"/>
  <c r="BH970" i="3"/>
  <c r="BG970" i="3"/>
  <c r="BF970" i="3"/>
  <c r="T970" i="3"/>
  <c r="R970" i="3"/>
  <c r="P970" i="3"/>
  <c r="BI966" i="3"/>
  <c r="BH966" i="3"/>
  <c r="BG966" i="3"/>
  <c r="BF966" i="3"/>
  <c r="T966" i="3"/>
  <c r="R966" i="3"/>
  <c r="P966" i="3"/>
  <c r="BI963" i="3"/>
  <c r="BH963" i="3"/>
  <c r="BG963" i="3"/>
  <c r="BF963" i="3"/>
  <c r="T963" i="3"/>
  <c r="R963" i="3"/>
  <c r="P963" i="3"/>
  <c r="BI959" i="3"/>
  <c r="BH959" i="3"/>
  <c r="BG959" i="3"/>
  <c r="BF959" i="3"/>
  <c r="T959" i="3"/>
  <c r="R959" i="3"/>
  <c r="P959" i="3"/>
  <c r="BI954" i="3"/>
  <c r="BH954" i="3"/>
  <c r="BG954" i="3"/>
  <c r="BF954" i="3"/>
  <c r="T954" i="3"/>
  <c r="R954" i="3"/>
  <c r="P954" i="3"/>
  <c r="BI949" i="3"/>
  <c r="BH949" i="3"/>
  <c r="BG949" i="3"/>
  <c r="BF949" i="3"/>
  <c r="T949" i="3"/>
  <c r="R949" i="3"/>
  <c r="P949" i="3"/>
  <c r="BI943" i="3"/>
  <c r="BH943" i="3"/>
  <c r="BG943" i="3"/>
  <c r="BF943" i="3"/>
  <c r="T943" i="3"/>
  <c r="R943" i="3"/>
  <c r="P943" i="3"/>
  <c r="BI936" i="3"/>
  <c r="BH936" i="3"/>
  <c r="BG936" i="3"/>
  <c r="BF936" i="3"/>
  <c r="T936" i="3"/>
  <c r="R936" i="3"/>
  <c r="P936" i="3"/>
  <c r="BI932" i="3"/>
  <c r="BH932" i="3"/>
  <c r="BG932" i="3"/>
  <c r="BF932" i="3"/>
  <c r="T932" i="3"/>
  <c r="R932" i="3"/>
  <c r="P932" i="3"/>
  <c r="BI925" i="3"/>
  <c r="BH925" i="3"/>
  <c r="BG925" i="3"/>
  <c r="BF925" i="3"/>
  <c r="T925" i="3"/>
  <c r="R925" i="3"/>
  <c r="P925" i="3"/>
  <c r="BI921" i="3"/>
  <c r="BH921" i="3"/>
  <c r="BG921" i="3"/>
  <c r="BF921" i="3"/>
  <c r="T921" i="3"/>
  <c r="R921" i="3"/>
  <c r="P921" i="3"/>
  <c r="BI914" i="3"/>
  <c r="BH914" i="3"/>
  <c r="BG914" i="3"/>
  <c r="BF914" i="3"/>
  <c r="T914" i="3"/>
  <c r="R914" i="3"/>
  <c r="P914" i="3"/>
  <c r="BI912" i="3"/>
  <c r="BH912" i="3"/>
  <c r="BG912" i="3"/>
  <c r="BF912" i="3"/>
  <c r="T912" i="3"/>
  <c r="R912" i="3"/>
  <c r="P912" i="3"/>
  <c r="BI906" i="3"/>
  <c r="BH906" i="3"/>
  <c r="BG906" i="3"/>
  <c r="BF906" i="3"/>
  <c r="T906" i="3"/>
  <c r="R906" i="3"/>
  <c r="P906" i="3"/>
  <c r="BI904" i="3"/>
  <c r="BH904" i="3"/>
  <c r="BG904" i="3"/>
  <c r="BF904" i="3"/>
  <c r="T904" i="3"/>
  <c r="R904" i="3"/>
  <c r="P904" i="3"/>
  <c r="BI900" i="3"/>
  <c r="BH900" i="3"/>
  <c r="BG900" i="3"/>
  <c r="BF900" i="3"/>
  <c r="T900" i="3"/>
  <c r="R900" i="3"/>
  <c r="P900" i="3"/>
  <c r="BI895" i="3"/>
  <c r="BH895" i="3"/>
  <c r="BG895" i="3"/>
  <c r="BF895" i="3"/>
  <c r="T895" i="3"/>
  <c r="R895" i="3"/>
  <c r="P895" i="3"/>
  <c r="BI891" i="3"/>
  <c r="BH891" i="3"/>
  <c r="BG891" i="3"/>
  <c r="BF891" i="3"/>
  <c r="T891" i="3"/>
  <c r="R891" i="3"/>
  <c r="P891" i="3"/>
  <c r="BI888" i="3"/>
  <c r="BH888" i="3"/>
  <c r="BG888" i="3"/>
  <c r="BF888" i="3"/>
  <c r="T888" i="3"/>
  <c r="R888" i="3"/>
  <c r="P888" i="3"/>
  <c r="BI884" i="3"/>
  <c r="BH884" i="3"/>
  <c r="BG884" i="3"/>
  <c r="BF884" i="3"/>
  <c r="T884" i="3"/>
  <c r="R884" i="3"/>
  <c r="P884" i="3"/>
  <c r="BI881" i="3"/>
  <c r="BH881" i="3"/>
  <c r="BG881" i="3"/>
  <c r="BF881" i="3"/>
  <c r="T881" i="3"/>
  <c r="R881" i="3"/>
  <c r="P881" i="3"/>
  <c r="BI876" i="3"/>
  <c r="BH876" i="3"/>
  <c r="BG876" i="3"/>
  <c r="BF876" i="3"/>
  <c r="T876" i="3"/>
  <c r="R876" i="3"/>
  <c r="P876" i="3"/>
  <c r="BI868" i="3"/>
  <c r="BH868" i="3"/>
  <c r="BG868" i="3"/>
  <c r="BF868" i="3"/>
  <c r="T868" i="3"/>
  <c r="R868" i="3"/>
  <c r="P868" i="3"/>
  <c r="BI863" i="3"/>
  <c r="BH863" i="3"/>
  <c r="BG863" i="3"/>
  <c r="BF863" i="3"/>
  <c r="T863" i="3"/>
  <c r="R863" i="3"/>
  <c r="P863" i="3"/>
  <c r="BI858" i="3"/>
  <c r="BH858" i="3"/>
  <c r="BG858" i="3"/>
  <c r="BF858" i="3"/>
  <c r="T858" i="3"/>
  <c r="R858" i="3"/>
  <c r="P858" i="3"/>
  <c r="BI853" i="3"/>
  <c r="BH853" i="3"/>
  <c r="BG853" i="3"/>
  <c r="BF853" i="3"/>
  <c r="T853" i="3"/>
  <c r="R853" i="3"/>
  <c r="P853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39" i="3"/>
  <c r="BH839" i="3"/>
  <c r="BG839" i="3"/>
  <c r="BF839" i="3"/>
  <c r="T839" i="3"/>
  <c r="R839" i="3"/>
  <c r="P839" i="3"/>
  <c r="BI836" i="3"/>
  <c r="BH836" i="3"/>
  <c r="BG836" i="3"/>
  <c r="BF836" i="3"/>
  <c r="T836" i="3"/>
  <c r="R836" i="3"/>
  <c r="P836" i="3"/>
  <c r="BI832" i="3"/>
  <c r="BH832" i="3"/>
  <c r="BG832" i="3"/>
  <c r="BF832" i="3"/>
  <c r="T832" i="3"/>
  <c r="R832" i="3"/>
  <c r="P832" i="3"/>
  <c r="BI825" i="3"/>
  <c r="BH825" i="3"/>
  <c r="BG825" i="3"/>
  <c r="BF825" i="3"/>
  <c r="T825" i="3"/>
  <c r="R825" i="3"/>
  <c r="P825" i="3"/>
  <c r="BI818" i="3"/>
  <c r="BH818" i="3"/>
  <c r="BG818" i="3"/>
  <c r="BF818" i="3"/>
  <c r="T818" i="3"/>
  <c r="R818" i="3"/>
  <c r="P818" i="3"/>
  <c r="BI809" i="3"/>
  <c r="BH809" i="3"/>
  <c r="BG809" i="3"/>
  <c r="BF809" i="3"/>
  <c r="T809" i="3"/>
  <c r="R809" i="3"/>
  <c r="P809" i="3"/>
  <c r="BI805" i="3"/>
  <c r="BH805" i="3"/>
  <c r="BG805" i="3"/>
  <c r="BF805" i="3"/>
  <c r="T805" i="3"/>
  <c r="R805" i="3"/>
  <c r="P805" i="3"/>
  <c r="BI800" i="3"/>
  <c r="BH800" i="3"/>
  <c r="BG800" i="3"/>
  <c r="BF800" i="3"/>
  <c r="T800" i="3"/>
  <c r="R800" i="3"/>
  <c r="P800" i="3"/>
  <c r="BI797" i="3"/>
  <c r="BH797" i="3"/>
  <c r="BG797" i="3"/>
  <c r="BF797" i="3"/>
  <c r="T797" i="3"/>
  <c r="R797" i="3"/>
  <c r="P797" i="3"/>
  <c r="BI793" i="3"/>
  <c r="BH793" i="3"/>
  <c r="BG793" i="3"/>
  <c r="BF793" i="3"/>
  <c r="T793" i="3"/>
  <c r="R793" i="3"/>
  <c r="P793" i="3"/>
  <c r="BI789" i="3"/>
  <c r="BH789" i="3"/>
  <c r="BG789" i="3"/>
  <c r="BF789" i="3"/>
  <c r="T789" i="3"/>
  <c r="R789" i="3"/>
  <c r="P789" i="3"/>
  <c r="BI786" i="3"/>
  <c r="BH786" i="3"/>
  <c r="BG786" i="3"/>
  <c r="BF786" i="3"/>
  <c r="T786" i="3"/>
  <c r="R786" i="3"/>
  <c r="P786" i="3"/>
  <c r="BI779" i="3"/>
  <c r="BH779" i="3"/>
  <c r="BG779" i="3"/>
  <c r="BF779" i="3"/>
  <c r="T779" i="3"/>
  <c r="R779" i="3"/>
  <c r="P779" i="3"/>
  <c r="BI772" i="3"/>
  <c r="BH772" i="3"/>
  <c r="BG772" i="3"/>
  <c r="BF772" i="3"/>
  <c r="T772" i="3"/>
  <c r="R772" i="3"/>
  <c r="P772" i="3"/>
  <c r="BI767" i="3"/>
  <c r="BH767" i="3"/>
  <c r="BG767" i="3"/>
  <c r="BF767" i="3"/>
  <c r="T767" i="3"/>
  <c r="R767" i="3"/>
  <c r="P767" i="3"/>
  <c r="BI762" i="3"/>
  <c r="BH762" i="3"/>
  <c r="BG762" i="3"/>
  <c r="BF762" i="3"/>
  <c r="T762" i="3"/>
  <c r="R762" i="3"/>
  <c r="P762" i="3"/>
  <c r="BI758" i="3"/>
  <c r="BH758" i="3"/>
  <c r="BG758" i="3"/>
  <c r="BF758" i="3"/>
  <c r="T758" i="3"/>
  <c r="R758" i="3"/>
  <c r="P758" i="3"/>
  <c r="BI754" i="3"/>
  <c r="BH754" i="3"/>
  <c r="BG754" i="3"/>
  <c r="BF754" i="3"/>
  <c r="T754" i="3"/>
  <c r="R754" i="3"/>
  <c r="P754" i="3"/>
  <c r="BI748" i="3"/>
  <c r="BH748" i="3"/>
  <c r="BG748" i="3"/>
  <c r="BF748" i="3"/>
  <c r="T748" i="3"/>
  <c r="R748" i="3"/>
  <c r="P748" i="3"/>
  <c r="BI744" i="3"/>
  <c r="BH744" i="3"/>
  <c r="BG744" i="3"/>
  <c r="BF744" i="3"/>
  <c r="T744" i="3"/>
  <c r="R744" i="3"/>
  <c r="P744" i="3"/>
  <c r="BI740" i="3"/>
  <c r="BH740" i="3"/>
  <c r="BG740" i="3"/>
  <c r="BF740" i="3"/>
  <c r="T740" i="3"/>
  <c r="R740" i="3"/>
  <c r="P740" i="3"/>
  <c r="BI738" i="3"/>
  <c r="BH738" i="3"/>
  <c r="BG738" i="3"/>
  <c r="BF738" i="3"/>
  <c r="T738" i="3"/>
  <c r="R738" i="3"/>
  <c r="P738" i="3"/>
  <c r="BI733" i="3"/>
  <c r="BH733" i="3"/>
  <c r="BG733" i="3"/>
  <c r="BF733" i="3"/>
  <c r="T733" i="3"/>
  <c r="R733" i="3"/>
  <c r="P733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3" i="3"/>
  <c r="BH653" i="3"/>
  <c r="BG653" i="3"/>
  <c r="BF653" i="3"/>
  <c r="T653" i="3"/>
  <c r="R653" i="3"/>
  <c r="P653" i="3"/>
  <c r="BI649" i="3"/>
  <c r="BH649" i="3"/>
  <c r="BG649" i="3"/>
  <c r="BF649" i="3"/>
  <c r="T649" i="3"/>
  <c r="T648" i="3" s="1"/>
  <c r="R649" i="3"/>
  <c r="R648" i="3"/>
  <c r="P649" i="3"/>
  <c r="P648" i="3"/>
  <c r="BI644" i="3"/>
  <c r="BH644" i="3"/>
  <c r="BG644" i="3"/>
  <c r="BF644" i="3"/>
  <c r="T644" i="3"/>
  <c r="R644" i="3"/>
  <c r="P644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3" i="3"/>
  <c r="BH603" i="3"/>
  <c r="BG603" i="3"/>
  <c r="BF603" i="3"/>
  <c r="T603" i="3"/>
  <c r="R603" i="3"/>
  <c r="P603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1" i="3"/>
  <c r="BH591" i="3"/>
  <c r="BG591" i="3"/>
  <c r="BF591" i="3"/>
  <c r="T591" i="3"/>
  <c r="R591" i="3"/>
  <c r="P591" i="3"/>
  <c r="BI582" i="3"/>
  <c r="BH582" i="3"/>
  <c r="BG582" i="3"/>
  <c r="BF582" i="3"/>
  <c r="T582" i="3"/>
  <c r="R582" i="3"/>
  <c r="P582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19" i="3"/>
  <c r="BH519" i="3"/>
  <c r="BG519" i="3"/>
  <c r="BF519" i="3"/>
  <c r="T519" i="3"/>
  <c r="R519" i="3"/>
  <c r="P519" i="3"/>
  <c r="BI478" i="3"/>
  <c r="BH478" i="3"/>
  <c r="BG478" i="3"/>
  <c r="BF478" i="3"/>
  <c r="T478" i="3"/>
  <c r="R478" i="3"/>
  <c r="P478" i="3"/>
  <c r="BI470" i="3"/>
  <c r="BH470" i="3"/>
  <c r="BG470" i="3"/>
  <c r="BF470" i="3"/>
  <c r="T470" i="3"/>
  <c r="R470" i="3"/>
  <c r="P470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2" i="3"/>
  <c r="BH372" i="3"/>
  <c r="BG372" i="3"/>
  <c r="BF372" i="3"/>
  <c r="T372" i="3"/>
  <c r="R372" i="3"/>
  <c r="P372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J134" i="3"/>
  <c r="F134" i="3"/>
  <c r="F132" i="3"/>
  <c r="E130" i="3"/>
  <c r="J90" i="3"/>
  <c r="F90" i="3"/>
  <c r="F88" i="3"/>
  <c r="E86" i="3"/>
  <c r="J24" i="3"/>
  <c r="E24" i="3"/>
  <c r="J135" i="3"/>
  <c r="J23" i="3"/>
  <c r="J18" i="3"/>
  <c r="E18" i="3"/>
  <c r="F135" i="3"/>
  <c r="J17" i="3"/>
  <c r="J12" i="3"/>
  <c r="J132" i="3" s="1"/>
  <c r="E7" i="3"/>
  <c r="E128" i="3" s="1"/>
  <c r="J37" i="2"/>
  <c r="J36" i="2"/>
  <c r="AY95" i="1"/>
  <c r="J35" i="2"/>
  <c r="AX95" i="1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T136" i="2"/>
  <c r="R137" i="2"/>
  <c r="R136" i="2"/>
  <c r="P137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7" i="2"/>
  <c r="F117" i="2"/>
  <c r="F115" i="2"/>
  <c r="E113" i="2"/>
  <c r="J90" i="2"/>
  <c r="F90" i="2"/>
  <c r="F88" i="2"/>
  <c r="E86" i="2"/>
  <c r="J24" i="2"/>
  <c r="E24" i="2"/>
  <c r="J118" i="2" s="1"/>
  <c r="J23" i="2"/>
  <c r="J18" i="2"/>
  <c r="E18" i="2"/>
  <c r="F118" i="2" s="1"/>
  <c r="J17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BK152" i="2"/>
  <c r="J152" i="2"/>
  <c r="BK150" i="2"/>
  <c r="J150" i="2"/>
  <c r="BK148" i="2"/>
  <c r="J148" i="2"/>
  <c r="BK146" i="2"/>
  <c r="J146" i="2"/>
  <c r="BK145" i="2"/>
  <c r="J145" i="2"/>
  <c r="BK143" i="2"/>
  <c r="J143" i="2"/>
  <c r="BK141" i="2"/>
  <c r="J141" i="2"/>
  <c r="BK139" i="2"/>
  <c r="J139" i="2"/>
  <c r="BK137" i="2"/>
  <c r="J137" i="2"/>
  <c r="BK134" i="2"/>
  <c r="J134" i="2"/>
  <c r="BK132" i="2"/>
  <c r="J132" i="2"/>
  <c r="BK131" i="2"/>
  <c r="J131" i="2"/>
  <c r="BK128" i="2"/>
  <c r="J128" i="2"/>
  <c r="BK127" i="2"/>
  <c r="J127" i="2"/>
  <c r="BK124" i="2"/>
  <c r="J124" i="2"/>
  <c r="AS117" i="1"/>
  <c r="AS112" i="1"/>
  <c r="AS105" i="1"/>
  <c r="BK1519" i="3"/>
  <c r="J1519" i="3"/>
  <c r="BK1518" i="3"/>
  <c r="J1518" i="3"/>
  <c r="BK1516" i="3"/>
  <c r="J1516" i="3"/>
  <c r="BK1514" i="3"/>
  <c r="J1514" i="3"/>
  <c r="BK1512" i="3"/>
  <c r="J1512" i="3"/>
  <c r="BK1511" i="3"/>
  <c r="J1511" i="3"/>
  <c r="BK1509" i="3"/>
  <c r="J1509" i="3"/>
  <c r="BK1508" i="3"/>
  <c r="J1508" i="3"/>
  <c r="BK1507" i="3"/>
  <c r="J1507" i="3"/>
  <c r="BK1506" i="3"/>
  <c r="J1506" i="3"/>
  <c r="BK1505" i="3"/>
  <c r="J1505" i="3"/>
  <c r="BK1503" i="3"/>
  <c r="J1503" i="3"/>
  <c r="BK1500" i="3"/>
  <c r="J1500" i="3"/>
  <c r="BK1496" i="3"/>
  <c r="J1496" i="3"/>
  <c r="BK1493" i="3"/>
  <c r="J1493" i="3"/>
  <c r="BK1491" i="3"/>
  <c r="J1491" i="3"/>
  <c r="BK1485" i="3"/>
  <c r="J1485" i="3"/>
  <c r="BK1482" i="3"/>
  <c r="J1482" i="3"/>
  <c r="BK1476" i="3"/>
  <c r="J1476" i="3"/>
  <c r="BK1471" i="3"/>
  <c r="J1471" i="3"/>
  <c r="BK1467" i="3"/>
  <c r="J1467" i="3"/>
  <c r="BK1463" i="3"/>
  <c r="J1463" i="3"/>
  <c r="BK1459" i="3"/>
  <c r="J1459" i="3"/>
  <c r="BK1455" i="3"/>
  <c r="J1455" i="3"/>
  <c r="BK1453" i="3"/>
  <c r="J1453" i="3"/>
  <c r="BK1444" i="3"/>
  <c r="J1444" i="3"/>
  <c r="BK1440" i="3"/>
  <c r="J1440" i="3"/>
  <c r="BK1438" i="3"/>
  <c r="J1438" i="3"/>
  <c r="BK1435" i="3"/>
  <c r="J1435" i="3"/>
  <c r="BK1431" i="3"/>
  <c r="J1431" i="3"/>
  <c r="BK1419" i="3"/>
  <c r="J1419" i="3"/>
  <c r="BK1415" i="3"/>
  <c r="J1415" i="3"/>
  <c r="BK1410" i="3"/>
  <c r="J1410" i="3"/>
  <c r="BK1408" i="3"/>
  <c r="J1408" i="3"/>
  <c r="BK1406" i="3"/>
  <c r="J1406" i="3"/>
  <c r="BK1404" i="3"/>
  <c r="J1404" i="3"/>
  <c r="BK1401" i="3"/>
  <c r="J1401" i="3"/>
  <c r="BK1388" i="3"/>
  <c r="J1388" i="3"/>
  <c r="BK1384" i="3"/>
  <c r="J1384" i="3"/>
  <c r="BK1380" i="3"/>
  <c r="J1380" i="3"/>
  <c r="BK1375" i="3"/>
  <c r="J1375" i="3"/>
  <c r="BK1373" i="3"/>
  <c r="J1373" i="3"/>
  <c r="BK1365" i="3"/>
  <c r="J1365" i="3"/>
  <c r="BK1360" i="3"/>
  <c r="J1360" i="3"/>
  <c r="BK1357" i="3"/>
  <c r="J1357" i="3"/>
  <c r="BK1352" i="3"/>
  <c r="J1352" i="3"/>
  <c r="BK1347" i="3"/>
  <c r="J1347" i="3"/>
  <c r="BK1343" i="3"/>
  <c r="J1343" i="3"/>
  <c r="BK1335" i="3"/>
  <c r="J1335" i="3"/>
  <c r="BK1334" i="3"/>
  <c r="J1334" i="3"/>
  <c r="BK1330" i="3"/>
  <c r="J1330" i="3"/>
  <c r="BK1327" i="3"/>
  <c r="J1327" i="3"/>
  <c r="BK1324" i="3"/>
  <c r="J1324" i="3"/>
  <c r="BK1320" i="3"/>
  <c r="J1320" i="3"/>
  <c r="BK1317" i="3"/>
  <c r="J1317" i="3"/>
  <c r="BK1313" i="3"/>
  <c r="J1313" i="3"/>
  <c r="BK1310" i="3"/>
  <c r="J1310" i="3"/>
  <c r="BK1306" i="3"/>
  <c r="J1306" i="3"/>
  <c r="BK1302" i="3"/>
  <c r="J1302" i="3"/>
  <c r="BK1298" i="3"/>
  <c r="J1298" i="3"/>
  <c r="BK1293" i="3"/>
  <c r="J1293" i="3"/>
  <c r="BK1292" i="3"/>
  <c r="J1292" i="3"/>
  <c r="BK1288" i="3"/>
  <c r="J1288" i="3"/>
  <c r="BK1285" i="3"/>
  <c r="J1285" i="3"/>
  <c r="BK1282" i="3"/>
  <c r="J1282" i="3"/>
  <c r="BK1278" i="3"/>
  <c r="J1278" i="3"/>
  <c r="BK1277" i="3"/>
  <c r="J1277" i="3"/>
  <c r="BK1273" i="3"/>
  <c r="J1273" i="3"/>
  <c r="BK1270" i="3"/>
  <c r="J1270" i="3"/>
  <c r="BK1265" i="3"/>
  <c r="J1265" i="3"/>
  <c r="BK1260" i="3"/>
  <c r="J1260" i="3"/>
  <c r="BK1254" i="3"/>
  <c r="J1254" i="3"/>
  <c r="BK1249" i="3"/>
  <c r="J1249" i="3"/>
  <c r="BK1243" i="3"/>
  <c r="J1243" i="3"/>
  <c r="BK1242" i="3"/>
  <c r="J1242" i="3"/>
  <c r="BK1240" i="3"/>
  <c r="J1240" i="3"/>
  <c r="BK1239" i="3"/>
  <c r="J1239" i="3"/>
  <c r="BK1235" i="3"/>
  <c r="J1235" i="3"/>
  <c r="BK1231" i="3"/>
  <c r="J1231" i="3"/>
  <c r="BK1228" i="3"/>
  <c r="J1228" i="3"/>
  <c r="BK1222" i="3"/>
  <c r="J1222" i="3"/>
  <c r="BK1221" i="3"/>
  <c r="J1221" i="3"/>
  <c r="BK1220" i="3"/>
  <c r="J1220" i="3"/>
  <c r="BK1217" i="3"/>
  <c r="J1217" i="3"/>
  <c r="BK1213" i="3"/>
  <c r="J1213" i="3"/>
  <c r="BK1210" i="3"/>
  <c r="J1210" i="3"/>
  <c r="BK1204" i="3"/>
  <c r="J1204" i="3"/>
  <c r="BK1201" i="3"/>
  <c r="J1201" i="3"/>
  <c r="BK1198" i="3"/>
  <c r="J1198" i="3"/>
  <c r="BK1195" i="3"/>
  <c r="J1195" i="3"/>
  <c r="BK1192" i="3"/>
  <c r="J1192" i="3"/>
  <c r="BK1189" i="3"/>
  <c r="J1189" i="3"/>
  <c r="BK1186" i="3"/>
  <c r="J1186" i="3"/>
  <c r="BK1183" i="3"/>
  <c r="J1183" i="3"/>
  <c r="BK1180" i="3"/>
  <c r="J1180" i="3"/>
  <c r="BK1177" i="3"/>
  <c r="J1177" i="3"/>
  <c r="BK1174" i="3"/>
  <c r="J1174" i="3"/>
  <c r="BK1171" i="3"/>
  <c r="J1171" i="3"/>
  <c r="BK1168" i="3"/>
  <c r="J1168" i="3"/>
  <c r="BK1165" i="3"/>
  <c r="J1165" i="3"/>
  <c r="BK1162" i="3"/>
  <c r="J1162" i="3"/>
  <c r="BK1145" i="3"/>
  <c r="J1145" i="3"/>
  <c r="BK1142" i="3"/>
  <c r="J1142" i="3"/>
  <c r="BK1138" i="3"/>
  <c r="J1138" i="3"/>
  <c r="BK1135" i="3"/>
  <c r="J1135" i="3"/>
  <c r="BK1131" i="3"/>
  <c r="J1131" i="3"/>
  <c r="BK1124" i="3"/>
  <c r="J1124" i="3"/>
  <c r="BK1120" i="3"/>
  <c r="J1120" i="3"/>
  <c r="BK1115" i="3"/>
  <c r="J1115" i="3"/>
  <c r="BK1110" i="3"/>
  <c r="J1110" i="3"/>
  <c r="BK1104" i="3"/>
  <c r="J1104" i="3"/>
  <c r="BK1100" i="3"/>
  <c r="J1100" i="3"/>
  <c r="BK1096" i="3"/>
  <c r="J1096" i="3"/>
  <c r="BK1093" i="3"/>
  <c r="J1093" i="3"/>
  <c r="BK1088" i="3"/>
  <c r="J1088" i="3"/>
  <c r="BK1085" i="3"/>
  <c r="J1085" i="3"/>
  <c r="BK1083" i="3"/>
  <c r="J1083" i="3"/>
  <c r="BK1082" i="3"/>
  <c r="J1082" i="3"/>
  <c r="BK1078" i="3"/>
  <c r="J1078" i="3"/>
  <c r="BK1074" i="3"/>
  <c r="J1074" i="3"/>
  <c r="BK1071" i="3"/>
  <c r="J1071" i="3"/>
  <c r="BK1066" i="3"/>
  <c r="J1066" i="3"/>
  <c r="BK1063" i="3"/>
  <c r="J1063" i="3"/>
  <c r="BK1060" i="3"/>
  <c r="J1060" i="3"/>
  <c r="BK1054" i="3"/>
  <c r="J1054" i="3"/>
  <c r="BK1052" i="3"/>
  <c r="J1052" i="3"/>
  <c r="BK1048" i="3"/>
  <c r="J1048" i="3"/>
  <c r="BK1044" i="3"/>
  <c r="J1044" i="3"/>
  <c r="BK1039" i="3"/>
  <c r="J1039" i="3"/>
  <c r="BK1036" i="3"/>
  <c r="J1036" i="3"/>
  <c r="BK1031" i="3"/>
  <c r="J1031" i="3"/>
  <c r="BK1029" i="3"/>
  <c r="J1029" i="3"/>
  <c r="BK1023" i="3"/>
  <c r="J1023" i="3"/>
  <c r="BK1019" i="3"/>
  <c r="J1019" i="3"/>
  <c r="BK1016" i="3"/>
  <c r="J1016" i="3"/>
  <c r="BK1012" i="3"/>
  <c r="J1012" i="3"/>
  <c r="BK1006" i="3"/>
  <c r="J1006" i="3"/>
  <c r="BK1001" i="3"/>
  <c r="J1001" i="3"/>
  <c r="BK995" i="3"/>
  <c r="J995" i="3"/>
  <c r="BK990" i="3"/>
  <c r="J990" i="3"/>
  <c r="BK988" i="3"/>
  <c r="J988" i="3"/>
  <c r="BK982" i="3"/>
  <c r="J982" i="3"/>
  <c r="BK978" i="3"/>
  <c r="J978" i="3"/>
  <c r="BK974" i="3"/>
  <c r="J974" i="3"/>
  <c r="BK970" i="3"/>
  <c r="J970" i="3"/>
  <c r="BK966" i="3"/>
  <c r="J966" i="3"/>
  <c r="BK963" i="3"/>
  <c r="J963" i="3"/>
  <c r="BK959" i="3"/>
  <c r="J959" i="3"/>
  <c r="BK954" i="3"/>
  <c r="J954" i="3"/>
  <c r="BK949" i="3"/>
  <c r="J949" i="3"/>
  <c r="BK943" i="3"/>
  <c r="J943" i="3"/>
  <c r="BK936" i="3"/>
  <c r="J936" i="3"/>
  <c r="BK932" i="3"/>
  <c r="J932" i="3"/>
  <c r="BK925" i="3"/>
  <c r="J925" i="3"/>
  <c r="BK921" i="3"/>
  <c r="J921" i="3"/>
  <c r="BK914" i="3"/>
  <c r="J914" i="3"/>
  <c r="BK912" i="3"/>
  <c r="J912" i="3"/>
  <c r="BK906" i="3"/>
  <c r="J906" i="3"/>
  <c r="BK904" i="3"/>
  <c r="J904" i="3"/>
  <c r="BK900" i="3"/>
  <c r="J900" i="3"/>
  <c r="BK895" i="3"/>
  <c r="J895" i="3"/>
  <c r="BK891" i="3"/>
  <c r="J891" i="3"/>
  <c r="BK888" i="3"/>
  <c r="J888" i="3"/>
  <c r="BK884" i="3"/>
  <c r="J884" i="3"/>
  <c r="BK881" i="3"/>
  <c r="J881" i="3"/>
  <c r="BK876" i="3"/>
  <c r="J876" i="3"/>
  <c r="BK868" i="3"/>
  <c r="J868" i="3"/>
  <c r="BK863" i="3"/>
  <c r="J863" i="3"/>
  <c r="BK858" i="3"/>
  <c r="J858" i="3"/>
  <c r="BK853" i="3"/>
  <c r="J853" i="3"/>
  <c r="BK847" i="3"/>
  <c r="J847" i="3"/>
  <c r="BK844" i="3"/>
  <c r="J844" i="3"/>
  <c r="BK839" i="3"/>
  <c r="J839" i="3"/>
  <c r="BK836" i="3"/>
  <c r="J836" i="3"/>
  <c r="BK832" i="3"/>
  <c r="J832" i="3"/>
  <c r="BK825" i="3"/>
  <c r="J825" i="3"/>
  <c r="BK818" i="3"/>
  <c r="J818" i="3"/>
  <c r="BK809" i="3"/>
  <c r="J809" i="3"/>
  <c r="BK805" i="3"/>
  <c r="J805" i="3"/>
  <c r="BK800" i="3"/>
  <c r="J800" i="3"/>
  <c r="BK797" i="3"/>
  <c r="J797" i="3"/>
  <c r="BK793" i="3"/>
  <c r="J793" i="3"/>
  <c r="BK789" i="3"/>
  <c r="J789" i="3"/>
  <c r="BK786" i="3"/>
  <c r="J786" i="3"/>
  <c r="BK779" i="3"/>
  <c r="J779" i="3"/>
  <c r="BK772" i="3"/>
  <c r="J772" i="3"/>
  <c r="BK767" i="3"/>
  <c r="J767" i="3"/>
  <c r="BK762" i="3"/>
  <c r="J762" i="3"/>
  <c r="BK758" i="3"/>
  <c r="J758" i="3"/>
  <c r="BK754" i="3"/>
  <c r="J754" i="3"/>
  <c r="BK748" i="3"/>
  <c r="J748" i="3"/>
  <c r="BK744" i="3"/>
  <c r="J744" i="3"/>
  <c r="BK740" i="3"/>
  <c r="J740" i="3"/>
  <c r="BK738" i="3"/>
  <c r="J738" i="3"/>
  <c r="BK733" i="3"/>
  <c r="J733" i="3"/>
  <c r="BK719" i="3"/>
  <c r="J719" i="3"/>
  <c r="BK716" i="3"/>
  <c r="J716" i="3"/>
  <c r="BK713" i="3"/>
  <c r="J713" i="3"/>
  <c r="BK709" i="3"/>
  <c r="J709" i="3"/>
  <c r="BK698" i="3"/>
  <c r="J698" i="3"/>
  <c r="BK694" i="3"/>
  <c r="J694" i="3"/>
  <c r="BK688" i="3"/>
  <c r="J688" i="3"/>
  <c r="BK685" i="3"/>
  <c r="J685" i="3"/>
  <c r="BK683" i="3"/>
  <c r="J683" i="3"/>
  <c r="BK679" i="3"/>
  <c r="J679" i="3"/>
  <c r="BK677" i="3"/>
  <c r="J677" i="3"/>
  <c r="BK673" i="3"/>
  <c r="J673" i="3"/>
  <c r="BK671" i="3"/>
  <c r="J671" i="3"/>
  <c r="BK667" i="3"/>
  <c r="J667" i="3"/>
  <c r="BK664" i="3"/>
  <c r="J664" i="3"/>
  <c r="BK660" i="3"/>
  <c r="J660" i="3"/>
  <c r="BK657" i="3"/>
  <c r="J657" i="3"/>
  <c r="BK653" i="3"/>
  <c r="J653" i="3"/>
  <c r="BK649" i="3"/>
  <c r="J649" i="3"/>
  <c r="BK644" i="3"/>
  <c r="J644" i="3"/>
  <c r="BK640" i="3"/>
  <c r="J640" i="3"/>
  <c r="BK638" i="3"/>
  <c r="J638" i="3"/>
  <c r="BK636" i="3"/>
  <c r="J636" i="3"/>
  <c r="BK632" i="3"/>
  <c r="J632" i="3"/>
  <c r="BK628" i="3"/>
  <c r="J628" i="3"/>
  <c r="BK624" i="3"/>
  <c r="J624" i="3"/>
  <c r="BK622" i="3"/>
  <c r="J622" i="3"/>
  <c r="BK620" i="3"/>
  <c r="J620" i="3"/>
  <c r="BK616" i="3"/>
  <c r="J616" i="3"/>
  <c r="BK608" i="3"/>
  <c r="J608" i="3"/>
  <c r="BK605" i="3"/>
  <c r="J605" i="3"/>
  <c r="BK603" i="3"/>
  <c r="J603" i="3"/>
  <c r="BK601" i="3"/>
  <c r="J601" i="3"/>
  <c r="BK599" i="3"/>
  <c r="J599" i="3"/>
  <c r="BK597" i="3"/>
  <c r="J597" i="3"/>
  <c r="BK591" i="3"/>
  <c r="J591" i="3"/>
  <c r="BK582" i="3"/>
  <c r="J582" i="3"/>
  <c r="BK574" i="3"/>
  <c r="J574" i="3"/>
  <c r="BK570" i="3"/>
  <c r="J570" i="3"/>
  <c r="BK566" i="3"/>
  <c r="J566" i="3"/>
  <c r="BK563" i="3"/>
  <c r="J563" i="3"/>
  <c r="BK551" i="3"/>
  <c r="J551" i="3"/>
  <c r="BK548" i="3"/>
  <c r="J548" i="3"/>
  <c r="BK545" i="3"/>
  <c r="J545" i="3"/>
  <c r="BK541" i="3"/>
  <c r="J541" i="3"/>
  <c r="BK537" i="3"/>
  <c r="J537" i="3"/>
  <c r="BK533" i="3"/>
  <c r="J533" i="3"/>
  <c r="BK519" i="3"/>
  <c r="J519" i="3"/>
  <c r="BK478" i="3"/>
  <c r="J478" i="3"/>
  <c r="BK470" i="3"/>
  <c r="J470" i="3"/>
  <c r="BK466" i="3"/>
  <c r="J466" i="3"/>
  <c r="BK463" i="3"/>
  <c r="J463" i="3"/>
  <c r="BK457" i="3"/>
  <c r="J457" i="3"/>
  <c r="BK453" i="3"/>
  <c r="J453" i="3"/>
  <c r="BK447" i="3"/>
  <c r="J447" i="3"/>
  <c r="BK441" i="3"/>
  <c r="J441" i="3"/>
  <c r="BK439" i="3"/>
  <c r="J439" i="3"/>
  <c r="BK433" i="3"/>
  <c r="J433" i="3"/>
  <c r="BK427" i="3"/>
  <c r="J427" i="3"/>
  <c r="BK423" i="3"/>
  <c r="J423" i="3"/>
  <c r="BK421" i="3"/>
  <c r="J421" i="3"/>
  <c r="BK417" i="3"/>
  <c r="J417" i="3"/>
  <c r="BK415" i="3"/>
  <c r="J415" i="3"/>
  <c r="BK413" i="3"/>
  <c r="J413" i="3"/>
  <c r="BK409" i="3"/>
  <c r="J409" i="3"/>
  <c r="BK405" i="3"/>
  <c r="J405" i="3"/>
  <c r="BK401" i="3"/>
  <c r="J401" i="3"/>
  <c r="BK399" i="3"/>
  <c r="J399" i="3"/>
  <c r="BK397" i="3"/>
  <c r="J397" i="3"/>
  <c r="BK392" i="3"/>
  <c r="J392" i="3"/>
  <c r="BK390" i="3"/>
  <c r="J390" i="3"/>
  <c r="BK384" i="3"/>
  <c r="J384" i="3"/>
  <c r="BK380" i="3"/>
  <c r="J380" i="3"/>
  <c r="BK372" i="3"/>
  <c r="J372" i="3"/>
  <c r="BK366" i="3"/>
  <c r="J366" i="3"/>
  <c r="BK364" i="3"/>
  <c r="J364" i="3"/>
  <c r="BK362" i="3"/>
  <c r="J362" i="3"/>
  <c r="BK358" i="3"/>
  <c r="J358" i="3"/>
  <c r="BK354" i="3"/>
  <c r="J354" i="3"/>
  <c r="BK350" i="3"/>
  <c r="J350" i="3"/>
  <c r="BK343" i="3"/>
  <c r="J343" i="3"/>
  <c r="BK339" i="3"/>
  <c r="J339" i="3"/>
  <c r="BK337" i="3"/>
  <c r="J337" i="3"/>
  <c r="BK333" i="3"/>
  <c r="J333" i="3"/>
  <c r="BK329" i="3"/>
  <c r="J329" i="3"/>
  <c r="BK324" i="3"/>
  <c r="J324" i="3"/>
  <c r="BK320" i="3"/>
  <c r="J320" i="3"/>
  <c r="BK318" i="3"/>
  <c r="J318" i="3"/>
  <c r="BK314" i="3"/>
  <c r="J314" i="3"/>
  <c r="BK310" i="3"/>
  <c r="J310" i="3"/>
  <c r="BK306" i="3"/>
  <c r="J306" i="3"/>
  <c r="BK302" i="3"/>
  <c r="J302" i="3"/>
  <c r="BK298" i="3"/>
  <c r="J298" i="3"/>
  <c r="BK294" i="3"/>
  <c r="J294" i="3"/>
  <c r="BK290" i="3"/>
  <c r="J290" i="3"/>
  <c r="BK285" i="3"/>
  <c r="J285" i="3"/>
  <c r="BK281" i="3"/>
  <c r="J281" i="3"/>
  <c r="BK270" i="3"/>
  <c r="J270" i="3"/>
  <c r="BK263" i="3"/>
  <c r="J263" i="3"/>
  <c r="BK258" i="3"/>
  <c r="J258" i="3"/>
  <c r="BK254" i="3"/>
  <c r="J254" i="3"/>
  <c r="BK249" i="3"/>
  <c r="J249" i="3"/>
  <c r="BK247" i="3"/>
  <c r="J247" i="3"/>
  <c r="BK242" i="3"/>
  <c r="J242" i="3"/>
  <c r="BK235" i="3"/>
  <c r="J235" i="3"/>
  <c r="BK230" i="3"/>
  <c r="J230" i="3"/>
  <c r="BK226" i="3"/>
  <c r="J226" i="3"/>
  <c r="BK222" i="3"/>
  <c r="J222" i="3"/>
  <c r="BK218" i="3"/>
  <c r="J218" i="3"/>
  <c r="BK214" i="3"/>
  <c r="J214" i="3"/>
  <c r="BK210" i="3"/>
  <c r="J210" i="3"/>
  <c r="BK206" i="3"/>
  <c r="J206" i="3"/>
  <c r="BK202" i="3"/>
  <c r="J202" i="3"/>
  <c r="BK198" i="3"/>
  <c r="J198" i="3"/>
  <c r="BK190" i="3"/>
  <c r="J190" i="3"/>
  <c r="BK188" i="3"/>
  <c r="J188" i="3"/>
  <c r="BK184" i="3"/>
  <c r="J184" i="3"/>
  <c r="BK180" i="3"/>
  <c r="J180" i="3"/>
  <c r="BK169" i="3"/>
  <c r="J169" i="3"/>
  <c r="BK163" i="3"/>
  <c r="J163" i="3"/>
  <c r="BK159" i="3"/>
  <c r="J159" i="3"/>
  <c r="BK154" i="3"/>
  <c r="J154" i="3"/>
  <c r="BK150" i="3"/>
  <c r="J150" i="3"/>
  <c r="BK145" i="3"/>
  <c r="J145" i="3"/>
  <c r="BK143" i="3"/>
  <c r="J143" i="3"/>
  <c r="BK141" i="3"/>
  <c r="J141" i="3"/>
  <c r="BK321" i="4"/>
  <c r="J321" i="4"/>
  <c r="BK319" i="4"/>
  <c r="J319" i="4"/>
  <c r="BK317" i="4"/>
  <c r="J317" i="4"/>
  <c r="BK314" i="4"/>
  <c r="J314" i="4"/>
  <c r="BK312" i="4"/>
  <c r="J312" i="4"/>
  <c r="BK311" i="4"/>
  <c r="J311" i="4"/>
  <c r="BK310" i="4"/>
  <c r="J310" i="4"/>
  <c r="BK308" i="4"/>
  <c r="J308" i="4"/>
  <c r="BK307" i="4"/>
  <c r="J307" i="4"/>
  <c r="BK305" i="4"/>
  <c r="J305" i="4"/>
  <c r="BK303" i="4"/>
  <c r="J303" i="4"/>
  <c r="BK301" i="4"/>
  <c r="J301" i="4"/>
  <c r="BK299" i="4"/>
  <c r="J299" i="4"/>
  <c r="BK298" i="4"/>
  <c r="J298" i="4"/>
  <c r="BK296" i="4"/>
  <c r="J296" i="4"/>
  <c r="BK294" i="4"/>
  <c r="J294" i="4"/>
  <c r="BK292" i="4"/>
  <c r="J292" i="4"/>
  <c r="BK291" i="4"/>
  <c r="J291" i="4"/>
  <c r="BK289" i="4"/>
  <c r="J289" i="4"/>
  <c r="BK288" i="4"/>
  <c r="J288" i="4"/>
  <c r="BK286" i="4"/>
  <c r="J286" i="4"/>
  <c r="BK285" i="4"/>
  <c r="J285" i="4"/>
  <c r="BK283" i="4"/>
  <c r="J283" i="4"/>
  <c r="BK282" i="4"/>
  <c r="J282" i="4"/>
  <c r="BK280" i="4"/>
  <c r="J280" i="4"/>
  <c r="BK278" i="4"/>
  <c r="J278" i="4"/>
  <c r="BK276" i="4"/>
  <c r="J276" i="4"/>
  <c r="BK274" i="4"/>
  <c r="J274" i="4"/>
  <c r="BK272" i="4"/>
  <c r="J272" i="4"/>
  <c r="BK270" i="4"/>
  <c r="J270" i="4"/>
  <c r="BK269" i="4"/>
  <c r="J269" i="4"/>
  <c r="BK268" i="4"/>
  <c r="J268" i="4"/>
  <c r="BK267" i="4"/>
  <c r="J267" i="4"/>
  <c r="BK265" i="4"/>
  <c r="J265" i="4"/>
  <c r="BK263" i="4"/>
  <c r="J263" i="4"/>
  <c r="BK260" i="4"/>
  <c r="J260" i="4"/>
  <c r="BK259" i="4"/>
  <c r="J259" i="4"/>
  <c r="BK258" i="4"/>
  <c r="J258" i="4"/>
  <c r="BK255" i="4"/>
  <c r="J255" i="4"/>
  <c r="BK251" i="4"/>
  <c r="J251" i="4"/>
  <c r="BK249" i="4"/>
  <c r="J249" i="4"/>
  <c r="BK248" i="4"/>
  <c r="J248" i="4"/>
  <c r="BK246" i="4"/>
  <c r="J246" i="4"/>
  <c r="BK244" i="4"/>
  <c r="J244" i="4"/>
  <c r="BK243" i="4"/>
  <c r="J243" i="4"/>
  <c r="BK241" i="4"/>
  <c r="J241" i="4"/>
  <c r="BK240" i="4"/>
  <c r="J240" i="4"/>
  <c r="BK238" i="4"/>
  <c r="J238" i="4"/>
  <c r="BK236" i="4"/>
  <c r="J236" i="4"/>
  <c r="BK234" i="4"/>
  <c r="J234" i="4"/>
  <c r="BK232" i="4"/>
  <c r="J232" i="4"/>
  <c r="BK230" i="4"/>
  <c r="J230" i="4"/>
  <c r="BK228" i="4"/>
  <c r="J228" i="4"/>
  <c r="BK224" i="4"/>
  <c r="J224" i="4"/>
  <c r="BK220" i="4"/>
  <c r="J220" i="4"/>
  <c r="BK216" i="4"/>
  <c r="J216" i="4"/>
  <c r="BK212" i="4"/>
  <c r="J212" i="4"/>
  <c r="BK208" i="4"/>
  <c r="J208" i="4"/>
  <c r="BK204" i="4"/>
  <c r="J204" i="4"/>
  <c r="BK200" i="4"/>
  <c r="J200" i="4"/>
  <c r="BK196" i="4"/>
  <c r="J196" i="4"/>
  <c r="BK192" i="4"/>
  <c r="J192" i="4"/>
  <c r="BK188" i="4"/>
  <c r="J188" i="4"/>
  <c r="BK185" i="4"/>
  <c r="J185" i="4"/>
  <c r="BK183" i="4"/>
  <c r="J183" i="4"/>
  <c r="BK179" i="4"/>
  <c r="J179" i="4"/>
  <c r="BK177" i="4"/>
  <c r="J177" i="4"/>
  <c r="BK175" i="4"/>
  <c r="J175" i="4"/>
  <c r="BK174" i="4"/>
  <c r="J174" i="4"/>
  <c r="BK172" i="4"/>
  <c r="J172" i="4"/>
  <c r="BK170" i="4"/>
  <c r="J170" i="4"/>
  <c r="BK168" i="4"/>
  <c r="J168" i="4"/>
  <c r="BK166" i="4"/>
  <c r="J166" i="4"/>
  <c r="BK164" i="4"/>
  <c r="J164" i="4"/>
  <c r="BK162" i="4"/>
  <c r="J162" i="4"/>
  <c r="BK158" i="4"/>
  <c r="J158" i="4"/>
  <c r="BK153" i="4"/>
  <c r="J153" i="4"/>
  <c r="BK149" i="4"/>
  <c r="J149" i="4"/>
  <c r="BK145" i="4"/>
  <c r="J145" i="4"/>
  <c r="BK141" i="4"/>
  <c r="J141" i="4"/>
  <c r="BK137" i="4"/>
  <c r="J137" i="4"/>
  <c r="BK133" i="4"/>
  <c r="J133" i="4"/>
  <c r="BK128" i="4"/>
  <c r="J128" i="4"/>
  <c r="J128" i="5"/>
  <c r="BK127" i="5"/>
  <c r="BK126" i="5"/>
  <c r="BK128" i="5"/>
  <c r="J127" i="5"/>
  <c r="J126" i="5"/>
  <c r="BK125" i="5"/>
  <c r="J125" i="5"/>
  <c r="BK124" i="5"/>
  <c r="J124" i="5"/>
  <c r="BK194" i="6"/>
  <c r="J194" i="6"/>
  <c r="J193" i="6"/>
  <c r="BK192" i="6"/>
  <c r="BK191" i="6"/>
  <c r="BK190" i="6"/>
  <c r="BK189" i="6"/>
  <c r="J188" i="6"/>
  <c r="BK187" i="6"/>
  <c r="J186" i="6"/>
  <c r="J185" i="6"/>
  <c r="J184" i="6"/>
  <c r="J183" i="6"/>
  <c r="BK182" i="6"/>
  <c r="BK181" i="6"/>
  <c r="BK180" i="6"/>
  <c r="BK178" i="6"/>
  <c r="J177" i="6"/>
  <c r="J175" i="6"/>
  <c r="BK174" i="6"/>
  <c r="J172" i="6"/>
  <c r="J171" i="6"/>
  <c r="J169" i="6"/>
  <c r="BK168" i="6"/>
  <c r="BK167" i="6"/>
  <c r="J166" i="6"/>
  <c r="BK165" i="6"/>
  <c r="J164" i="6"/>
  <c r="BK163" i="6"/>
  <c r="BK162" i="6"/>
  <c r="BK161" i="6"/>
  <c r="BK160" i="6"/>
  <c r="BK159" i="6"/>
  <c r="J158" i="6"/>
  <c r="BK157" i="6"/>
  <c r="BK156" i="6"/>
  <c r="BK155" i="6"/>
  <c r="BK153" i="6"/>
  <c r="BK152" i="6"/>
  <c r="BK151" i="6"/>
  <c r="BK150" i="6"/>
  <c r="J149" i="6"/>
  <c r="BK148" i="6"/>
  <c r="J147" i="6"/>
  <c r="BK146" i="6"/>
  <c r="BK144" i="6"/>
  <c r="J143" i="6"/>
  <c r="BK142" i="6"/>
  <c r="BK140" i="6"/>
  <c r="BK138" i="6"/>
  <c r="J137" i="6"/>
  <c r="BK136" i="6"/>
  <c r="J135" i="6"/>
  <c r="J134" i="6"/>
  <c r="J133" i="6"/>
  <c r="J132" i="6"/>
  <c r="J131" i="6"/>
  <c r="BK193" i="6"/>
  <c r="J192" i="6"/>
  <c r="J191" i="6"/>
  <c r="J190" i="6"/>
  <c r="J189" i="6"/>
  <c r="BK188" i="6"/>
  <c r="J187" i="6"/>
  <c r="BK186" i="6"/>
  <c r="BK185" i="6"/>
  <c r="BK184" i="6"/>
  <c r="BK183" i="6"/>
  <c r="J182" i="6"/>
  <c r="J181" i="6"/>
  <c r="J180" i="6"/>
  <c r="J178" i="6"/>
  <c r="BK177" i="6"/>
  <c r="BK175" i="6"/>
  <c r="J174" i="6"/>
  <c r="BK172" i="6"/>
  <c r="BK171" i="6"/>
  <c r="BK169" i="6"/>
  <c r="J168" i="6"/>
  <c r="J167" i="6"/>
  <c r="BK166" i="6"/>
  <c r="J165" i="6"/>
  <c r="BK164" i="6"/>
  <c r="J163" i="6"/>
  <c r="J162" i="6"/>
  <c r="J161" i="6"/>
  <c r="J160" i="6"/>
  <c r="J159" i="6"/>
  <c r="BK158" i="6"/>
  <c r="J157" i="6"/>
  <c r="J156" i="6"/>
  <c r="J155" i="6"/>
  <c r="J153" i="6"/>
  <c r="J152" i="6"/>
  <c r="J151" i="6"/>
  <c r="J150" i="6"/>
  <c r="BK149" i="6"/>
  <c r="J148" i="6"/>
  <c r="BK147" i="6"/>
  <c r="J146" i="6"/>
  <c r="J144" i="6"/>
  <c r="BK143" i="6"/>
  <c r="J142" i="6"/>
  <c r="J140" i="6"/>
  <c r="J138" i="6"/>
  <c r="BK137" i="6"/>
  <c r="J136" i="6"/>
  <c r="BK135" i="6"/>
  <c r="BK134" i="6"/>
  <c r="BK133" i="6"/>
  <c r="BK132" i="6"/>
  <c r="BK131" i="6"/>
  <c r="J196" i="7"/>
  <c r="BK195" i="7"/>
  <c r="BK194" i="7"/>
  <c r="J193" i="7"/>
  <c r="BK192" i="7"/>
  <c r="J191" i="7"/>
  <c r="BK190" i="7"/>
  <c r="J189" i="7"/>
  <c r="BK188" i="7"/>
  <c r="J187" i="7"/>
  <c r="BK186" i="7"/>
  <c r="BK185" i="7"/>
  <c r="BK184" i="7"/>
  <c r="BK182" i="7"/>
  <c r="BK181" i="7"/>
  <c r="BK180" i="7"/>
  <c r="BK179" i="7"/>
  <c r="J178" i="7"/>
  <c r="J177" i="7"/>
  <c r="J175" i="7"/>
  <c r="J174" i="7"/>
  <c r="BK173" i="7"/>
  <c r="J172" i="7"/>
  <c r="J171" i="7"/>
  <c r="BK170" i="7"/>
  <c r="J169" i="7"/>
  <c r="BK168" i="7"/>
  <c r="BK167" i="7"/>
  <c r="BK166" i="7"/>
  <c r="J165" i="7"/>
  <c r="J163" i="7"/>
  <c r="J162" i="7"/>
  <c r="BK161" i="7"/>
  <c r="BK160" i="7"/>
  <c r="BK159" i="7"/>
  <c r="BK158" i="7"/>
  <c r="J157" i="7"/>
  <c r="J156" i="7"/>
  <c r="BK155" i="7"/>
  <c r="BK154" i="7"/>
  <c r="BK153" i="7"/>
  <c r="J152" i="7"/>
  <c r="BK151" i="7"/>
  <c r="J151" i="7"/>
  <c r="BK150" i="7"/>
  <c r="J149" i="7"/>
  <c r="BK148" i="7"/>
  <c r="BK147" i="7"/>
  <c r="J146" i="7"/>
  <c r="J144" i="7"/>
  <c r="BK143" i="7"/>
  <c r="BK141" i="7"/>
  <c r="BK140" i="7"/>
  <c r="J139" i="7"/>
  <c r="BK138" i="7"/>
  <c r="BK137" i="7"/>
  <c r="BK136" i="7"/>
  <c r="BK135" i="7"/>
  <c r="J134" i="7"/>
  <c r="J133" i="7"/>
  <c r="BK132" i="7"/>
  <c r="BK131" i="7"/>
  <c r="BK130" i="7"/>
  <c r="BK129" i="7"/>
  <c r="BK128" i="7"/>
  <c r="J127" i="7"/>
  <c r="J126" i="7"/>
  <c r="BK196" i="7"/>
  <c r="J195" i="7"/>
  <c r="J194" i="7"/>
  <c r="BK193" i="7"/>
  <c r="J192" i="7"/>
  <c r="BK191" i="7"/>
  <c r="J190" i="7"/>
  <c r="BK189" i="7"/>
  <c r="J188" i="7"/>
  <c r="BK187" i="7"/>
  <c r="J186" i="7"/>
  <c r="J185" i="7"/>
  <c r="J184" i="7"/>
  <c r="J182" i="7"/>
  <c r="J181" i="7"/>
  <c r="J180" i="7"/>
  <c r="J179" i="7"/>
  <c r="BK178" i="7"/>
  <c r="BK177" i="7"/>
  <c r="BK175" i="7"/>
  <c r="BK174" i="7"/>
  <c r="J173" i="7"/>
  <c r="BK172" i="7"/>
  <c r="BK171" i="7"/>
  <c r="J170" i="7"/>
  <c r="BK169" i="7"/>
  <c r="J168" i="7"/>
  <c r="J167" i="7"/>
  <c r="J166" i="7"/>
  <c r="BK165" i="7"/>
  <c r="BK163" i="7"/>
  <c r="BK162" i="7"/>
  <c r="J161" i="7"/>
  <c r="J160" i="7"/>
  <c r="J159" i="7"/>
  <c r="J158" i="7"/>
  <c r="BK157" i="7"/>
  <c r="BK156" i="7"/>
  <c r="J155" i="7"/>
  <c r="J154" i="7"/>
  <c r="J153" i="7"/>
  <c r="BK152" i="7"/>
  <c r="J150" i="7"/>
  <c r="BK149" i="7"/>
  <c r="J148" i="7"/>
  <c r="J147" i="7"/>
  <c r="BK146" i="7"/>
  <c r="BK144" i="7"/>
  <c r="J143" i="7"/>
  <c r="J141" i="7"/>
  <c r="J140" i="7"/>
  <c r="BK139" i="7"/>
  <c r="J138" i="7"/>
  <c r="J137" i="7"/>
  <c r="J136" i="7"/>
  <c r="J135" i="7"/>
  <c r="BK134" i="7"/>
  <c r="BK133" i="7"/>
  <c r="J132" i="7"/>
  <c r="J131" i="7"/>
  <c r="J130" i="7"/>
  <c r="J129" i="7"/>
  <c r="J128" i="7"/>
  <c r="BK127" i="7"/>
  <c r="BK126" i="7"/>
  <c r="BK294" i="8"/>
  <c r="J294" i="8"/>
  <c r="BK293" i="8"/>
  <c r="J293" i="8"/>
  <c r="BK292" i="8"/>
  <c r="J292" i="8"/>
  <c r="BK291" i="8"/>
  <c r="J291" i="8"/>
  <c r="BK290" i="8"/>
  <c r="J290" i="8"/>
  <c r="BK288" i="8"/>
  <c r="J288" i="8"/>
  <c r="BK287" i="8"/>
  <c r="J287" i="8"/>
  <c r="BK286" i="8"/>
  <c r="J286" i="8"/>
  <c r="BK285" i="8"/>
  <c r="J285" i="8"/>
  <c r="BK284" i="8"/>
  <c r="J284" i="8"/>
  <c r="BK282" i="8"/>
  <c r="J282" i="8"/>
  <c r="BK281" i="8"/>
  <c r="J281" i="8"/>
  <c r="BK280" i="8"/>
  <c r="J280" i="8"/>
  <c r="BK279" i="8"/>
  <c r="J279" i="8"/>
  <c r="BK278" i="8"/>
  <c r="J278" i="8"/>
  <c r="BK277" i="8"/>
  <c r="J277" i="8"/>
  <c r="BK276" i="8"/>
  <c r="J276" i="8"/>
  <c r="BK275" i="8"/>
  <c r="J275" i="8"/>
  <c r="BK274" i="8"/>
  <c r="J274" i="8"/>
  <c r="BK273" i="8"/>
  <c r="J273" i="8"/>
  <c r="BK272" i="8"/>
  <c r="J272" i="8"/>
  <c r="BK271" i="8"/>
  <c r="J271" i="8"/>
  <c r="BK270" i="8"/>
  <c r="J270" i="8"/>
  <c r="BK269" i="8"/>
  <c r="J269" i="8"/>
  <c r="BK268" i="8"/>
  <c r="J268" i="8"/>
  <c r="BK267" i="8"/>
  <c r="J267" i="8"/>
  <c r="BK266" i="8"/>
  <c r="J266" i="8"/>
  <c r="BK265" i="8"/>
  <c r="J265" i="8"/>
  <c r="BK264" i="8"/>
  <c r="J264" i="8"/>
  <c r="BK263" i="8"/>
  <c r="J263" i="8"/>
  <c r="BK262" i="8"/>
  <c r="J262" i="8"/>
  <c r="BK260" i="8"/>
  <c r="J260" i="8"/>
  <c r="BK259" i="8"/>
  <c r="J259" i="8"/>
  <c r="BK258" i="8"/>
  <c r="J258" i="8"/>
  <c r="BK257" i="8"/>
  <c r="J257" i="8"/>
  <c r="BK256" i="8"/>
  <c r="J256" i="8"/>
  <c r="BK255" i="8"/>
  <c r="J255" i="8"/>
  <c r="BK254" i="8"/>
  <c r="J254" i="8"/>
  <c r="BK253" i="8"/>
  <c r="J253" i="8"/>
  <c r="BK252" i="8"/>
  <c r="J252" i="8"/>
  <c r="BK251" i="8"/>
  <c r="J251" i="8"/>
  <c r="BK250" i="8"/>
  <c r="J250" i="8"/>
  <c r="BK249" i="8"/>
  <c r="J249" i="8"/>
  <c r="BK248" i="8"/>
  <c r="J248" i="8"/>
  <c r="BK247" i="8"/>
  <c r="J247" i="8"/>
  <c r="BK246" i="8"/>
  <c r="J246" i="8"/>
  <c r="BK245" i="8"/>
  <c r="J245" i="8"/>
  <c r="BK244" i="8"/>
  <c r="J244" i="8"/>
  <c r="BK243" i="8"/>
  <c r="J243" i="8"/>
  <c r="BK242" i="8"/>
  <c r="J242" i="8"/>
  <c r="BK241" i="8"/>
  <c r="J241" i="8"/>
  <c r="BK240" i="8"/>
  <c r="J240" i="8"/>
  <c r="BK238" i="8"/>
  <c r="J238" i="8"/>
  <c r="BK237" i="8"/>
  <c r="J237" i="8"/>
  <c r="BK236" i="8"/>
  <c r="J236" i="8"/>
  <c r="BK235" i="8"/>
  <c r="J235" i="8"/>
  <c r="BK234" i="8"/>
  <c r="J234" i="8"/>
  <c r="BK233" i="8"/>
  <c r="J233" i="8"/>
  <c r="BK232" i="8"/>
  <c r="J232" i="8"/>
  <c r="BK231" i="8"/>
  <c r="J231" i="8"/>
  <c r="BK230" i="8"/>
  <c r="J230" i="8"/>
  <c r="BK229" i="8"/>
  <c r="J229" i="8"/>
  <c r="BK228" i="8"/>
  <c r="J228" i="8"/>
  <c r="BK227" i="8"/>
  <c r="J227" i="8"/>
  <c r="BK226" i="8"/>
  <c r="J226" i="8"/>
  <c r="BK225" i="8"/>
  <c r="J225" i="8"/>
  <c r="BK224" i="8"/>
  <c r="J224" i="8"/>
  <c r="BK223" i="8"/>
  <c r="J223" i="8"/>
  <c r="BK222" i="8"/>
  <c r="J222" i="8"/>
  <c r="BK221" i="8"/>
  <c r="J221" i="8"/>
  <c r="BK220" i="8"/>
  <c r="J220" i="8"/>
  <c r="BK219" i="8"/>
  <c r="J219" i="8"/>
  <c r="BK218" i="8"/>
  <c r="J218" i="8"/>
  <c r="BK217" i="8"/>
  <c r="J217" i="8"/>
  <c r="BK216" i="8"/>
  <c r="J216" i="8"/>
  <c r="BK215" i="8"/>
  <c r="J215" i="8"/>
  <c r="BK214" i="8"/>
  <c r="J214" i="8"/>
  <c r="BK213" i="8"/>
  <c r="J213" i="8"/>
  <c r="BK212" i="8"/>
  <c r="J212" i="8"/>
  <c r="BK211" i="8"/>
  <c r="J211" i="8"/>
  <c r="BK210" i="8"/>
  <c r="J210" i="8"/>
  <c r="BK209" i="8"/>
  <c r="J209" i="8"/>
  <c r="BK208" i="8"/>
  <c r="J208" i="8"/>
  <c r="BK207" i="8"/>
  <c r="J207" i="8"/>
  <c r="BK206" i="8"/>
  <c r="J206" i="8"/>
  <c r="BK205" i="8"/>
  <c r="J205" i="8"/>
  <c r="BK204" i="8"/>
  <c r="J204" i="8"/>
  <c r="BK203" i="8"/>
  <c r="J203" i="8"/>
  <c r="BK202" i="8"/>
  <c r="J202" i="8"/>
  <c r="BK201" i="8"/>
  <c r="J201" i="8"/>
  <c r="BK200" i="8"/>
  <c r="J200" i="8"/>
  <c r="BK199" i="8"/>
  <c r="J199" i="8"/>
  <c r="BK198" i="8"/>
  <c r="J198" i="8"/>
  <c r="BK197" i="8"/>
  <c r="J197" i="8"/>
  <c r="BK196" i="8"/>
  <c r="J196" i="8"/>
  <c r="BK195" i="8"/>
  <c r="J195" i="8"/>
  <c r="BK194" i="8"/>
  <c r="J194" i="8"/>
  <c r="BK193" i="8"/>
  <c r="J193" i="8"/>
  <c r="BK192" i="8"/>
  <c r="J192" i="8"/>
  <c r="BK191" i="8"/>
  <c r="J191" i="8"/>
  <c r="BK190" i="8"/>
  <c r="J190" i="8"/>
  <c r="BK189" i="8"/>
  <c r="J189" i="8"/>
  <c r="BK188" i="8"/>
  <c r="J188" i="8"/>
  <c r="BK187" i="8"/>
  <c r="J187" i="8"/>
  <c r="BK186" i="8"/>
  <c r="J186" i="8"/>
  <c r="BK185" i="8"/>
  <c r="J185" i="8"/>
  <c r="BK184" i="8"/>
  <c r="J184" i="8"/>
  <c r="BK183" i="8"/>
  <c r="J183" i="8"/>
  <c r="BK182" i="8"/>
  <c r="J182" i="8"/>
  <c r="BK181" i="8"/>
  <c r="J181" i="8"/>
  <c r="BK180" i="8"/>
  <c r="J180" i="8"/>
  <c r="BK179" i="8"/>
  <c r="J179" i="8"/>
  <c r="BK177" i="8"/>
  <c r="J177" i="8"/>
  <c r="BK176" i="8"/>
  <c r="J176" i="8"/>
  <c r="BK175" i="8"/>
  <c r="J175" i="8"/>
  <c r="BK174" i="8"/>
  <c r="J174" i="8"/>
  <c r="BK172" i="8"/>
  <c r="J172" i="8"/>
  <c r="BK171" i="8"/>
  <c r="J171" i="8"/>
  <c r="BK170" i="8"/>
  <c r="J170" i="8"/>
  <c r="BK169" i="8"/>
  <c r="J169" i="8"/>
  <c r="BK168" i="8"/>
  <c r="J168" i="8"/>
  <c r="BK167" i="8"/>
  <c r="J167" i="8"/>
  <c r="BK166" i="8"/>
  <c r="J166" i="8"/>
  <c r="BK165" i="8"/>
  <c r="J165" i="8"/>
  <c r="BK164" i="8"/>
  <c r="J164" i="8"/>
  <c r="BK163" i="8"/>
  <c r="J163" i="8"/>
  <c r="BK162" i="8"/>
  <c r="J162" i="8"/>
  <c r="BK161" i="8"/>
  <c r="J161" i="8"/>
  <c r="BK160" i="8"/>
  <c r="J160" i="8"/>
  <c r="BK159" i="8"/>
  <c r="J159" i="8"/>
  <c r="BK158" i="8"/>
  <c r="J158" i="8"/>
  <c r="BK157" i="8"/>
  <c r="J157" i="8"/>
  <c r="BK156" i="8"/>
  <c r="J156" i="8"/>
  <c r="BK155" i="8"/>
  <c r="J155" i="8"/>
  <c r="BK154" i="8"/>
  <c r="J154" i="8"/>
  <c r="BK153" i="8"/>
  <c r="J153" i="8"/>
  <c r="BK152" i="8"/>
  <c r="J152" i="8"/>
  <c r="BK151" i="8"/>
  <c r="J151" i="8"/>
  <c r="BK150" i="8"/>
  <c r="J150" i="8"/>
  <c r="BK149" i="8"/>
  <c r="J149" i="8"/>
  <c r="BK148" i="8"/>
  <c r="J148" i="8"/>
  <c r="BK147" i="8"/>
  <c r="J147" i="8"/>
  <c r="BK146" i="8"/>
  <c r="J146" i="8"/>
  <c r="BK145" i="8"/>
  <c r="J145" i="8"/>
  <c r="BK144" i="8"/>
  <c r="J144" i="8"/>
  <c r="BK143" i="8"/>
  <c r="J143" i="8"/>
  <c r="BK142" i="8"/>
  <c r="J142" i="8"/>
  <c r="BK141" i="8"/>
  <c r="J141" i="8"/>
  <c r="BK140" i="8"/>
  <c r="J140" i="8"/>
  <c r="BK138" i="8"/>
  <c r="J138" i="8"/>
  <c r="BK137" i="8"/>
  <c r="J137" i="8"/>
  <c r="BK136" i="8"/>
  <c r="J136" i="8"/>
  <c r="BK135" i="8"/>
  <c r="J135" i="8"/>
  <c r="BK134" i="8"/>
  <c r="J134" i="8"/>
  <c r="BK132" i="8"/>
  <c r="J132" i="8"/>
  <c r="BK131" i="8"/>
  <c r="J131" i="8"/>
  <c r="BK130" i="8"/>
  <c r="J130" i="8"/>
  <c r="BK129" i="8"/>
  <c r="J129" i="8"/>
  <c r="BK128" i="8"/>
  <c r="J128" i="8"/>
  <c r="BK127" i="8"/>
  <c r="J127" i="8"/>
  <c r="BK145" i="9"/>
  <c r="J144" i="9"/>
  <c r="J143" i="9"/>
  <c r="BK142" i="9"/>
  <c r="BK141" i="9"/>
  <c r="J140" i="9"/>
  <c r="J139" i="9"/>
  <c r="BK138" i="9"/>
  <c r="J137" i="9"/>
  <c r="J136" i="9"/>
  <c r="BK135" i="9"/>
  <c r="J135" i="9"/>
  <c r="BK134" i="9"/>
  <c r="J134" i="9"/>
  <c r="BK133" i="9"/>
  <c r="J133" i="9"/>
  <c r="BK132" i="9"/>
  <c r="J132" i="9"/>
  <c r="BK131" i="9"/>
  <c r="J131" i="9"/>
  <c r="BK130" i="9"/>
  <c r="J130" i="9"/>
  <c r="BK129" i="9"/>
  <c r="J129" i="9"/>
  <c r="BK128" i="9"/>
  <c r="J128" i="9"/>
  <c r="BK127" i="9"/>
  <c r="J127" i="9"/>
  <c r="BK126" i="9"/>
  <c r="J126" i="9"/>
  <c r="BK125" i="9"/>
  <c r="J125" i="9"/>
  <c r="BK124" i="9"/>
  <c r="J124" i="9"/>
  <c r="BK123" i="9"/>
  <c r="J123" i="9"/>
  <c r="BK122" i="9"/>
  <c r="J122" i="9"/>
  <c r="J145" i="9"/>
  <c r="BK144" i="9"/>
  <c r="BK143" i="9"/>
  <c r="J142" i="9"/>
  <c r="J141" i="9"/>
  <c r="BK140" i="9"/>
  <c r="BK139" i="9"/>
  <c r="J138" i="9"/>
  <c r="BK137" i="9"/>
  <c r="BK136" i="9"/>
  <c r="BK178" i="10"/>
  <c r="J178" i="10"/>
  <c r="BK176" i="10"/>
  <c r="J176" i="10"/>
  <c r="BK175" i="10"/>
  <c r="J175" i="10"/>
  <c r="BK173" i="10"/>
  <c r="J173" i="10"/>
  <c r="BK172" i="10"/>
  <c r="J172" i="10"/>
  <c r="BK170" i="10"/>
  <c r="J170" i="10"/>
  <c r="BK168" i="10"/>
  <c r="J168" i="10"/>
  <c r="BK166" i="10"/>
  <c r="J166" i="10"/>
  <c r="BK165" i="10"/>
  <c r="J165" i="10"/>
  <c r="BK163" i="10"/>
  <c r="J163" i="10"/>
  <c r="BK162" i="10"/>
  <c r="J162" i="10"/>
  <c r="BK160" i="10"/>
  <c r="J160" i="10"/>
  <c r="BK159" i="10"/>
  <c r="J159" i="10"/>
  <c r="BK157" i="10"/>
  <c r="J157" i="10"/>
  <c r="BK156" i="10"/>
  <c r="J156" i="10"/>
  <c r="BK155" i="10"/>
  <c r="J155" i="10"/>
  <c r="BK153" i="10"/>
  <c r="J153" i="10"/>
  <c r="BK152" i="10"/>
  <c r="J152" i="10"/>
  <c r="BK150" i="10"/>
  <c r="J150" i="10"/>
  <c r="BK149" i="10"/>
  <c r="J149" i="10"/>
  <c r="BK148" i="10"/>
  <c r="J148" i="10"/>
  <c r="BK147" i="10"/>
  <c r="J147" i="10"/>
  <c r="BK146" i="10"/>
  <c r="J146" i="10"/>
  <c r="BK144" i="10"/>
  <c r="J144" i="10"/>
  <c r="BK143" i="10"/>
  <c r="J143" i="10"/>
  <c r="BK141" i="10"/>
  <c r="J141" i="10"/>
  <c r="BK140" i="10"/>
  <c r="J140" i="10"/>
  <c r="BK139" i="10"/>
  <c r="J139" i="10"/>
  <c r="BK138" i="10"/>
  <c r="J138" i="10"/>
  <c r="BK137" i="10"/>
  <c r="J137" i="10"/>
  <c r="BK135" i="10"/>
  <c r="J135" i="10"/>
  <c r="BK134" i="10"/>
  <c r="J134" i="10"/>
  <c r="BK133" i="10"/>
  <c r="J133" i="10"/>
  <c r="BK131" i="10"/>
  <c r="J131" i="10"/>
  <c r="BK130" i="10"/>
  <c r="J130" i="10"/>
  <c r="BK129" i="10"/>
  <c r="J129" i="10"/>
  <c r="BK127" i="10"/>
  <c r="J127" i="10"/>
  <c r="BK126" i="10"/>
  <c r="J126" i="10"/>
  <c r="BK125" i="10"/>
  <c r="J125" i="10"/>
  <c r="BK124" i="10"/>
  <c r="J124" i="10"/>
  <c r="BK122" i="10"/>
  <c r="J122" i="10"/>
  <c r="BK177" i="11"/>
  <c r="J177" i="11"/>
  <c r="BK176" i="11"/>
  <c r="J176" i="11"/>
  <c r="BK175" i="11"/>
  <c r="J175" i="11"/>
  <c r="BK174" i="11"/>
  <c r="J174" i="11"/>
  <c r="BK173" i="11"/>
  <c r="J173" i="11"/>
  <c r="BK172" i="11"/>
  <c r="J172" i="11"/>
  <c r="BK171" i="11"/>
  <c r="J171" i="11"/>
  <c r="BK170" i="11"/>
  <c r="J170" i="11"/>
  <c r="BK169" i="11"/>
  <c r="J169" i="11"/>
  <c r="BK168" i="11"/>
  <c r="J168" i="11"/>
  <c r="BK167" i="11"/>
  <c r="J167" i="11"/>
  <c r="BK166" i="11"/>
  <c r="J166" i="11"/>
  <c r="BK165" i="11"/>
  <c r="J165" i="11"/>
  <c r="BK164" i="11"/>
  <c r="J164" i="11"/>
  <c r="BK163" i="11"/>
  <c r="J163" i="11"/>
  <c r="BK162" i="11"/>
  <c r="J162" i="11"/>
  <c r="BK161" i="11"/>
  <c r="J161" i="11"/>
  <c r="BK160" i="11"/>
  <c r="J160" i="11"/>
  <c r="BK159" i="11"/>
  <c r="J159" i="11"/>
  <c r="BK158" i="11"/>
  <c r="J158" i="11"/>
  <c r="BK157" i="11"/>
  <c r="J157" i="11"/>
  <c r="BK156" i="11"/>
  <c r="J156" i="11"/>
  <c r="BK155" i="11"/>
  <c r="J155" i="11"/>
  <c r="BK154" i="11"/>
  <c r="J154" i="11"/>
  <c r="BK153" i="11"/>
  <c r="J153" i="11"/>
  <c r="BK152" i="11"/>
  <c r="J152" i="11"/>
  <c r="BK151" i="11"/>
  <c r="J151" i="11"/>
  <c r="BK150" i="11"/>
  <c r="J150" i="11"/>
  <c r="BK148" i="11"/>
  <c r="J148" i="11"/>
  <c r="BK147" i="11"/>
  <c r="J147" i="11"/>
  <c r="BK146" i="11"/>
  <c r="J146" i="11"/>
  <c r="BK145" i="11"/>
  <c r="J145" i="11"/>
  <c r="BK144" i="11"/>
  <c r="J144" i="11"/>
  <c r="BK143" i="11"/>
  <c r="J143" i="11"/>
  <c r="BK142" i="11"/>
  <c r="J142" i="11"/>
  <c r="BK141" i="11"/>
  <c r="J141" i="11"/>
  <c r="BK140" i="11"/>
  <c r="J140" i="11"/>
  <c r="BK139" i="11"/>
  <c r="J139" i="11"/>
  <c r="BK138" i="11"/>
  <c r="J138" i="11"/>
  <c r="BK137" i="11"/>
  <c r="J137" i="11"/>
  <c r="BK136" i="11"/>
  <c r="J136" i="11"/>
  <c r="BK135" i="11"/>
  <c r="J135" i="11"/>
  <c r="BK134" i="11"/>
  <c r="J134" i="11"/>
  <c r="BK133" i="11"/>
  <c r="J133" i="11"/>
  <c r="BK132" i="11"/>
  <c r="J132" i="11"/>
  <c r="BK131" i="11"/>
  <c r="J131" i="11"/>
  <c r="BK130" i="11"/>
  <c r="J130" i="11"/>
  <c r="BK129" i="11"/>
  <c r="J129" i="11"/>
  <c r="BK128" i="11"/>
  <c r="J128" i="11"/>
  <c r="BK220" i="12"/>
  <c r="BK219" i="12"/>
  <c r="BK218" i="12"/>
  <c r="BK217" i="12"/>
  <c r="BK216" i="12"/>
  <c r="BK215" i="12"/>
  <c r="J214" i="12"/>
  <c r="J213" i="12"/>
  <c r="J212" i="12"/>
  <c r="J211" i="12"/>
  <c r="J210" i="12"/>
  <c r="J209" i="12"/>
  <c r="BK208" i="12"/>
  <c r="J207" i="12"/>
  <c r="J206" i="12"/>
  <c r="J204" i="12"/>
  <c r="J203" i="12"/>
  <c r="J202" i="12"/>
  <c r="BK200" i="12"/>
  <c r="J198" i="12"/>
  <c r="BK197" i="12"/>
  <c r="J195" i="12"/>
  <c r="J193" i="12"/>
  <c r="BK190" i="12"/>
  <c r="J188" i="12"/>
  <c r="J186" i="12"/>
  <c r="BK183" i="12"/>
  <c r="J181" i="12"/>
  <c r="J179" i="12"/>
  <c r="BK178" i="12"/>
  <c r="BK176" i="12"/>
  <c r="J172" i="12"/>
  <c r="J170" i="12"/>
  <c r="BK168" i="12"/>
  <c r="BK165" i="12"/>
  <c r="J163" i="12"/>
  <c r="J161" i="12"/>
  <c r="J158" i="12"/>
  <c r="BK156" i="12"/>
  <c r="BK154" i="12"/>
  <c r="J151" i="12"/>
  <c r="BK149" i="12"/>
  <c r="BK148" i="12"/>
  <c r="J146" i="12"/>
  <c r="J143" i="12"/>
  <c r="BK141" i="12"/>
  <c r="BK139" i="12"/>
  <c r="J137" i="12"/>
  <c r="J220" i="12"/>
  <c r="J219" i="12"/>
  <c r="J217" i="12"/>
  <c r="J215" i="12"/>
  <c r="BK213" i="12"/>
  <c r="BK211" i="12"/>
  <c r="BK209" i="12"/>
  <c r="BK207" i="12"/>
  <c r="BK204" i="12"/>
  <c r="BK202" i="12"/>
  <c r="J200" i="12"/>
  <c r="J197" i="12"/>
  <c r="BK195" i="12"/>
  <c r="BK193" i="12"/>
  <c r="J190" i="12"/>
  <c r="BK188" i="12"/>
  <c r="BK186" i="12"/>
  <c r="J183" i="12"/>
  <c r="BK181" i="12"/>
  <c r="BK179" i="12"/>
  <c r="BK177" i="12"/>
  <c r="J173" i="12"/>
  <c r="BK172" i="12"/>
  <c r="BK171" i="12"/>
  <c r="BK170" i="12"/>
  <c r="J169" i="12"/>
  <c r="J168" i="12"/>
  <c r="J167" i="12"/>
  <c r="J165" i="12"/>
  <c r="J164" i="12"/>
  <c r="BK163" i="12"/>
  <c r="BK162" i="12"/>
  <c r="BK161" i="12"/>
  <c r="J159" i="12"/>
  <c r="BK158" i="12"/>
  <c r="BK157" i="12"/>
  <c r="J156" i="12"/>
  <c r="BK155" i="12"/>
  <c r="J154" i="12"/>
  <c r="BK152" i="12"/>
  <c r="BK151" i="12"/>
  <c r="J150" i="12"/>
  <c r="J149" i="12"/>
  <c r="J148" i="12"/>
  <c r="BK147" i="12"/>
  <c r="BK146" i="12"/>
  <c r="BK144" i="12"/>
  <c r="BK143" i="12"/>
  <c r="BK142" i="12"/>
  <c r="J141" i="12"/>
  <c r="BK140" i="12"/>
  <c r="J138" i="12"/>
  <c r="J136" i="12"/>
  <c r="J192" i="13"/>
  <c r="BK191" i="13"/>
  <c r="J190" i="13"/>
  <c r="J189" i="13"/>
  <c r="BK188" i="13"/>
  <c r="BK187" i="13"/>
  <c r="BK186" i="13"/>
  <c r="BK185" i="13"/>
  <c r="BK184" i="13"/>
  <c r="BK183" i="13"/>
  <c r="BK181" i="13"/>
  <c r="BK180" i="13"/>
  <c r="BK179" i="13"/>
  <c r="BK178" i="13"/>
  <c r="BK177" i="13"/>
  <c r="BK176" i="13"/>
  <c r="BK175" i="13"/>
  <c r="BK174" i="13"/>
  <c r="BK173" i="13"/>
  <c r="BK172" i="13"/>
  <c r="BK171" i="13"/>
  <c r="BK170" i="13"/>
  <c r="BK169" i="13"/>
  <c r="BK168" i="13"/>
  <c r="BK167" i="13"/>
  <c r="BK166" i="13"/>
  <c r="BK165" i="13"/>
  <c r="BK164" i="13"/>
  <c r="BK163" i="13"/>
  <c r="BK162" i="13"/>
  <c r="BK161" i="13"/>
  <c r="BK160" i="13"/>
  <c r="BK159" i="13"/>
  <c r="BK158" i="13"/>
  <c r="BK156" i="13"/>
  <c r="BK155" i="13"/>
  <c r="BK154" i="13"/>
  <c r="BK153" i="13"/>
  <c r="BK152" i="13"/>
  <c r="BK151" i="13"/>
  <c r="BK150" i="13"/>
  <c r="BK149" i="13"/>
  <c r="BK148" i="13"/>
  <c r="BK147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BK131" i="13"/>
  <c r="BK130" i="13"/>
  <c r="J153" i="14"/>
  <c r="BK151" i="14"/>
  <c r="J149" i="14"/>
  <c r="J147" i="14"/>
  <c r="J145" i="14"/>
  <c r="BK143" i="14"/>
  <c r="BK141" i="14"/>
  <c r="J139" i="14"/>
  <c r="J136" i="14"/>
  <c r="BK134" i="14"/>
  <c r="J132" i="14"/>
  <c r="J130" i="14"/>
  <c r="J128" i="14"/>
  <c r="BK152" i="14"/>
  <c r="BK150" i="14"/>
  <c r="J148" i="14"/>
  <c r="BK146" i="14"/>
  <c r="J144" i="14"/>
  <c r="BK142" i="14"/>
  <c r="J140" i="14"/>
  <c r="BK137" i="14"/>
  <c r="BK135" i="14"/>
  <c r="J133" i="14"/>
  <c r="BK131" i="14"/>
  <c r="J129" i="14"/>
  <c r="BK221" i="15"/>
  <c r="BK220" i="15"/>
  <c r="BK219" i="15"/>
  <c r="BK218" i="15"/>
  <c r="BK217" i="15"/>
  <c r="BK216" i="15"/>
  <c r="BK215" i="15"/>
  <c r="BK214" i="15"/>
  <c r="BK213" i="15"/>
  <c r="BK212" i="15"/>
  <c r="BK211" i="15"/>
  <c r="BK210" i="15"/>
  <c r="BK209" i="15"/>
  <c r="BK208" i="15"/>
  <c r="BK207" i="15"/>
  <c r="BK206" i="15"/>
  <c r="BK205" i="15"/>
  <c r="BK204" i="15"/>
  <c r="BK203" i="15"/>
  <c r="J202" i="15"/>
  <c r="J201" i="15"/>
  <c r="BK200" i="15"/>
  <c r="BK199" i="15"/>
  <c r="BK198" i="15"/>
  <c r="BK197" i="15"/>
  <c r="BK196" i="15"/>
  <c r="BK195" i="15"/>
  <c r="BK194" i="15"/>
  <c r="BK193" i="15"/>
  <c r="BK192" i="15"/>
  <c r="BK191" i="15"/>
  <c r="BK189" i="15"/>
  <c r="BK188" i="15"/>
  <c r="J188" i="15"/>
  <c r="J155" i="15"/>
  <c r="J152" i="15"/>
  <c r="J149" i="15"/>
  <c r="BK147" i="15"/>
  <c r="BK144" i="15"/>
  <c r="J144" i="15"/>
  <c r="J141" i="15"/>
  <c r="J138" i="15"/>
  <c r="BK135" i="15"/>
  <c r="BK132" i="15"/>
  <c r="BK129" i="15"/>
  <c r="BK125" i="15"/>
  <c r="BK122" i="15"/>
  <c r="BK175" i="16"/>
  <c r="BK173" i="16"/>
  <c r="BK171" i="16"/>
  <c r="BK169" i="16"/>
  <c r="BK167" i="16"/>
  <c r="BK163" i="16"/>
  <c r="BK161" i="16"/>
  <c r="J159" i="16"/>
  <c r="J156" i="16"/>
  <c r="J154" i="16"/>
  <c r="BK152" i="16"/>
  <c r="J150" i="16"/>
  <c r="J148" i="16"/>
  <c r="J145" i="16"/>
  <c r="J142" i="16"/>
  <c r="J139" i="16"/>
  <c r="J136" i="16"/>
  <c r="J133" i="16"/>
  <c r="J130" i="16"/>
  <c r="J127" i="16"/>
  <c r="BK126" i="17"/>
  <c r="J126" i="17"/>
  <c r="BK318" i="18"/>
  <c r="BK311" i="18"/>
  <c r="J305" i="18"/>
  <c r="J301" i="18"/>
  <c r="BK299" i="18"/>
  <c r="BK297" i="18"/>
  <c r="J294" i="18"/>
  <c r="J290" i="18"/>
  <c r="J288" i="18"/>
  <c r="J284" i="18"/>
  <c r="BK280" i="18"/>
  <c r="BK266" i="18"/>
  <c r="J258" i="18"/>
  <c r="J251" i="18"/>
  <c r="J247" i="18"/>
  <c r="J239" i="18"/>
  <c r="BK232" i="18"/>
  <c r="BK227" i="18"/>
  <c r="J216" i="18"/>
  <c r="BK208" i="18"/>
  <c r="BK204" i="18"/>
  <c r="J191" i="18"/>
  <c r="J178" i="18"/>
  <c r="BK172" i="18"/>
  <c r="BK162" i="18"/>
  <c r="BK156" i="18"/>
  <c r="BK147" i="18"/>
  <c r="J143" i="18"/>
  <c r="BK135" i="18"/>
  <c r="BK324" i="18"/>
  <c r="J321" i="18"/>
  <c r="BK316" i="18"/>
  <c r="J307" i="18"/>
  <c r="J303" i="18"/>
  <c r="BK294" i="18"/>
  <c r="BK290" i="18"/>
  <c r="BK286" i="18"/>
  <c r="BK282" i="18"/>
  <c r="J278" i="18"/>
  <c r="J272" i="18"/>
  <c r="J268" i="18"/>
  <c r="J264" i="18"/>
  <c r="BK258" i="18"/>
  <c r="BK251" i="18"/>
  <c r="J242" i="18"/>
  <c r="BK237" i="18"/>
  <c r="BK229" i="18"/>
  <c r="J223" i="18"/>
  <c r="BK216" i="18"/>
  <c r="J208" i="18"/>
  <c r="J204" i="18"/>
  <c r="BK191" i="18"/>
  <c r="BK178" i="18"/>
  <c r="J172" i="18"/>
  <c r="J162" i="18"/>
  <c r="J156" i="18"/>
  <c r="J147" i="18"/>
  <c r="BK143" i="18"/>
  <c r="J135" i="18"/>
  <c r="BK348" i="19"/>
  <c r="BK347" i="19"/>
  <c r="J346" i="19"/>
  <c r="J344" i="19"/>
  <c r="BK340" i="19"/>
  <c r="BK337" i="19"/>
  <c r="BK333" i="19"/>
  <c r="BK331" i="19"/>
  <c r="BK326" i="19"/>
  <c r="BK322" i="19"/>
  <c r="BK320" i="19"/>
  <c r="BK318" i="19"/>
  <c r="BK315" i="19"/>
  <c r="BK314" i="19"/>
  <c r="BK312" i="19"/>
  <c r="BK311" i="19"/>
  <c r="BK310" i="19"/>
  <c r="BK309" i="19"/>
  <c r="BK308" i="19"/>
  <c r="BK306" i="19"/>
  <c r="BK304" i="19"/>
  <c r="BK303" i="19"/>
  <c r="J301" i="19"/>
  <c r="J299" i="19"/>
  <c r="J295" i="19"/>
  <c r="J292" i="19"/>
  <c r="BK290" i="19"/>
  <c r="BK288" i="19"/>
  <c r="BK286" i="19"/>
  <c r="BK283" i="19"/>
  <c r="BK279" i="19"/>
  <c r="BK275" i="19"/>
  <c r="BK269" i="19"/>
  <c r="BK266" i="19"/>
  <c r="BK264" i="19"/>
  <c r="J259" i="19"/>
  <c r="BK256" i="19"/>
  <c r="BK252" i="19"/>
  <c r="BK250" i="19"/>
  <c r="BK248" i="19"/>
  <c r="BK243" i="19"/>
  <c r="BK239" i="19"/>
  <c r="BK235" i="19"/>
  <c r="BK233" i="19"/>
  <c r="BK229" i="19"/>
  <c r="BK225" i="19"/>
  <c r="BK213" i="19"/>
  <c r="BK209" i="19"/>
  <c r="BK197" i="19"/>
  <c r="BK195" i="19"/>
  <c r="J189" i="19"/>
  <c r="J178" i="19"/>
  <c r="J167" i="19"/>
  <c r="J165" i="19"/>
  <c r="J161" i="19"/>
  <c r="J157" i="19"/>
  <c r="J153" i="19"/>
  <c r="BK149" i="19"/>
  <c r="BK145" i="19"/>
  <c r="BK143" i="19"/>
  <c r="BK141" i="19"/>
  <c r="BK137" i="19"/>
  <c r="BK133" i="19"/>
  <c r="BK277" i="20"/>
  <c r="J275" i="20"/>
  <c r="BK273" i="20"/>
  <c r="BK271" i="20"/>
  <c r="BK270" i="20"/>
  <c r="J269" i="20"/>
  <c r="J268" i="20"/>
  <c r="J267" i="20"/>
  <c r="J266" i="20"/>
  <c r="J265" i="20"/>
  <c r="BK263" i="20"/>
  <c r="J261" i="20"/>
  <c r="BK259" i="20"/>
  <c r="BK258" i="20"/>
  <c r="BK256" i="20"/>
  <c r="J255" i="20"/>
  <c r="J253" i="20"/>
  <c r="BK252" i="20"/>
  <c r="BK251" i="20"/>
  <c r="BK250" i="20"/>
  <c r="BK249" i="20"/>
  <c r="BK247" i="20"/>
  <c r="BK245" i="20"/>
  <c r="BK243" i="20"/>
  <c r="BK241" i="20"/>
  <c r="BK237" i="20"/>
  <c r="BK235" i="20"/>
  <c r="BK232" i="20"/>
  <c r="BK228" i="20"/>
  <c r="BK224" i="20"/>
  <c r="BK219" i="20"/>
  <c r="BK214" i="20"/>
  <c r="BK211" i="20"/>
  <c r="BK209" i="20"/>
  <c r="BK207" i="20"/>
  <c r="BK204" i="20"/>
  <c r="BK200" i="20"/>
  <c r="BK196" i="20"/>
  <c r="J192" i="20"/>
  <c r="J190" i="20"/>
  <c r="J188" i="20"/>
  <c r="J184" i="20"/>
  <c r="J175" i="20"/>
  <c r="J171" i="20"/>
  <c r="J162" i="20"/>
  <c r="J160" i="20"/>
  <c r="J156" i="20"/>
  <c r="J151" i="20"/>
  <c r="J146" i="20"/>
  <c r="BK142" i="20"/>
  <c r="BK140" i="20"/>
  <c r="BK136" i="20"/>
  <c r="J134" i="20"/>
  <c r="J132" i="20"/>
  <c r="J128" i="20"/>
  <c r="J268" i="21"/>
  <c r="J266" i="21"/>
  <c r="J264" i="21"/>
  <c r="J262" i="21"/>
  <c r="J260" i="21"/>
  <c r="J250" i="21"/>
  <c r="J247" i="21"/>
  <c r="BK241" i="21"/>
  <c r="BK232" i="21"/>
  <c r="J228" i="21"/>
  <c r="J224" i="21"/>
  <c r="J219" i="21"/>
  <c r="J216" i="21"/>
  <c r="J198" i="21"/>
  <c r="J195" i="21"/>
  <c r="J192" i="21"/>
  <c r="BK189" i="21"/>
  <c r="BK186" i="21"/>
  <c r="BK181" i="21"/>
  <c r="BK177" i="21"/>
  <c r="BK173" i="21"/>
  <c r="BK170" i="21"/>
  <c r="BK160" i="21"/>
  <c r="BK157" i="21"/>
  <c r="BK153" i="21"/>
  <c r="BK149" i="21"/>
  <c r="BK148" i="21"/>
  <c r="BK146" i="21"/>
  <c r="BK141" i="21"/>
  <c r="BK137" i="21"/>
  <c r="BK132" i="21"/>
  <c r="BK128" i="21"/>
  <c r="J127" i="22"/>
  <c r="J126" i="22"/>
  <c r="J252" i="23"/>
  <c r="J247" i="23"/>
  <c r="BK245" i="23"/>
  <c r="J241" i="23"/>
  <c r="BK233" i="23"/>
  <c r="BK229" i="23"/>
  <c r="J221" i="23"/>
  <c r="J214" i="23"/>
  <c r="J212" i="23"/>
  <c r="J203" i="23"/>
  <c r="J192" i="23"/>
  <c r="J185" i="23"/>
  <c r="BK182" i="23"/>
  <c r="BK175" i="23"/>
  <c r="J166" i="23"/>
  <c r="BK156" i="23"/>
  <c r="BK150" i="23"/>
  <c r="BK139" i="23"/>
  <c r="BK129" i="23"/>
  <c r="BK252" i="23"/>
  <c r="BK247" i="23"/>
  <c r="BK243" i="23"/>
  <c r="BK237" i="23"/>
  <c r="J225" i="23"/>
  <c r="J218" i="23"/>
  <c r="BK213" i="23"/>
  <c r="BK207" i="23"/>
  <c r="J197" i="23"/>
  <c r="BK186" i="23"/>
  <c r="J183" i="23"/>
  <c r="J181" i="23"/>
  <c r="J170" i="23"/>
  <c r="J162" i="23"/>
  <c r="BK154" i="23"/>
  <c r="BK146" i="23"/>
  <c r="J135" i="23"/>
  <c r="J127" i="23"/>
  <c r="BK216" i="24"/>
  <c r="BK213" i="24"/>
  <c r="BK210" i="24"/>
  <c r="BK206" i="24"/>
  <c r="BK203" i="24"/>
  <c r="BK199" i="24"/>
  <c r="BK196" i="24"/>
  <c r="BK194" i="24"/>
  <c r="BK191" i="24"/>
  <c r="BK187" i="24"/>
  <c r="BK184" i="24"/>
  <c r="BK182" i="24"/>
  <c r="BK178" i="24"/>
  <c r="BK174" i="24"/>
  <c r="BK172" i="24"/>
  <c r="BK170" i="24"/>
  <c r="J167" i="24"/>
  <c r="J163" i="24"/>
  <c r="J159" i="24"/>
  <c r="J157" i="24"/>
  <c r="J156" i="24"/>
  <c r="J155" i="24"/>
  <c r="BK154" i="24"/>
  <c r="J150" i="24"/>
  <c r="BK148" i="24"/>
  <c r="J145" i="24"/>
  <c r="J141" i="24"/>
  <c r="J138" i="24"/>
  <c r="J134" i="24"/>
  <c r="J131" i="24"/>
  <c r="J129" i="24"/>
  <c r="J125" i="24"/>
  <c r="J201" i="12"/>
  <c r="J196" i="12"/>
  <c r="BK194" i="12"/>
  <c r="J191" i="12"/>
  <c r="J189" i="12"/>
  <c r="BK187" i="12"/>
  <c r="BK185" i="12"/>
  <c r="J182" i="12"/>
  <c r="J180" i="12"/>
  <c r="J177" i="12"/>
  <c r="BK175" i="12"/>
  <c r="BK173" i="12"/>
  <c r="J171" i="12"/>
  <c r="BK169" i="12"/>
  <c r="BK167" i="12"/>
  <c r="BK164" i="12"/>
  <c r="J162" i="12"/>
  <c r="BK159" i="12"/>
  <c r="J157" i="12"/>
  <c r="J155" i="12"/>
  <c r="J152" i="12"/>
  <c r="BK150" i="12"/>
  <c r="J147" i="12"/>
  <c r="J144" i="12"/>
  <c r="J142" i="12"/>
  <c r="J140" i="12"/>
  <c r="BK138" i="12"/>
  <c r="BK136" i="12"/>
  <c r="J218" i="12"/>
  <c r="J216" i="12"/>
  <c r="BK214" i="12"/>
  <c r="BK212" i="12"/>
  <c r="BK210" i="12"/>
  <c r="J208" i="12"/>
  <c r="BK206" i="12"/>
  <c r="BK203" i="12"/>
  <c r="BK201" i="12"/>
  <c r="BK198" i="12"/>
  <c r="BK196" i="12"/>
  <c r="J194" i="12"/>
  <c r="BK191" i="12"/>
  <c r="BK189" i="12"/>
  <c r="J187" i="12"/>
  <c r="J185" i="12"/>
  <c r="BK182" i="12"/>
  <c r="BK180" i="12"/>
  <c r="J178" i="12"/>
  <c r="J176" i="12"/>
  <c r="J175" i="12"/>
  <c r="J139" i="12"/>
  <c r="BK137" i="12"/>
  <c r="BK192" i="13"/>
  <c r="J191" i="13"/>
  <c r="BK190" i="13"/>
  <c r="BK189" i="13"/>
  <c r="J188" i="13"/>
  <c r="J187" i="13"/>
  <c r="J186" i="13"/>
  <c r="J185" i="13"/>
  <c r="J184" i="13"/>
  <c r="J183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6" i="13"/>
  <c r="J155" i="13"/>
  <c r="J154" i="13"/>
  <c r="J153" i="13"/>
  <c r="J152" i="13"/>
  <c r="J151" i="13"/>
  <c r="J150" i="13"/>
  <c r="J149" i="13"/>
  <c r="J148" i="13"/>
  <c r="J147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J131" i="13"/>
  <c r="J130" i="13"/>
  <c r="J152" i="14"/>
  <c r="J150" i="14"/>
  <c r="BK148" i="14"/>
  <c r="J146" i="14"/>
  <c r="BK144" i="14"/>
  <c r="J142" i="14"/>
  <c r="BK140" i="14"/>
  <c r="J137" i="14"/>
  <c r="J135" i="14"/>
  <c r="BK133" i="14"/>
  <c r="J131" i="14"/>
  <c r="BK129" i="14"/>
  <c r="BK153" i="14"/>
  <c r="J151" i="14"/>
  <c r="BK149" i="14"/>
  <c r="BK147" i="14"/>
  <c r="BK145" i="14"/>
  <c r="J143" i="14"/>
  <c r="J141" i="14"/>
  <c r="BK139" i="14"/>
  <c r="BK136" i="14"/>
  <c r="J134" i="14"/>
  <c r="BK132" i="14"/>
  <c r="BK130" i="14"/>
  <c r="BK128" i="14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BK202" i="15"/>
  <c r="BK201" i="15"/>
  <c r="J200" i="15"/>
  <c r="J199" i="15"/>
  <c r="J198" i="15"/>
  <c r="J197" i="15"/>
  <c r="J196" i="15"/>
  <c r="J195" i="15"/>
  <c r="J194" i="15"/>
  <c r="J193" i="15"/>
  <c r="J192" i="15"/>
  <c r="J191" i="15"/>
  <c r="J189" i="15"/>
  <c r="BK186" i="15"/>
  <c r="J186" i="15"/>
  <c r="BK183" i="15"/>
  <c r="J183" i="15"/>
  <c r="BK181" i="15"/>
  <c r="J181" i="15"/>
  <c r="BK178" i="15"/>
  <c r="J178" i="15"/>
  <c r="BK176" i="15"/>
  <c r="J176" i="15"/>
  <c r="BK173" i="15"/>
  <c r="J173" i="15"/>
  <c r="BK171" i="15"/>
  <c r="J171" i="15"/>
  <c r="BK168" i="15"/>
  <c r="J168" i="15"/>
  <c r="BK166" i="15"/>
  <c r="J166" i="15"/>
  <c r="BK163" i="15"/>
  <c r="J163" i="15"/>
  <c r="BK161" i="15"/>
  <c r="J161" i="15"/>
  <c r="BK158" i="15"/>
  <c r="J158" i="15"/>
  <c r="BK155" i="15"/>
  <c r="BK152" i="15"/>
  <c r="BK149" i="15"/>
  <c r="J147" i="15"/>
  <c r="BK141" i="15"/>
  <c r="BK138" i="15"/>
  <c r="J135" i="15"/>
  <c r="J132" i="15"/>
  <c r="J129" i="15"/>
  <c r="J125" i="15"/>
  <c r="J122" i="15"/>
  <c r="BK182" i="16"/>
  <c r="J182" i="16"/>
  <c r="BK180" i="16"/>
  <c r="J180" i="16"/>
  <c r="BK179" i="16"/>
  <c r="J179" i="16"/>
  <c r="BK176" i="16"/>
  <c r="J176" i="16"/>
  <c r="J175" i="16"/>
  <c r="J173" i="16"/>
  <c r="J171" i="16"/>
  <c r="J169" i="16"/>
  <c r="J167" i="16"/>
  <c r="J163" i="16"/>
  <c r="J161" i="16"/>
  <c r="BK159" i="16"/>
  <c r="BK156" i="16"/>
  <c r="BK154" i="16"/>
  <c r="J152" i="16"/>
  <c r="BK150" i="16"/>
  <c r="BK148" i="16"/>
  <c r="BK145" i="16"/>
  <c r="BK142" i="16"/>
  <c r="BK139" i="16"/>
  <c r="BK136" i="16"/>
  <c r="BK133" i="16"/>
  <c r="BK130" i="16"/>
  <c r="BK127" i="16"/>
  <c r="J129" i="17"/>
  <c r="BK129" i="17"/>
  <c r="BK321" i="18"/>
  <c r="J316" i="18"/>
  <c r="BK307" i="18"/>
  <c r="BK303" i="18"/>
  <c r="J300" i="18"/>
  <c r="J298" i="18"/>
  <c r="J296" i="18"/>
  <c r="J292" i="18"/>
  <c r="J286" i="18"/>
  <c r="J282" i="18"/>
  <c r="J280" i="18"/>
  <c r="BK264" i="18"/>
  <c r="BK262" i="18"/>
  <c r="BK255" i="18"/>
  <c r="BK242" i="18"/>
  <c r="J237" i="18"/>
  <c r="J229" i="18"/>
  <c r="BK223" i="18"/>
  <c r="BK220" i="18"/>
  <c r="J212" i="18"/>
  <c r="J206" i="18"/>
  <c r="BK200" i="18"/>
  <c r="BK187" i="18"/>
  <c r="BK176" i="18"/>
  <c r="BK167" i="18"/>
  <c r="J158" i="18"/>
  <c r="BK152" i="18"/>
  <c r="J145" i="18"/>
  <c r="J139" i="18"/>
  <c r="J131" i="18"/>
  <c r="J324" i="18"/>
  <c r="J318" i="18"/>
  <c r="J311" i="18"/>
  <c r="BK305" i="18"/>
  <c r="BK301" i="18"/>
  <c r="BK300" i="18"/>
  <c r="J299" i="18"/>
  <c r="BK298" i="18"/>
  <c r="J297" i="18"/>
  <c r="BK296" i="18"/>
  <c r="BK292" i="18"/>
  <c r="BK288" i="18"/>
  <c r="BK284" i="18"/>
  <c r="BK278" i="18"/>
  <c r="BK272" i="18"/>
  <c r="BK268" i="18"/>
  <c r="J266" i="18"/>
  <c r="J262" i="18"/>
  <c r="J255" i="18"/>
  <c r="BK247" i="18"/>
  <c r="BK239" i="18"/>
  <c r="J232" i="18"/>
  <c r="J227" i="18"/>
  <c r="J220" i="18"/>
  <c r="BK212" i="18"/>
  <c r="BK206" i="18"/>
  <c r="J200" i="18"/>
  <c r="J187" i="18"/>
  <c r="J176" i="18"/>
  <c r="J167" i="18"/>
  <c r="BK158" i="18"/>
  <c r="J152" i="18"/>
  <c r="BK145" i="18"/>
  <c r="BK139" i="18"/>
  <c r="BK131" i="18"/>
  <c r="J348" i="19"/>
  <c r="J347" i="19"/>
  <c r="BK346" i="19"/>
  <c r="BK344" i="19"/>
  <c r="J340" i="19"/>
  <c r="J337" i="19"/>
  <c r="J333" i="19"/>
  <c r="J331" i="19"/>
  <c r="J326" i="19"/>
  <c r="J322" i="19"/>
  <c r="J320" i="19"/>
  <c r="J318" i="19"/>
  <c r="J315" i="19"/>
  <c r="J314" i="19"/>
  <c r="J312" i="19"/>
  <c r="J311" i="19"/>
  <c r="J310" i="19"/>
  <c r="J309" i="19"/>
  <c r="J308" i="19"/>
  <c r="J306" i="19"/>
  <c r="J304" i="19"/>
  <c r="J303" i="19"/>
  <c r="BK301" i="19"/>
  <c r="BK299" i="19"/>
  <c r="BK295" i="19"/>
  <c r="BK292" i="19"/>
  <c r="J290" i="19"/>
  <c r="J288" i="19"/>
  <c r="J286" i="19"/>
  <c r="J283" i="19"/>
  <c r="J279" i="19"/>
  <c r="J275" i="19"/>
  <c r="J269" i="19"/>
  <c r="J266" i="19"/>
  <c r="J264" i="19"/>
  <c r="BK259" i="19"/>
  <c r="J256" i="19"/>
  <c r="J252" i="19"/>
  <c r="J250" i="19"/>
  <c r="J248" i="19"/>
  <c r="J243" i="19"/>
  <c r="J239" i="19"/>
  <c r="J235" i="19"/>
  <c r="J233" i="19"/>
  <c r="J229" i="19"/>
  <c r="J225" i="19"/>
  <c r="J213" i="19"/>
  <c r="J209" i="19"/>
  <c r="J197" i="19"/>
  <c r="J195" i="19"/>
  <c r="BK189" i="19"/>
  <c r="BK178" i="19"/>
  <c r="BK167" i="19"/>
  <c r="BK165" i="19"/>
  <c r="BK161" i="19"/>
  <c r="BK157" i="19"/>
  <c r="BK153" i="19"/>
  <c r="J149" i="19"/>
  <c r="J145" i="19"/>
  <c r="J143" i="19"/>
  <c r="J141" i="19"/>
  <c r="J137" i="19"/>
  <c r="J133" i="19"/>
  <c r="J277" i="20"/>
  <c r="BK275" i="20"/>
  <c r="J273" i="20"/>
  <c r="J271" i="20"/>
  <c r="J270" i="20"/>
  <c r="BK269" i="20"/>
  <c r="BK268" i="20"/>
  <c r="BK267" i="20"/>
  <c r="BK266" i="20"/>
  <c r="BK265" i="20"/>
  <c r="J263" i="20"/>
  <c r="BK261" i="20"/>
  <c r="J259" i="20"/>
  <c r="J258" i="20"/>
  <c r="J256" i="20"/>
  <c r="BK255" i="20"/>
  <c r="BK253" i="20"/>
  <c r="J252" i="20"/>
  <c r="J251" i="20"/>
  <c r="J250" i="20"/>
  <c r="J249" i="20"/>
  <c r="J247" i="20"/>
  <c r="J245" i="20"/>
  <c r="J243" i="20"/>
  <c r="J241" i="20"/>
  <c r="J237" i="20"/>
  <c r="J235" i="20"/>
  <c r="J232" i="20"/>
  <c r="J228" i="20"/>
  <c r="J224" i="20"/>
  <c r="J219" i="20"/>
  <c r="J214" i="20"/>
  <c r="J211" i="20"/>
  <c r="J209" i="20"/>
  <c r="J207" i="20"/>
  <c r="J204" i="20"/>
  <c r="J200" i="20"/>
  <c r="J196" i="20"/>
  <c r="BK192" i="20"/>
  <c r="BK190" i="20"/>
  <c r="BK188" i="20"/>
  <c r="BK184" i="20"/>
  <c r="BK175" i="20"/>
  <c r="BK171" i="20"/>
  <c r="BK162" i="20"/>
  <c r="BK160" i="20"/>
  <c r="BK156" i="20"/>
  <c r="BK151" i="20"/>
  <c r="BK146" i="20"/>
  <c r="J142" i="20"/>
  <c r="J140" i="20"/>
  <c r="J136" i="20"/>
  <c r="BK134" i="20"/>
  <c r="BK132" i="20"/>
  <c r="BK128" i="20"/>
  <c r="BK268" i="21"/>
  <c r="BK266" i="21"/>
  <c r="BK264" i="21"/>
  <c r="BK262" i="21"/>
  <c r="BK260" i="21"/>
  <c r="BK250" i="21"/>
  <c r="BK247" i="21"/>
  <c r="J241" i="21"/>
  <c r="J232" i="21"/>
  <c r="BK228" i="21"/>
  <c r="BK224" i="21"/>
  <c r="BK219" i="21"/>
  <c r="BK216" i="21"/>
  <c r="BK198" i="21"/>
  <c r="BK195" i="21"/>
  <c r="BK192" i="21"/>
  <c r="J189" i="21"/>
  <c r="J186" i="21"/>
  <c r="J181" i="21"/>
  <c r="J177" i="21"/>
  <c r="J173" i="21"/>
  <c r="J170" i="21"/>
  <c r="J160" i="21"/>
  <c r="J157" i="21"/>
  <c r="J153" i="21"/>
  <c r="J149" i="21"/>
  <c r="J148" i="21"/>
  <c r="J146" i="21"/>
  <c r="J141" i="21"/>
  <c r="J137" i="21"/>
  <c r="J132" i="21"/>
  <c r="J128" i="21"/>
  <c r="BK129" i="22"/>
  <c r="J129" i="22"/>
  <c r="BK127" i="22"/>
  <c r="BK126" i="22"/>
  <c r="BK125" i="22"/>
  <c r="J125" i="22"/>
  <c r="BK249" i="23"/>
  <c r="J243" i="23"/>
  <c r="J237" i="23"/>
  <c r="J233" i="23"/>
  <c r="BK225" i="23"/>
  <c r="BK218" i="23"/>
  <c r="J213" i="23"/>
  <c r="J207" i="23"/>
  <c r="BK197" i="23"/>
  <c r="J186" i="23"/>
  <c r="BK183" i="23"/>
  <c r="BK181" i="23"/>
  <c r="BK170" i="23"/>
  <c r="BK162" i="23"/>
  <c r="J154" i="23"/>
  <c r="J146" i="23"/>
  <c r="BK135" i="23"/>
  <c r="BK127" i="23"/>
  <c r="J249" i="23"/>
  <c r="J245" i="23"/>
  <c r="BK241" i="23"/>
  <c r="J229" i="23"/>
  <c r="BK221" i="23"/>
  <c r="BK214" i="23"/>
  <c r="BK212" i="23"/>
  <c r="BK203" i="23"/>
  <c r="BK192" i="23"/>
  <c r="BK185" i="23"/>
  <c r="J182" i="23"/>
  <c r="J175" i="23"/>
  <c r="BK166" i="23"/>
  <c r="J156" i="23"/>
  <c r="J150" i="23"/>
  <c r="J139" i="23"/>
  <c r="J129" i="23"/>
  <c r="J216" i="24"/>
  <c r="J213" i="24"/>
  <c r="J210" i="24"/>
  <c r="J206" i="24"/>
  <c r="J203" i="24"/>
  <c r="J199" i="24"/>
  <c r="J196" i="24"/>
  <c r="J194" i="24"/>
  <c r="J191" i="24"/>
  <c r="J187" i="24"/>
  <c r="J184" i="24"/>
  <c r="J182" i="24"/>
  <c r="J178" i="24"/>
  <c r="J174" i="24"/>
  <c r="J172" i="24"/>
  <c r="J170" i="24"/>
  <c r="BK167" i="24"/>
  <c r="BK163" i="24"/>
  <c r="BK159" i="24"/>
  <c r="BK157" i="24"/>
  <c r="BK156" i="24"/>
  <c r="BK155" i="24"/>
  <c r="J154" i="24"/>
  <c r="BK150" i="24"/>
  <c r="J148" i="24"/>
  <c r="BK145" i="24"/>
  <c r="BK141" i="24"/>
  <c r="BK138" i="24"/>
  <c r="BK134" i="24"/>
  <c r="BK131" i="24"/>
  <c r="BK129" i="24"/>
  <c r="BK125" i="24"/>
  <c r="BK124" i="24" l="1"/>
  <c r="T124" i="24"/>
  <c r="T123" i="24" s="1"/>
  <c r="T122" i="24" s="1"/>
  <c r="BK123" i="2"/>
  <c r="J123" i="2"/>
  <c r="J97" i="2" s="1"/>
  <c r="P123" i="2"/>
  <c r="R123" i="2"/>
  <c r="T123" i="2"/>
  <c r="BK130" i="2"/>
  <c r="J130" i="2"/>
  <c r="J98" i="2"/>
  <c r="P130" i="2"/>
  <c r="R130" i="2"/>
  <c r="T130" i="2"/>
  <c r="BK138" i="2"/>
  <c r="J138" i="2" s="1"/>
  <c r="J100" i="2" s="1"/>
  <c r="P138" i="2"/>
  <c r="R138" i="2"/>
  <c r="T138" i="2"/>
  <c r="BK147" i="2"/>
  <c r="J147" i="2" s="1"/>
  <c r="J101" i="2" s="1"/>
  <c r="P147" i="2"/>
  <c r="R147" i="2"/>
  <c r="T147" i="2"/>
  <c r="BK140" i="3"/>
  <c r="J140" i="3" s="1"/>
  <c r="J97" i="3" s="1"/>
  <c r="P140" i="3"/>
  <c r="R140" i="3"/>
  <c r="T140" i="3"/>
  <c r="BK205" i="3"/>
  <c r="J205" i="3" s="1"/>
  <c r="J98" i="3" s="1"/>
  <c r="P205" i="3"/>
  <c r="R205" i="3"/>
  <c r="T205" i="3"/>
  <c r="BK262" i="3"/>
  <c r="J262" i="3" s="1"/>
  <c r="J99" i="3" s="1"/>
  <c r="P262" i="3"/>
  <c r="R262" i="3"/>
  <c r="T262" i="3"/>
  <c r="BK379" i="3"/>
  <c r="J379" i="3" s="1"/>
  <c r="J100" i="3" s="1"/>
  <c r="P379" i="3"/>
  <c r="R379" i="3"/>
  <c r="T379" i="3"/>
  <c r="BK465" i="3"/>
  <c r="J465" i="3" s="1"/>
  <c r="J101" i="3" s="1"/>
  <c r="P465" i="3"/>
  <c r="R465" i="3"/>
  <c r="T465" i="3"/>
  <c r="BK607" i="3"/>
  <c r="J607" i="3" s="1"/>
  <c r="J102" i="3" s="1"/>
  <c r="P607" i="3"/>
  <c r="R607" i="3"/>
  <c r="T607" i="3"/>
  <c r="BK652" i="3"/>
  <c r="J652" i="3" s="1"/>
  <c r="J105" i="3" s="1"/>
  <c r="P652" i="3"/>
  <c r="R652" i="3"/>
  <c r="T652" i="3"/>
  <c r="BK687" i="3"/>
  <c r="J687" i="3" s="1"/>
  <c r="J106" i="3" s="1"/>
  <c r="P687" i="3"/>
  <c r="R687" i="3"/>
  <c r="T687" i="3"/>
  <c r="BK788" i="3"/>
  <c r="J788" i="3" s="1"/>
  <c r="J107" i="3" s="1"/>
  <c r="P788" i="3"/>
  <c r="R788" i="3"/>
  <c r="T788" i="3"/>
  <c r="BK799" i="3"/>
  <c r="J799" i="3" s="1"/>
  <c r="J108" i="3" s="1"/>
  <c r="P799" i="3"/>
  <c r="R799" i="3"/>
  <c r="T799" i="3"/>
  <c r="BK890" i="3"/>
  <c r="J890" i="3" s="1"/>
  <c r="J109" i="3" s="1"/>
  <c r="P890" i="3"/>
  <c r="R890" i="3"/>
  <c r="T890" i="3"/>
  <c r="BK965" i="3"/>
  <c r="J965" i="3" s="1"/>
  <c r="J110" i="3" s="1"/>
  <c r="P965" i="3"/>
  <c r="R965" i="3"/>
  <c r="T965" i="3"/>
  <c r="BK1038" i="3"/>
  <c r="J1038" i="3" s="1"/>
  <c r="J111" i="3" s="1"/>
  <c r="P1038" i="3"/>
  <c r="R1038" i="3"/>
  <c r="T1038" i="3"/>
  <c r="BK1087" i="3"/>
  <c r="J1087" i="3" s="1"/>
  <c r="J112" i="3" s="1"/>
  <c r="P1087" i="3"/>
  <c r="R1087" i="3"/>
  <c r="T1087" i="3"/>
  <c r="BK1272" i="3"/>
  <c r="J1272" i="3" s="1"/>
  <c r="J113" i="3" s="1"/>
  <c r="P1272" i="3"/>
  <c r="R1272" i="3"/>
  <c r="T1272" i="3"/>
  <c r="BK1359" i="3"/>
  <c r="J1359" i="3" s="1"/>
  <c r="J114" i="3" s="1"/>
  <c r="P1359" i="3"/>
  <c r="R1359" i="3"/>
  <c r="T1359" i="3"/>
  <c r="BK1403" i="3"/>
  <c r="J1403" i="3" s="1"/>
  <c r="J115" i="3" s="1"/>
  <c r="P1403" i="3"/>
  <c r="R1403" i="3"/>
  <c r="T1403" i="3"/>
  <c r="BK1437" i="3"/>
  <c r="J1437" i="3" s="1"/>
  <c r="J116" i="3" s="1"/>
  <c r="P1437" i="3"/>
  <c r="R1437" i="3"/>
  <c r="T1437" i="3"/>
  <c r="BK1484" i="3"/>
  <c r="J1484" i="3" s="1"/>
  <c r="J117" i="3" s="1"/>
  <c r="P1484" i="3"/>
  <c r="R1484" i="3"/>
  <c r="T1484" i="3"/>
  <c r="BK1495" i="3"/>
  <c r="J1495" i="3" s="1"/>
  <c r="J118" i="3" s="1"/>
  <c r="P1495" i="3"/>
  <c r="R1495" i="3"/>
  <c r="T1495" i="3"/>
  <c r="BK127" i="4"/>
  <c r="J127" i="4" s="1"/>
  <c r="J99" i="4" s="1"/>
  <c r="P127" i="4"/>
  <c r="R127" i="4"/>
  <c r="T127" i="4"/>
  <c r="BK187" i="4"/>
  <c r="J187" i="4" s="1"/>
  <c r="J100" i="4" s="1"/>
  <c r="P187" i="4"/>
  <c r="R187" i="4"/>
  <c r="T187" i="4"/>
  <c r="BK257" i="4"/>
  <c r="J257" i="4" s="1"/>
  <c r="J101" i="4" s="1"/>
  <c r="P257" i="4"/>
  <c r="R257" i="4"/>
  <c r="T257" i="4"/>
  <c r="BK262" i="4"/>
  <c r="J262" i="4" s="1"/>
  <c r="J102" i="4" s="1"/>
  <c r="P262" i="4"/>
  <c r="R262" i="4"/>
  <c r="T262" i="4"/>
  <c r="BK316" i="4"/>
  <c r="J316" i="4" s="1"/>
  <c r="J103" i="4" s="1"/>
  <c r="P316" i="4"/>
  <c r="R316" i="4"/>
  <c r="T316" i="4"/>
  <c r="BK123" i="5"/>
  <c r="J123" i="5" s="1"/>
  <c r="J99" i="5" s="1"/>
  <c r="P123" i="5"/>
  <c r="P122" i="5"/>
  <c r="P121" i="5" s="1"/>
  <c r="AU99" i="1" s="1"/>
  <c r="R123" i="5"/>
  <c r="R122" i="5"/>
  <c r="R121" i="5" s="1"/>
  <c r="T123" i="5"/>
  <c r="T122" i="5" s="1"/>
  <c r="T121" i="5" s="1"/>
  <c r="BK130" i="6"/>
  <c r="J130" i="6"/>
  <c r="J99" i="6" s="1"/>
  <c r="P130" i="6"/>
  <c r="R130" i="6"/>
  <c r="T130" i="6"/>
  <c r="BK139" i="6"/>
  <c r="J139" i="6"/>
  <c r="J100" i="6" s="1"/>
  <c r="P139" i="6"/>
  <c r="R139" i="6"/>
  <c r="T139" i="6"/>
  <c r="BK145" i="6"/>
  <c r="J145" i="6"/>
  <c r="J101" i="6" s="1"/>
  <c r="P145" i="6"/>
  <c r="R145" i="6"/>
  <c r="T145" i="6"/>
  <c r="BK154" i="6"/>
  <c r="J154" i="6"/>
  <c r="J102" i="6" s="1"/>
  <c r="P154" i="6"/>
  <c r="R154" i="6"/>
  <c r="T154" i="6"/>
  <c r="BK170" i="6"/>
  <c r="J170" i="6"/>
  <c r="J103" i="6" s="1"/>
  <c r="P170" i="6"/>
  <c r="R170" i="6"/>
  <c r="T170" i="6"/>
  <c r="BK176" i="6"/>
  <c r="J176" i="6"/>
  <c r="J105" i="6" s="1"/>
  <c r="P176" i="6"/>
  <c r="R176" i="6"/>
  <c r="T176" i="6"/>
  <c r="BK179" i="6"/>
  <c r="J179" i="6" s="1"/>
  <c r="J106" i="6" s="1"/>
  <c r="P179" i="6"/>
  <c r="P173" i="6" s="1"/>
  <c r="R179" i="6"/>
  <c r="R173" i="6" s="1"/>
  <c r="T179" i="6"/>
  <c r="T173" i="6" s="1"/>
  <c r="BK125" i="7"/>
  <c r="J125" i="7" s="1"/>
  <c r="J98" i="7" s="1"/>
  <c r="P125" i="7"/>
  <c r="R125" i="7"/>
  <c r="T125" i="7"/>
  <c r="BK145" i="7"/>
  <c r="J145" i="7" s="1"/>
  <c r="J99" i="7" s="1"/>
  <c r="P145" i="7"/>
  <c r="R145" i="7"/>
  <c r="T145" i="7"/>
  <c r="BK164" i="7"/>
  <c r="J164" i="7" s="1"/>
  <c r="J100" i="7" s="1"/>
  <c r="P164" i="7"/>
  <c r="R164" i="7"/>
  <c r="T164" i="7"/>
  <c r="BK176" i="7"/>
  <c r="J176" i="7" s="1"/>
  <c r="J101" i="7" s="1"/>
  <c r="P176" i="7"/>
  <c r="R176" i="7"/>
  <c r="T176" i="7"/>
  <c r="BK183" i="7"/>
  <c r="J183" i="7" s="1"/>
  <c r="J102" i="7" s="1"/>
  <c r="P183" i="7"/>
  <c r="R183" i="7"/>
  <c r="T183" i="7"/>
  <c r="BK126" i="8"/>
  <c r="J126" i="8" s="1"/>
  <c r="J98" i="8" s="1"/>
  <c r="P126" i="8"/>
  <c r="R126" i="8"/>
  <c r="T126" i="8"/>
  <c r="BK178" i="8"/>
  <c r="J178" i="8" s="1"/>
  <c r="J99" i="8" s="1"/>
  <c r="P178" i="8"/>
  <c r="R178" i="8"/>
  <c r="T178" i="8"/>
  <c r="BK239" i="8"/>
  <c r="J239" i="8" s="1"/>
  <c r="J100" i="8" s="1"/>
  <c r="P239" i="8"/>
  <c r="R239" i="8"/>
  <c r="T239" i="8"/>
  <c r="BK261" i="8"/>
  <c r="J261" i="8" s="1"/>
  <c r="J101" i="8" s="1"/>
  <c r="P261" i="8"/>
  <c r="R261" i="8"/>
  <c r="T261" i="8"/>
  <c r="BK283" i="8"/>
  <c r="J283" i="8" s="1"/>
  <c r="J102" i="8" s="1"/>
  <c r="P283" i="8"/>
  <c r="R283" i="8"/>
  <c r="T283" i="8"/>
  <c r="BK289" i="8"/>
  <c r="J289" i="8" s="1"/>
  <c r="J103" i="8" s="1"/>
  <c r="P289" i="8"/>
  <c r="R289" i="8"/>
  <c r="T289" i="8"/>
  <c r="BK121" i="9"/>
  <c r="J121" i="9" s="1"/>
  <c r="J98" i="9" s="1"/>
  <c r="P121" i="9"/>
  <c r="P120" i="9"/>
  <c r="AU103" i="1" s="1"/>
  <c r="R121" i="9"/>
  <c r="R120" i="9" s="1"/>
  <c r="T121" i="9"/>
  <c r="T120" i="9" s="1"/>
  <c r="BK121" i="10"/>
  <c r="J121" i="10" s="1"/>
  <c r="J98" i="10" s="1"/>
  <c r="P121" i="10"/>
  <c r="P120" i="10"/>
  <c r="AU104" i="1" s="1"/>
  <c r="R121" i="10"/>
  <c r="R120" i="10" s="1"/>
  <c r="T121" i="10"/>
  <c r="T120" i="10" s="1"/>
  <c r="BK127" i="11"/>
  <c r="J127" i="11" s="1"/>
  <c r="J101" i="11" s="1"/>
  <c r="P127" i="11"/>
  <c r="R127" i="11"/>
  <c r="T127" i="11"/>
  <c r="BK149" i="11"/>
  <c r="J149" i="11" s="1"/>
  <c r="J102" i="11" s="1"/>
  <c r="P149" i="11"/>
  <c r="R149" i="11"/>
  <c r="T149" i="11"/>
  <c r="BK135" i="12"/>
  <c r="J135" i="12" s="1"/>
  <c r="J101" i="12" s="1"/>
  <c r="P135" i="12"/>
  <c r="R135" i="12"/>
  <c r="T135" i="12"/>
  <c r="BK145" i="12"/>
  <c r="J145" i="12" s="1"/>
  <c r="J102" i="12" s="1"/>
  <c r="P145" i="12"/>
  <c r="R145" i="12"/>
  <c r="T145" i="12"/>
  <c r="BK153" i="12"/>
  <c r="J153" i="12" s="1"/>
  <c r="J103" i="12" s="1"/>
  <c r="P153" i="12"/>
  <c r="R153" i="12"/>
  <c r="T153" i="12"/>
  <c r="BK160" i="12"/>
  <c r="J160" i="12" s="1"/>
  <c r="J104" i="12" s="1"/>
  <c r="P160" i="12"/>
  <c r="R160" i="12"/>
  <c r="T160" i="12"/>
  <c r="BK166" i="12"/>
  <c r="J166" i="12" s="1"/>
  <c r="J105" i="12" s="1"/>
  <c r="P166" i="12"/>
  <c r="R166" i="12"/>
  <c r="T166" i="12"/>
  <c r="BK174" i="12"/>
  <c r="J174" i="12" s="1"/>
  <c r="J106" i="12" s="1"/>
  <c r="P174" i="12"/>
  <c r="R174" i="12"/>
  <c r="T174" i="12"/>
  <c r="BK184" i="12"/>
  <c r="J184" i="12" s="1"/>
  <c r="J107" i="12" s="1"/>
  <c r="P184" i="12"/>
  <c r="R184" i="12"/>
  <c r="T184" i="12"/>
  <c r="BK192" i="12"/>
  <c r="J192" i="12" s="1"/>
  <c r="J108" i="12" s="1"/>
  <c r="P192" i="12"/>
  <c r="R192" i="12"/>
  <c r="T192" i="12"/>
  <c r="BK199" i="12"/>
  <c r="J199" i="12" s="1"/>
  <c r="J109" i="12" s="1"/>
  <c r="P199" i="12"/>
  <c r="R199" i="12"/>
  <c r="T199" i="12"/>
  <c r="BK205" i="12"/>
  <c r="J205" i="12" s="1"/>
  <c r="J110" i="12" s="1"/>
  <c r="P205" i="12"/>
  <c r="R205" i="12"/>
  <c r="T205" i="12"/>
  <c r="BK129" i="13"/>
  <c r="J129" i="13" s="1"/>
  <c r="J101" i="13" s="1"/>
  <c r="P129" i="13"/>
  <c r="R129" i="13"/>
  <c r="T129" i="13"/>
  <c r="BK146" i="13"/>
  <c r="J146" i="13" s="1"/>
  <c r="J102" i="13" s="1"/>
  <c r="P146" i="13"/>
  <c r="R146" i="13"/>
  <c r="T146" i="13"/>
  <c r="BK157" i="13"/>
  <c r="J157" i="13" s="1"/>
  <c r="J103" i="13" s="1"/>
  <c r="P157" i="13"/>
  <c r="R157" i="13"/>
  <c r="T157" i="13"/>
  <c r="BK182" i="13"/>
  <c r="J182" i="13" s="1"/>
  <c r="J104" i="13" s="1"/>
  <c r="P182" i="13"/>
  <c r="R182" i="13"/>
  <c r="T182" i="13"/>
  <c r="BK127" i="14"/>
  <c r="J127" i="14" s="1"/>
  <c r="J101" i="14" s="1"/>
  <c r="P127" i="14"/>
  <c r="R127" i="14"/>
  <c r="T127" i="14"/>
  <c r="BK138" i="14"/>
  <c r="J138" i="14" s="1"/>
  <c r="J102" i="14" s="1"/>
  <c r="P138" i="14"/>
  <c r="R138" i="14"/>
  <c r="T138" i="14"/>
  <c r="BK121" i="15"/>
  <c r="J121" i="15" s="1"/>
  <c r="J98" i="15" s="1"/>
  <c r="P121" i="15"/>
  <c r="P120" i="15"/>
  <c r="AU110" i="1" s="1"/>
  <c r="R121" i="15"/>
  <c r="R120" i="15" s="1"/>
  <c r="T121" i="15"/>
  <c r="T120" i="15" s="1"/>
  <c r="BK126" i="16"/>
  <c r="J126" i="16" s="1"/>
  <c r="J99" i="16"/>
  <c r="P126" i="16"/>
  <c r="R126" i="16"/>
  <c r="T126" i="16"/>
  <c r="BK144" i="16"/>
  <c r="J144" i="16" s="1"/>
  <c r="J100" i="16" s="1"/>
  <c r="P144" i="16"/>
  <c r="R144" i="16"/>
  <c r="T144" i="16"/>
  <c r="BK158" i="16"/>
  <c r="J158" i="16"/>
  <c r="J101" i="16" s="1"/>
  <c r="P158" i="16"/>
  <c r="R158" i="16"/>
  <c r="T158" i="16"/>
  <c r="BK130" i="18"/>
  <c r="J130" i="18"/>
  <c r="J99" i="18" s="1"/>
  <c r="P130" i="18"/>
  <c r="R130" i="18"/>
  <c r="T130" i="18"/>
  <c r="BK236" i="18"/>
  <c r="J236" i="18"/>
  <c r="J100" i="18" s="1"/>
  <c r="P236" i="18"/>
  <c r="R236" i="18"/>
  <c r="T236" i="18"/>
  <c r="BK241" i="18"/>
  <c r="J241" i="18"/>
  <c r="J101" i="18" s="1"/>
  <c r="P241" i="18"/>
  <c r="R241" i="18"/>
  <c r="T241" i="18"/>
  <c r="BK257" i="18"/>
  <c r="J257" i="18"/>
  <c r="J102" i="18" s="1"/>
  <c r="P257" i="18"/>
  <c r="R257" i="18"/>
  <c r="T257" i="18"/>
  <c r="BK277" i="18"/>
  <c r="J277" i="18"/>
  <c r="J103" i="18" s="1"/>
  <c r="P277" i="18"/>
  <c r="R277" i="18"/>
  <c r="T277" i="18"/>
  <c r="BK306" i="18"/>
  <c r="J306" i="18"/>
  <c r="J104" i="18" s="1"/>
  <c r="P306" i="18"/>
  <c r="R306" i="18"/>
  <c r="T306" i="18"/>
  <c r="BK315" i="18"/>
  <c r="J315" i="18"/>
  <c r="J105" i="18" s="1"/>
  <c r="P315" i="18"/>
  <c r="R315" i="18"/>
  <c r="T315" i="18"/>
  <c r="BK132" i="19"/>
  <c r="J132" i="19"/>
  <c r="J99" i="19" s="1"/>
  <c r="P132" i="19"/>
  <c r="R132" i="19"/>
  <c r="T132" i="19"/>
  <c r="BK263" i="19"/>
  <c r="J263" i="19"/>
  <c r="J100" i="19" s="1"/>
  <c r="P263" i="19"/>
  <c r="R263" i="19"/>
  <c r="T263" i="19"/>
  <c r="BK268" i="19"/>
  <c r="J268" i="19"/>
  <c r="J101" i="19" s="1"/>
  <c r="P268" i="19"/>
  <c r="R268" i="19"/>
  <c r="T268" i="19"/>
  <c r="BK285" i="19"/>
  <c r="J285" i="19"/>
  <c r="J102" i="19" s="1"/>
  <c r="P285" i="19"/>
  <c r="R285" i="19"/>
  <c r="T285" i="19"/>
  <c r="BK294" i="19"/>
  <c r="J294" i="19"/>
  <c r="J103" i="19" s="1"/>
  <c r="P294" i="19"/>
  <c r="R294" i="19"/>
  <c r="T294" i="19"/>
  <c r="BK321" i="19"/>
  <c r="J321" i="19"/>
  <c r="J104" i="19" s="1"/>
  <c r="P321" i="19"/>
  <c r="R321" i="19"/>
  <c r="T321" i="19"/>
  <c r="BK330" i="19"/>
  <c r="J330" i="19"/>
  <c r="J105" i="19" s="1"/>
  <c r="P330" i="19"/>
  <c r="R330" i="19"/>
  <c r="T330" i="19"/>
  <c r="BK343" i="19"/>
  <c r="J343" i="19"/>
  <c r="J108" i="19" s="1"/>
  <c r="P343" i="19"/>
  <c r="P342" i="19" s="1"/>
  <c r="R343" i="19"/>
  <c r="R342" i="19" s="1"/>
  <c r="T343" i="19"/>
  <c r="T342" i="19" s="1"/>
  <c r="BK127" i="20"/>
  <c r="J127" i="20" s="1"/>
  <c r="J99" i="20" s="1"/>
  <c r="P127" i="20"/>
  <c r="R127" i="20"/>
  <c r="T127" i="20"/>
  <c r="BK218" i="20"/>
  <c r="J218" i="20" s="1"/>
  <c r="J100" i="20" s="1"/>
  <c r="P218" i="20"/>
  <c r="R218" i="20"/>
  <c r="T218" i="20"/>
  <c r="BK234" i="20"/>
  <c r="J234" i="20" s="1"/>
  <c r="J101" i="20" s="1"/>
  <c r="P234" i="20"/>
  <c r="R234" i="20"/>
  <c r="T234" i="20"/>
  <c r="BK240" i="20"/>
  <c r="J240" i="20" s="1"/>
  <c r="J102" i="20" s="1"/>
  <c r="P240" i="20"/>
  <c r="R240" i="20"/>
  <c r="T240" i="20"/>
  <c r="BK127" i="21"/>
  <c r="J127" i="21" s="1"/>
  <c r="J99" i="21" s="1"/>
  <c r="P127" i="21"/>
  <c r="P126" i="21"/>
  <c r="R127" i="21"/>
  <c r="R126" i="21"/>
  <c r="T127" i="21"/>
  <c r="T126" i="21"/>
  <c r="BK140" i="21"/>
  <c r="J140" i="21"/>
  <c r="J102" i="21" s="1"/>
  <c r="P140" i="21"/>
  <c r="R140" i="21"/>
  <c r="T140" i="21"/>
  <c r="BK249" i="21"/>
  <c r="J249" i="21"/>
  <c r="J103" i="21" s="1"/>
  <c r="P249" i="21"/>
  <c r="R249" i="21"/>
  <c r="T249" i="21"/>
  <c r="BK124" i="22"/>
  <c r="J124" i="22"/>
  <c r="J99" i="22" s="1"/>
  <c r="P124" i="22"/>
  <c r="P123" i="22" s="1"/>
  <c r="P122" i="22" s="1"/>
  <c r="AU119" i="1" s="1"/>
  <c r="R124" i="22"/>
  <c r="R123" i="22" s="1"/>
  <c r="R122" i="22" s="1"/>
  <c r="T124" i="22"/>
  <c r="T123" i="22"/>
  <c r="T122" i="22" s="1"/>
  <c r="BK126" i="23"/>
  <c r="J126" i="23" s="1"/>
  <c r="J99" i="23" s="1"/>
  <c r="P126" i="23"/>
  <c r="R126" i="23"/>
  <c r="T126" i="23"/>
  <c r="BK161" i="23"/>
  <c r="J161" i="23" s="1"/>
  <c r="J100" i="23" s="1"/>
  <c r="P161" i="23"/>
  <c r="R161" i="23"/>
  <c r="T161" i="23"/>
  <c r="BK174" i="23"/>
  <c r="J174" i="23" s="1"/>
  <c r="J101" i="23" s="1"/>
  <c r="P174" i="23"/>
  <c r="R174" i="23"/>
  <c r="T174" i="23"/>
  <c r="P124" i="24"/>
  <c r="P123" i="24" s="1"/>
  <c r="P122" i="24" s="1"/>
  <c r="AU121" i="1" s="1"/>
  <c r="R124" i="24"/>
  <c r="R123" i="24" s="1"/>
  <c r="R122" i="24" s="1"/>
  <c r="BK136" i="2"/>
  <c r="J136" i="2"/>
  <c r="J99" i="2" s="1"/>
  <c r="BK648" i="3"/>
  <c r="J648" i="3" s="1"/>
  <c r="J103" i="3" s="1"/>
  <c r="BK173" i="6"/>
  <c r="J173" i="6"/>
  <c r="J104" i="6" s="1"/>
  <c r="BK181" i="16"/>
  <c r="J181" i="16" s="1"/>
  <c r="J102" i="16" s="1"/>
  <c r="BK125" i="17"/>
  <c r="J125" i="17"/>
  <c r="J99" i="17" s="1"/>
  <c r="BK128" i="17"/>
  <c r="J128" i="17" s="1"/>
  <c r="J101" i="17" s="1"/>
  <c r="BK323" i="18"/>
  <c r="J323" i="18"/>
  <c r="J106" i="18" s="1"/>
  <c r="BK339" i="19"/>
  <c r="J339" i="19" s="1"/>
  <c r="J106" i="19" s="1"/>
  <c r="BK276" i="20"/>
  <c r="J276" i="20"/>
  <c r="J103" i="20" s="1"/>
  <c r="BK136" i="21"/>
  <c r="J136" i="21" s="1"/>
  <c r="J100" i="21" s="1"/>
  <c r="BK128" i="22"/>
  <c r="J128" i="22"/>
  <c r="J100" i="22" s="1"/>
  <c r="BK251" i="23"/>
  <c r="J251" i="23" s="1"/>
  <c r="J102" i="23" s="1"/>
  <c r="BK215" i="24"/>
  <c r="J215" i="24"/>
  <c r="J100" i="24" s="1"/>
  <c r="E84" i="24"/>
  <c r="J90" i="24"/>
  <c r="F93" i="24"/>
  <c r="J93" i="24"/>
  <c r="BE125" i="24"/>
  <c r="BE129" i="24"/>
  <c r="BE131" i="24"/>
  <c r="BE134" i="24"/>
  <c r="BE138" i="24"/>
  <c r="BE141" i="24"/>
  <c r="BE145" i="24"/>
  <c r="BE148" i="24"/>
  <c r="BE150" i="24"/>
  <c r="BE154" i="24"/>
  <c r="BE155" i="24"/>
  <c r="BE156" i="24"/>
  <c r="BE157" i="24"/>
  <c r="BE159" i="24"/>
  <c r="BE163" i="24"/>
  <c r="BE167" i="24"/>
  <c r="BE170" i="24"/>
  <c r="BE172" i="24"/>
  <c r="BE174" i="24"/>
  <c r="BE178" i="24"/>
  <c r="BE182" i="24"/>
  <c r="BE184" i="24"/>
  <c r="BE187" i="24"/>
  <c r="BE191" i="24"/>
  <c r="BE194" i="24"/>
  <c r="BE196" i="24"/>
  <c r="BE199" i="24"/>
  <c r="BE203" i="24"/>
  <c r="BE206" i="24"/>
  <c r="BE210" i="24"/>
  <c r="BE213" i="24"/>
  <c r="BE216" i="24"/>
  <c r="J90" i="23"/>
  <c r="J93" i="23"/>
  <c r="F121" i="23"/>
  <c r="BE139" i="23"/>
  <c r="BE150" i="23"/>
  <c r="BE154" i="23"/>
  <c r="BE162" i="23"/>
  <c r="BE166" i="23"/>
  <c r="BE175" i="23"/>
  <c r="BE183" i="23"/>
  <c r="BE185" i="23"/>
  <c r="BE192" i="23"/>
  <c r="BE203" i="23"/>
  <c r="BE207" i="23"/>
  <c r="BE212" i="23"/>
  <c r="BE218" i="23"/>
  <c r="BE237" i="23"/>
  <c r="BE241" i="23"/>
  <c r="BE243" i="23"/>
  <c r="BE245" i="23"/>
  <c r="BE249" i="23"/>
  <c r="E84" i="23"/>
  <c r="BE127" i="23"/>
  <c r="BE129" i="23"/>
  <c r="BE135" i="23"/>
  <c r="BE146" i="23"/>
  <c r="BE156" i="23"/>
  <c r="BE170" i="23"/>
  <c r="BE181" i="23"/>
  <c r="BE182" i="23"/>
  <c r="BE186" i="23"/>
  <c r="BE197" i="23"/>
  <c r="BE213" i="23"/>
  <c r="BE214" i="23"/>
  <c r="BE221" i="23"/>
  <c r="BE225" i="23"/>
  <c r="BE229" i="23"/>
  <c r="BE233" i="23"/>
  <c r="BE247" i="23"/>
  <c r="BE252" i="23"/>
  <c r="E84" i="22"/>
  <c r="J90" i="22"/>
  <c r="F93" i="22"/>
  <c r="J93" i="22"/>
  <c r="BE125" i="22"/>
  <c r="BE126" i="22"/>
  <c r="BE127" i="22"/>
  <c r="BE129" i="22"/>
  <c r="E84" i="21"/>
  <c r="J90" i="21"/>
  <c r="F93" i="21"/>
  <c r="J93" i="21"/>
  <c r="BE128" i="21"/>
  <c r="BE132" i="21"/>
  <c r="BE137" i="21"/>
  <c r="BE141" i="21"/>
  <c r="BE146" i="21"/>
  <c r="BE148" i="21"/>
  <c r="BE149" i="21"/>
  <c r="BE153" i="21"/>
  <c r="BE157" i="21"/>
  <c r="BE160" i="21"/>
  <c r="BE170" i="21"/>
  <c r="BE173" i="21"/>
  <c r="BE177" i="21"/>
  <c r="BE181" i="21"/>
  <c r="BE186" i="21"/>
  <c r="BE189" i="21"/>
  <c r="BE192" i="21"/>
  <c r="BE195" i="21"/>
  <c r="BE198" i="21"/>
  <c r="BE216" i="21"/>
  <c r="BE219" i="21"/>
  <c r="BE224" i="21"/>
  <c r="BE228" i="21"/>
  <c r="BE232" i="21"/>
  <c r="BE241" i="21"/>
  <c r="BE247" i="21"/>
  <c r="BE250" i="21"/>
  <c r="BE260" i="21"/>
  <c r="BE262" i="21"/>
  <c r="BE264" i="21"/>
  <c r="BE266" i="21"/>
  <c r="BE268" i="21"/>
  <c r="E84" i="20"/>
  <c r="J90" i="20"/>
  <c r="F93" i="20"/>
  <c r="J93" i="20"/>
  <c r="BE128" i="20"/>
  <c r="BE132" i="20"/>
  <c r="BE134" i="20"/>
  <c r="BE136" i="20"/>
  <c r="BE140" i="20"/>
  <c r="BE142" i="20"/>
  <c r="BE146" i="20"/>
  <c r="BE151" i="20"/>
  <c r="BE156" i="20"/>
  <c r="BE160" i="20"/>
  <c r="BE162" i="20"/>
  <c r="BE171" i="20"/>
  <c r="BE175" i="20"/>
  <c r="BE184" i="20"/>
  <c r="BE188" i="20"/>
  <c r="BE190" i="20"/>
  <c r="BE192" i="20"/>
  <c r="BE196" i="20"/>
  <c r="BE200" i="20"/>
  <c r="BE204" i="20"/>
  <c r="BE207" i="20"/>
  <c r="BE209" i="20"/>
  <c r="BE211" i="20"/>
  <c r="BE214" i="20"/>
  <c r="BE219" i="20"/>
  <c r="BE224" i="20"/>
  <c r="BE228" i="20"/>
  <c r="BE232" i="20"/>
  <c r="BE235" i="20"/>
  <c r="BE237" i="20"/>
  <c r="BE241" i="20"/>
  <c r="BE243" i="20"/>
  <c r="BE245" i="20"/>
  <c r="BE247" i="20"/>
  <c r="BE249" i="20"/>
  <c r="BE250" i="20"/>
  <c r="BE251" i="20"/>
  <c r="BE252" i="20"/>
  <c r="BE253" i="20"/>
  <c r="BE255" i="20"/>
  <c r="BE256" i="20"/>
  <c r="BE258" i="20"/>
  <c r="BE259" i="20"/>
  <c r="BE261" i="20"/>
  <c r="BE263" i="20"/>
  <c r="BE265" i="20"/>
  <c r="BE266" i="20"/>
  <c r="BE267" i="20"/>
  <c r="BE268" i="20"/>
  <c r="BE269" i="20"/>
  <c r="BE270" i="20"/>
  <c r="BE271" i="20"/>
  <c r="BE273" i="20"/>
  <c r="BE275" i="20"/>
  <c r="BE277" i="20"/>
  <c r="E84" i="19"/>
  <c r="J90" i="19"/>
  <c r="F93" i="19"/>
  <c r="J93" i="19"/>
  <c r="BE133" i="19"/>
  <c r="BE137" i="19"/>
  <c r="BE141" i="19"/>
  <c r="BE143" i="19"/>
  <c r="BE145" i="19"/>
  <c r="BE149" i="19"/>
  <c r="BE153" i="19"/>
  <c r="BE157" i="19"/>
  <c r="BE161" i="19"/>
  <c r="BE165" i="19"/>
  <c r="BE167" i="19"/>
  <c r="BE178" i="19"/>
  <c r="BE189" i="19"/>
  <c r="BE195" i="19"/>
  <c r="BE197" i="19"/>
  <c r="BE209" i="19"/>
  <c r="BE213" i="19"/>
  <c r="BE225" i="19"/>
  <c r="BE229" i="19"/>
  <c r="BE233" i="19"/>
  <c r="BE235" i="19"/>
  <c r="BE239" i="19"/>
  <c r="BE243" i="19"/>
  <c r="BE248" i="19"/>
  <c r="BE250" i="19"/>
  <c r="BE252" i="19"/>
  <c r="BE256" i="19"/>
  <c r="BE259" i="19"/>
  <c r="BE264" i="19"/>
  <c r="BE266" i="19"/>
  <c r="BE269" i="19"/>
  <c r="BE275" i="19"/>
  <c r="BE279" i="19"/>
  <c r="BE283" i="19"/>
  <c r="BE286" i="19"/>
  <c r="BE288" i="19"/>
  <c r="BE290" i="19"/>
  <c r="BE292" i="19"/>
  <c r="BE295" i="19"/>
  <c r="BE299" i="19"/>
  <c r="BE301" i="19"/>
  <c r="BE303" i="19"/>
  <c r="BE304" i="19"/>
  <c r="BE306" i="19"/>
  <c r="BE308" i="19"/>
  <c r="BE309" i="19"/>
  <c r="BE310" i="19"/>
  <c r="BE311" i="19"/>
  <c r="BE312" i="19"/>
  <c r="BE314" i="19"/>
  <c r="BE315" i="19"/>
  <c r="BE318" i="19"/>
  <c r="BE320" i="19"/>
  <c r="BE322" i="19"/>
  <c r="BE326" i="19"/>
  <c r="BE331" i="19"/>
  <c r="BE333" i="19"/>
  <c r="BE337" i="19"/>
  <c r="BE340" i="19"/>
  <c r="BE344" i="19"/>
  <c r="BE346" i="19"/>
  <c r="BE347" i="19"/>
  <c r="BE348" i="19"/>
  <c r="E84" i="18"/>
  <c r="J90" i="18"/>
  <c r="J93" i="18"/>
  <c r="F125" i="18"/>
  <c r="BE135" i="18"/>
  <c r="BE143" i="18"/>
  <c r="BE145" i="18"/>
  <c r="BE156" i="18"/>
  <c r="BE176" i="18"/>
  <c r="BE187" i="18"/>
  <c r="BE204" i="18"/>
  <c r="BE208" i="18"/>
  <c r="BE216" i="18"/>
  <c r="BE227" i="18"/>
  <c r="BE237" i="18"/>
  <c r="BE239" i="18"/>
  <c r="BE242" i="18"/>
  <c r="BE251" i="18"/>
  <c r="BE258" i="18"/>
  <c r="BE264" i="18"/>
  <c r="BE266" i="18"/>
  <c r="BE268" i="18"/>
  <c r="BE272" i="18"/>
  <c r="BE278" i="18"/>
  <c r="BE282" i="18"/>
  <c r="BE284" i="18"/>
  <c r="BE286" i="18"/>
  <c r="BE290" i="18"/>
  <c r="BE292" i="18"/>
  <c r="BE294" i="18"/>
  <c r="BE297" i="18"/>
  <c r="BE300" i="18"/>
  <c r="BE301" i="18"/>
  <c r="BE305" i="18"/>
  <c r="BE307" i="18"/>
  <c r="BE318" i="18"/>
  <c r="BE321" i="18"/>
  <c r="BE324" i="18"/>
  <c r="BE131" i="18"/>
  <c r="BE139" i="18"/>
  <c r="BE147" i="18"/>
  <c r="BE152" i="18"/>
  <c r="BE158" i="18"/>
  <c r="BE162" i="18"/>
  <c r="BE167" i="18"/>
  <c r="BE172" i="18"/>
  <c r="BE178" i="18"/>
  <c r="BE191" i="18"/>
  <c r="BE200" i="18"/>
  <c r="BE206" i="18"/>
  <c r="BE212" i="18"/>
  <c r="BE220" i="18"/>
  <c r="BE223" i="18"/>
  <c r="BE229" i="18"/>
  <c r="BE232" i="18"/>
  <c r="BE247" i="18"/>
  <c r="BE255" i="18"/>
  <c r="BE262" i="18"/>
  <c r="BE280" i="18"/>
  <c r="BE288" i="18"/>
  <c r="BE296" i="18"/>
  <c r="BE298" i="18"/>
  <c r="BE299" i="18"/>
  <c r="BE303" i="18"/>
  <c r="BE311" i="18"/>
  <c r="BE316" i="18"/>
  <c r="E84" i="17"/>
  <c r="J90" i="17"/>
  <c r="J93" i="17"/>
  <c r="BE126" i="17"/>
  <c r="F93" i="17"/>
  <c r="BE129" i="17"/>
  <c r="E84" i="16"/>
  <c r="J90" i="16"/>
  <c r="F93" i="16"/>
  <c r="BE127" i="16"/>
  <c r="BE130" i="16"/>
  <c r="BE133" i="16"/>
  <c r="BE136" i="16"/>
  <c r="BE139" i="16"/>
  <c r="BE142" i="16"/>
  <c r="BE145" i="16"/>
  <c r="BE148" i="16"/>
  <c r="BE150" i="16"/>
  <c r="BE152" i="16"/>
  <c r="BE154" i="16"/>
  <c r="BE156" i="16"/>
  <c r="BE159" i="16"/>
  <c r="BE161" i="16"/>
  <c r="BE163" i="16"/>
  <c r="BE167" i="16"/>
  <c r="BE169" i="16"/>
  <c r="BE171" i="16"/>
  <c r="BE173" i="16"/>
  <c r="BE175" i="16"/>
  <c r="BE176" i="16"/>
  <c r="BE179" i="16"/>
  <c r="BE180" i="16"/>
  <c r="BE182" i="16"/>
  <c r="E84" i="15"/>
  <c r="J90" i="15"/>
  <c r="F92" i="15"/>
  <c r="J92" i="15"/>
  <c r="F93" i="15"/>
  <c r="J93" i="15"/>
  <c r="BE122" i="15"/>
  <c r="BE125" i="15"/>
  <c r="BE129" i="15"/>
  <c r="BE132" i="15"/>
  <c r="BE135" i="15"/>
  <c r="BE138" i="15"/>
  <c r="BE141" i="15"/>
  <c r="BE144" i="15"/>
  <c r="BE147" i="15"/>
  <c r="BE149" i="15"/>
  <c r="BE152" i="15"/>
  <c r="BE155" i="15"/>
  <c r="BE158" i="15"/>
  <c r="BE161" i="15"/>
  <c r="BE163" i="15"/>
  <c r="BE166" i="15"/>
  <c r="BE168" i="15"/>
  <c r="BE171" i="15"/>
  <c r="BE173" i="15"/>
  <c r="BE176" i="15"/>
  <c r="BE178" i="15"/>
  <c r="BE181" i="15"/>
  <c r="BE183" i="15"/>
  <c r="BE186" i="15"/>
  <c r="BE188" i="15"/>
  <c r="BE189" i="15"/>
  <c r="BE191" i="15"/>
  <c r="BE192" i="15"/>
  <c r="BE193" i="15"/>
  <c r="BE194" i="15"/>
  <c r="BE195" i="15"/>
  <c r="BE196" i="15"/>
  <c r="BE197" i="15"/>
  <c r="BE198" i="15"/>
  <c r="BE199" i="15"/>
  <c r="BE200" i="15"/>
  <c r="BE201" i="15"/>
  <c r="BE202" i="15"/>
  <c r="BE203" i="15"/>
  <c r="BE204" i="15"/>
  <c r="BE205" i="15"/>
  <c r="BE206" i="15"/>
  <c r="BE207" i="15"/>
  <c r="BE208" i="15"/>
  <c r="BE209" i="15"/>
  <c r="BE210" i="15"/>
  <c r="BE211" i="15"/>
  <c r="BE212" i="15"/>
  <c r="BE213" i="15"/>
  <c r="BE214" i="15"/>
  <c r="BE215" i="15"/>
  <c r="BE216" i="15"/>
  <c r="BE217" i="15"/>
  <c r="BE218" i="15"/>
  <c r="BE219" i="15"/>
  <c r="BE220" i="15"/>
  <c r="BE221" i="15"/>
  <c r="E85" i="14"/>
  <c r="J93" i="14"/>
  <c r="F96" i="14"/>
  <c r="BE128" i="14"/>
  <c r="BE131" i="14"/>
  <c r="BE134" i="14"/>
  <c r="BE136" i="14"/>
  <c r="BE139" i="14"/>
  <c r="BE142" i="14"/>
  <c r="BE145" i="14"/>
  <c r="BE146" i="14"/>
  <c r="BE148" i="14"/>
  <c r="BE149" i="14"/>
  <c r="BE151" i="14"/>
  <c r="BE152" i="14"/>
  <c r="BE153" i="14"/>
  <c r="J96" i="14"/>
  <c r="BE129" i="14"/>
  <c r="BE130" i="14"/>
  <c r="BE132" i="14"/>
  <c r="BE133" i="14"/>
  <c r="BE135" i="14"/>
  <c r="BE137" i="14"/>
  <c r="BE140" i="14"/>
  <c r="BE141" i="14"/>
  <c r="BE143" i="14"/>
  <c r="BE144" i="14"/>
  <c r="BE147" i="14"/>
  <c r="BE150" i="14"/>
  <c r="E85" i="13"/>
  <c r="J93" i="13"/>
  <c r="F96" i="13"/>
  <c r="J96" i="13"/>
  <c r="BE130" i="13"/>
  <c r="BE131" i="13"/>
  <c r="BE132" i="13"/>
  <c r="BE133" i="13"/>
  <c r="BE134" i="13"/>
  <c r="BE135" i="13"/>
  <c r="BE136" i="13"/>
  <c r="BE137" i="13"/>
  <c r="BE138" i="13"/>
  <c r="BE139" i="13"/>
  <c r="BE140" i="13"/>
  <c r="BE141" i="13"/>
  <c r="BE142" i="13"/>
  <c r="BE143" i="13"/>
  <c r="BE144" i="13"/>
  <c r="BE145" i="13"/>
  <c r="BE147" i="13"/>
  <c r="BE148" i="13"/>
  <c r="BE149" i="13"/>
  <c r="BE150" i="13"/>
  <c r="BE151" i="13"/>
  <c r="BE152" i="13"/>
  <c r="BE153" i="13"/>
  <c r="BE154" i="13"/>
  <c r="BE155" i="13"/>
  <c r="BE156" i="13"/>
  <c r="BE158" i="13"/>
  <c r="BE159" i="13"/>
  <c r="BE160" i="13"/>
  <c r="BE161" i="13"/>
  <c r="BE162" i="13"/>
  <c r="BE163" i="13"/>
  <c r="BE164" i="13"/>
  <c r="BE165" i="13"/>
  <c r="BE166" i="13"/>
  <c r="BE167" i="13"/>
  <c r="BE168" i="13"/>
  <c r="BE169" i="13"/>
  <c r="BE170" i="13"/>
  <c r="BE171" i="13"/>
  <c r="BE172" i="13"/>
  <c r="BE173" i="13"/>
  <c r="BE174" i="13"/>
  <c r="BE175" i="13"/>
  <c r="BE176" i="13"/>
  <c r="BE177" i="13"/>
  <c r="BE178" i="13"/>
  <c r="BE179" i="13"/>
  <c r="BE180" i="13"/>
  <c r="BE181" i="13"/>
  <c r="BE183" i="13"/>
  <c r="BE184" i="13"/>
  <c r="BE185" i="13"/>
  <c r="BE186" i="13"/>
  <c r="BE187" i="13"/>
  <c r="BE188" i="13"/>
  <c r="BE189" i="13"/>
  <c r="BE190" i="13"/>
  <c r="BE191" i="13"/>
  <c r="BE192" i="13"/>
  <c r="E120" i="12"/>
  <c r="J128" i="12"/>
  <c r="J131" i="12"/>
  <c r="BE136" i="12"/>
  <c r="BE139" i="12"/>
  <c r="BE141" i="12"/>
  <c r="BE142" i="12"/>
  <c r="BE144" i="12"/>
  <c r="BE146" i="12"/>
  <c r="BE147" i="12"/>
  <c r="BE149" i="12"/>
  <c r="BE151" i="12"/>
  <c r="BE152" i="12"/>
  <c r="BE154" i="12"/>
  <c r="BE156" i="12"/>
  <c r="BE157" i="12"/>
  <c r="BE159" i="12"/>
  <c r="BE161" i="12"/>
  <c r="BE162" i="12"/>
  <c r="BE163" i="12"/>
  <c r="BE169" i="12"/>
  <c r="BE171" i="12"/>
  <c r="BE172" i="12"/>
  <c r="BE176" i="12"/>
  <c r="BE178" i="12"/>
  <c r="BE179" i="12"/>
  <c r="BE181" i="12"/>
  <c r="BE182" i="12"/>
  <c r="BE185" i="12"/>
  <c r="BE187" i="12"/>
  <c r="BE188" i="12"/>
  <c r="BE191" i="12"/>
  <c r="BE195" i="12"/>
  <c r="BE198" i="12"/>
  <c r="BE200" i="12"/>
  <c r="BE201" i="12"/>
  <c r="BE202" i="12"/>
  <c r="BE203" i="12"/>
  <c r="BE204" i="12"/>
  <c r="BE206" i="12"/>
  <c r="BE209" i="12"/>
  <c r="BE210" i="12"/>
  <c r="BE212" i="12"/>
  <c r="BE214" i="12"/>
  <c r="BE216" i="12"/>
  <c r="F96" i="12"/>
  <c r="BE137" i="12"/>
  <c r="BE138" i="12"/>
  <c r="BE140" i="12"/>
  <c r="BE143" i="12"/>
  <c r="BE148" i="12"/>
  <c r="BE150" i="12"/>
  <c r="BE155" i="12"/>
  <c r="BE158" i="12"/>
  <c r="BE164" i="12"/>
  <c r="BE165" i="12"/>
  <c r="BE167" i="12"/>
  <c r="BE168" i="12"/>
  <c r="BE170" i="12"/>
  <c r="BE173" i="12"/>
  <c r="BE175" i="12"/>
  <c r="BE177" i="12"/>
  <c r="BE180" i="12"/>
  <c r="BE183" i="12"/>
  <c r="BE186" i="12"/>
  <c r="BE189" i="12"/>
  <c r="BE190" i="12"/>
  <c r="BE193" i="12"/>
  <c r="BE194" i="12"/>
  <c r="BE196" i="12"/>
  <c r="BE197" i="12"/>
  <c r="BE207" i="12"/>
  <c r="BE208" i="12"/>
  <c r="BE211" i="12"/>
  <c r="BE213" i="12"/>
  <c r="BE215" i="12"/>
  <c r="BE217" i="12"/>
  <c r="BE218" i="12"/>
  <c r="BE219" i="12"/>
  <c r="BE220" i="12"/>
  <c r="E85" i="11"/>
  <c r="J93" i="11"/>
  <c r="F96" i="11"/>
  <c r="J96" i="11"/>
  <c r="BE128" i="11"/>
  <c r="BE129" i="11"/>
  <c r="BE130" i="11"/>
  <c r="BE131" i="11"/>
  <c r="BE132" i="11"/>
  <c r="BE133" i="11"/>
  <c r="BE134" i="11"/>
  <c r="BE135" i="11"/>
  <c r="BE136" i="11"/>
  <c r="BE137" i="11"/>
  <c r="BE138" i="11"/>
  <c r="BE139" i="11"/>
  <c r="BE140" i="11"/>
  <c r="BE141" i="11"/>
  <c r="BE142" i="11"/>
  <c r="BE143" i="11"/>
  <c r="BE144" i="11"/>
  <c r="BE145" i="11"/>
  <c r="BE146" i="11"/>
  <c r="BE147" i="11"/>
  <c r="BE148" i="11"/>
  <c r="BE150" i="11"/>
  <c r="BE151" i="11"/>
  <c r="BE152" i="11"/>
  <c r="BE153" i="11"/>
  <c r="BE154" i="11"/>
  <c r="BE155" i="11"/>
  <c r="BE156" i="11"/>
  <c r="BE157" i="11"/>
  <c r="BE158" i="11"/>
  <c r="BE159" i="11"/>
  <c r="BE160" i="11"/>
  <c r="BE161" i="11"/>
  <c r="BE162" i="11"/>
  <c r="BE163" i="11"/>
  <c r="BE164" i="11"/>
  <c r="BE165" i="11"/>
  <c r="BE166" i="11"/>
  <c r="BE167" i="11"/>
  <c r="BE168" i="11"/>
  <c r="BE169" i="11"/>
  <c r="BE170" i="11"/>
  <c r="BE171" i="11"/>
  <c r="BE172" i="11"/>
  <c r="BE173" i="11"/>
  <c r="BE174" i="11"/>
  <c r="BE175" i="11"/>
  <c r="BE176" i="11"/>
  <c r="BE177" i="11"/>
  <c r="E84" i="10"/>
  <c r="J90" i="10"/>
  <c r="F93" i="10"/>
  <c r="J93" i="10"/>
  <c r="BE122" i="10"/>
  <c r="BE124" i="10"/>
  <c r="BE125" i="10"/>
  <c r="BE126" i="10"/>
  <c r="BE127" i="10"/>
  <c r="BE129" i="10"/>
  <c r="BE130" i="10"/>
  <c r="BE131" i="10"/>
  <c r="BE133" i="10"/>
  <c r="BE134" i="10"/>
  <c r="BE135" i="10"/>
  <c r="BE137" i="10"/>
  <c r="BE138" i="10"/>
  <c r="BE139" i="10"/>
  <c r="BE140" i="10"/>
  <c r="BE141" i="10"/>
  <c r="BE143" i="10"/>
  <c r="BE144" i="10"/>
  <c r="BE146" i="10"/>
  <c r="BE147" i="10"/>
  <c r="BE148" i="10"/>
  <c r="BE149" i="10"/>
  <c r="BE150" i="10"/>
  <c r="BE152" i="10"/>
  <c r="BE153" i="10"/>
  <c r="BE155" i="10"/>
  <c r="BE156" i="10"/>
  <c r="BE157" i="10"/>
  <c r="BE159" i="10"/>
  <c r="BE160" i="10"/>
  <c r="BE162" i="10"/>
  <c r="BE163" i="10"/>
  <c r="BE165" i="10"/>
  <c r="BE166" i="10"/>
  <c r="BE168" i="10"/>
  <c r="BE170" i="10"/>
  <c r="BE172" i="10"/>
  <c r="BE173" i="10"/>
  <c r="BE175" i="10"/>
  <c r="BE176" i="10"/>
  <c r="BE178" i="10"/>
  <c r="BE136" i="9"/>
  <c r="BE138" i="9"/>
  <c r="BE139" i="9"/>
  <c r="BE141" i="9"/>
  <c r="BE142" i="9"/>
  <c r="BE143" i="9"/>
  <c r="E84" i="9"/>
  <c r="J90" i="9"/>
  <c r="F93" i="9"/>
  <c r="J93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7" i="9"/>
  <c r="BE140" i="9"/>
  <c r="BE144" i="9"/>
  <c r="BE145" i="9"/>
  <c r="E84" i="8"/>
  <c r="J90" i="8"/>
  <c r="F93" i="8"/>
  <c r="J93" i="8"/>
  <c r="BE127" i="8"/>
  <c r="BE128" i="8"/>
  <c r="BE129" i="8"/>
  <c r="BE130" i="8"/>
  <c r="BE131" i="8"/>
  <c r="BE132" i="8"/>
  <c r="BE134" i="8"/>
  <c r="BE135" i="8"/>
  <c r="BE136" i="8"/>
  <c r="BE137" i="8"/>
  <c r="BE138" i="8"/>
  <c r="BE140" i="8"/>
  <c r="BE141" i="8"/>
  <c r="BE142" i="8"/>
  <c r="BE143" i="8"/>
  <c r="BE144" i="8"/>
  <c r="BE145" i="8"/>
  <c r="BE146" i="8"/>
  <c r="BE147" i="8"/>
  <c r="BE148" i="8"/>
  <c r="BE149" i="8"/>
  <c r="BE150" i="8"/>
  <c r="BE151" i="8"/>
  <c r="BE152" i="8"/>
  <c r="BE153" i="8"/>
  <c r="BE154" i="8"/>
  <c r="BE155" i="8"/>
  <c r="BE156" i="8"/>
  <c r="BE157" i="8"/>
  <c r="BE158" i="8"/>
  <c r="BE159" i="8"/>
  <c r="BE160" i="8"/>
  <c r="BE161" i="8"/>
  <c r="BE162" i="8"/>
  <c r="BE163" i="8"/>
  <c r="BE164" i="8"/>
  <c r="BE165" i="8"/>
  <c r="BE166" i="8"/>
  <c r="BE167" i="8"/>
  <c r="BE168" i="8"/>
  <c r="BE169" i="8"/>
  <c r="BE170" i="8"/>
  <c r="BE171" i="8"/>
  <c r="BE172" i="8"/>
  <c r="BE174" i="8"/>
  <c r="BE175" i="8"/>
  <c r="BE176" i="8"/>
  <c r="BE177" i="8"/>
  <c r="BE179" i="8"/>
  <c r="BE180" i="8"/>
  <c r="BE181" i="8"/>
  <c r="BE182" i="8"/>
  <c r="BE183" i="8"/>
  <c r="BE184" i="8"/>
  <c r="BE185" i="8"/>
  <c r="BE186" i="8"/>
  <c r="BE187" i="8"/>
  <c r="BE188" i="8"/>
  <c r="BE189" i="8"/>
  <c r="BE190" i="8"/>
  <c r="BE191" i="8"/>
  <c r="BE192" i="8"/>
  <c r="BE193" i="8"/>
  <c r="BE194" i="8"/>
  <c r="BE195" i="8"/>
  <c r="BE196" i="8"/>
  <c r="BE197" i="8"/>
  <c r="BE198" i="8"/>
  <c r="BE199" i="8"/>
  <c r="BE200" i="8"/>
  <c r="BE201" i="8"/>
  <c r="BE202" i="8"/>
  <c r="BE203" i="8"/>
  <c r="BE204" i="8"/>
  <c r="BE205" i="8"/>
  <c r="BE206" i="8"/>
  <c r="BE207" i="8"/>
  <c r="BE208" i="8"/>
  <c r="BE209" i="8"/>
  <c r="BE210" i="8"/>
  <c r="BE211" i="8"/>
  <c r="BE212" i="8"/>
  <c r="BE213" i="8"/>
  <c r="BE214" i="8"/>
  <c r="BE215" i="8"/>
  <c r="BE216" i="8"/>
  <c r="BE217" i="8"/>
  <c r="BE218" i="8"/>
  <c r="BE219" i="8"/>
  <c r="BE220" i="8"/>
  <c r="BE221" i="8"/>
  <c r="BE222" i="8"/>
  <c r="BE223" i="8"/>
  <c r="BE224" i="8"/>
  <c r="BE225" i="8"/>
  <c r="BE226" i="8"/>
  <c r="BE227" i="8"/>
  <c r="BE228" i="8"/>
  <c r="BE229" i="8"/>
  <c r="BE230" i="8"/>
  <c r="BE231" i="8"/>
  <c r="BE232" i="8"/>
  <c r="BE233" i="8"/>
  <c r="BE234" i="8"/>
  <c r="BE235" i="8"/>
  <c r="BE236" i="8"/>
  <c r="BE237" i="8"/>
  <c r="BE238" i="8"/>
  <c r="BE240" i="8"/>
  <c r="BE241" i="8"/>
  <c r="BE242" i="8"/>
  <c r="BE243" i="8"/>
  <c r="BE244" i="8"/>
  <c r="BE245" i="8"/>
  <c r="BE246" i="8"/>
  <c r="BE247" i="8"/>
  <c r="BE248" i="8"/>
  <c r="BE249" i="8"/>
  <c r="BE250" i="8"/>
  <c r="BE251" i="8"/>
  <c r="BE252" i="8"/>
  <c r="BE253" i="8"/>
  <c r="BE254" i="8"/>
  <c r="BE255" i="8"/>
  <c r="BE256" i="8"/>
  <c r="BE257" i="8"/>
  <c r="BE258" i="8"/>
  <c r="BE259" i="8"/>
  <c r="BE260" i="8"/>
  <c r="BE262" i="8"/>
  <c r="BE263" i="8"/>
  <c r="BE264" i="8"/>
  <c r="BE265" i="8"/>
  <c r="BE266" i="8"/>
  <c r="BE267" i="8"/>
  <c r="BE268" i="8"/>
  <c r="BE269" i="8"/>
  <c r="BE270" i="8"/>
  <c r="BE271" i="8"/>
  <c r="BE272" i="8"/>
  <c r="BE273" i="8"/>
  <c r="BE274" i="8"/>
  <c r="BE275" i="8"/>
  <c r="BE276" i="8"/>
  <c r="BE277" i="8"/>
  <c r="BE278" i="8"/>
  <c r="BE279" i="8"/>
  <c r="BE280" i="8"/>
  <c r="BE281" i="8"/>
  <c r="BE282" i="8"/>
  <c r="BE284" i="8"/>
  <c r="BE285" i="8"/>
  <c r="BE286" i="8"/>
  <c r="BE287" i="8"/>
  <c r="BE288" i="8"/>
  <c r="BE290" i="8"/>
  <c r="BE291" i="8"/>
  <c r="BE292" i="8"/>
  <c r="BE293" i="8"/>
  <c r="BE294" i="8"/>
  <c r="J90" i="7"/>
  <c r="E112" i="7"/>
  <c r="BE126" i="7"/>
  <c r="BE127" i="7"/>
  <c r="BE133" i="7"/>
  <c r="BE134" i="7"/>
  <c r="BE140" i="7"/>
  <c r="BE143" i="7"/>
  <c r="BE146" i="7"/>
  <c r="BE148" i="7"/>
  <c r="BE150" i="7"/>
  <c r="BE151" i="7"/>
  <c r="BE153" i="7"/>
  <c r="BE155" i="7"/>
  <c r="BE156" i="7"/>
  <c r="BE158" i="7"/>
  <c r="BE163" i="7"/>
  <c r="BE169" i="7"/>
  <c r="BE171" i="7"/>
  <c r="BE173" i="7"/>
  <c r="BE177" i="7"/>
  <c r="BE181" i="7"/>
  <c r="BE188" i="7"/>
  <c r="BE190" i="7"/>
  <c r="BE191" i="7"/>
  <c r="BE192" i="7"/>
  <c r="BE195" i="7"/>
  <c r="F93" i="7"/>
  <c r="J93" i="7"/>
  <c r="BE128" i="7"/>
  <c r="BE129" i="7"/>
  <c r="BE130" i="7"/>
  <c r="BE131" i="7"/>
  <c r="BE132" i="7"/>
  <c r="BE135" i="7"/>
  <c r="BE136" i="7"/>
  <c r="BE137" i="7"/>
  <c r="BE138" i="7"/>
  <c r="BE139" i="7"/>
  <c r="BE141" i="7"/>
  <c r="BE144" i="7"/>
  <c r="BE147" i="7"/>
  <c r="BE149" i="7"/>
  <c r="BE152" i="7"/>
  <c r="BE154" i="7"/>
  <c r="BE157" i="7"/>
  <c r="BE159" i="7"/>
  <c r="BE160" i="7"/>
  <c r="BE161" i="7"/>
  <c r="BE162" i="7"/>
  <c r="BE165" i="7"/>
  <c r="BE166" i="7"/>
  <c r="BE167" i="7"/>
  <c r="BE168" i="7"/>
  <c r="BE170" i="7"/>
  <c r="BE172" i="7"/>
  <c r="BE174" i="7"/>
  <c r="BE175" i="7"/>
  <c r="BE178" i="7"/>
  <c r="BE179" i="7"/>
  <c r="BE180" i="7"/>
  <c r="BE182" i="7"/>
  <c r="BE184" i="7"/>
  <c r="BE185" i="7"/>
  <c r="BE186" i="7"/>
  <c r="BE187" i="7"/>
  <c r="BE189" i="7"/>
  <c r="BE193" i="7"/>
  <c r="BE194" i="7"/>
  <c r="BE196" i="7"/>
  <c r="J90" i="6"/>
  <c r="J93" i="6"/>
  <c r="F125" i="6"/>
  <c r="BE131" i="6"/>
  <c r="BE133" i="6"/>
  <c r="BE134" i="6"/>
  <c r="BE136" i="6"/>
  <c r="BE138" i="6"/>
  <c r="BE142" i="6"/>
  <c r="BE146" i="6"/>
  <c r="BE149" i="6"/>
  <c r="BE151" i="6"/>
  <c r="BE153" i="6"/>
  <c r="BE156" i="6"/>
  <c r="BE158" i="6"/>
  <c r="BE163" i="6"/>
  <c r="BE165" i="6"/>
  <c r="BE168" i="6"/>
  <c r="BE171" i="6"/>
  <c r="BE172" i="6"/>
  <c r="BE175" i="6"/>
  <c r="BE178" i="6"/>
  <c r="BE181" i="6"/>
  <c r="BE183" i="6"/>
  <c r="BE185" i="6"/>
  <c r="BE187" i="6"/>
  <c r="E84" i="6"/>
  <c r="BE132" i="6"/>
  <c r="BE135" i="6"/>
  <c r="BE137" i="6"/>
  <c r="BE140" i="6"/>
  <c r="BE143" i="6"/>
  <c r="BE144" i="6"/>
  <c r="BE147" i="6"/>
  <c r="BE148" i="6"/>
  <c r="BE150" i="6"/>
  <c r="BE152" i="6"/>
  <c r="BE155" i="6"/>
  <c r="BE157" i="6"/>
  <c r="BE159" i="6"/>
  <c r="BE160" i="6"/>
  <c r="BE161" i="6"/>
  <c r="BE162" i="6"/>
  <c r="BE164" i="6"/>
  <c r="BE166" i="6"/>
  <c r="BE167" i="6"/>
  <c r="BE169" i="6"/>
  <c r="BE174" i="6"/>
  <c r="BE177" i="6"/>
  <c r="BE180" i="6"/>
  <c r="BE182" i="6"/>
  <c r="BE184" i="6"/>
  <c r="BE186" i="6"/>
  <c r="BE188" i="6"/>
  <c r="BE189" i="6"/>
  <c r="BE190" i="6"/>
  <c r="BE191" i="6"/>
  <c r="BE192" i="6"/>
  <c r="BE193" i="6"/>
  <c r="BE194" i="6"/>
  <c r="E84" i="5"/>
  <c r="J90" i="5"/>
  <c r="F93" i="5"/>
  <c r="J93" i="5"/>
  <c r="BE124" i="5"/>
  <c r="BE125" i="5"/>
  <c r="BE127" i="5"/>
  <c r="BE126" i="5"/>
  <c r="BE128" i="5"/>
  <c r="E84" i="4"/>
  <c r="J90" i="4"/>
  <c r="F93" i="4"/>
  <c r="BE128" i="4"/>
  <c r="BE133" i="4"/>
  <c r="BE137" i="4"/>
  <c r="BE141" i="4"/>
  <c r="BE145" i="4"/>
  <c r="BE149" i="4"/>
  <c r="BE153" i="4"/>
  <c r="BE158" i="4"/>
  <c r="BE162" i="4"/>
  <c r="BE164" i="4"/>
  <c r="BE166" i="4"/>
  <c r="BE168" i="4"/>
  <c r="BE170" i="4"/>
  <c r="BE172" i="4"/>
  <c r="BE174" i="4"/>
  <c r="BE175" i="4"/>
  <c r="BE177" i="4"/>
  <c r="BE179" i="4"/>
  <c r="BE183" i="4"/>
  <c r="BE185" i="4"/>
  <c r="BE188" i="4"/>
  <c r="BE192" i="4"/>
  <c r="BE196" i="4"/>
  <c r="BE200" i="4"/>
  <c r="BE204" i="4"/>
  <c r="BE208" i="4"/>
  <c r="BE212" i="4"/>
  <c r="BE216" i="4"/>
  <c r="BE220" i="4"/>
  <c r="BE224" i="4"/>
  <c r="BE228" i="4"/>
  <c r="BE230" i="4"/>
  <c r="BE232" i="4"/>
  <c r="BE234" i="4"/>
  <c r="BE236" i="4"/>
  <c r="BE238" i="4"/>
  <c r="BE240" i="4"/>
  <c r="BE241" i="4"/>
  <c r="BE243" i="4"/>
  <c r="BE244" i="4"/>
  <c r="BE246" i="4"/>
  <c r="BE248" i="4"/>
  <c r="BE249" i="4"/>
  <c r="BE251" i="4"/>
  <c r="BE255" i="4"/>
  <c r="BE258" i="4"/>
  <c r="BE259" i="4"/>
  <c r="BE260" i="4"/>
  <c r="BE263" i="4"/>
  <c r="BE265" i="4"/>
  <c r="BE267" i="4"/>
  <c r="BE268" i="4"/>
  <c r="BE269" i="4"/>
  <c r="BE270" i="4"/>
  <c r="BE272" i="4"/>
  <c r="BE274" i="4"/>
  <c r="BE276" i="4"/>
  <c r="BE278" i="4"/>
  <c r="BE280" i="4"/>
  <c r="BE282" i="4"/>
  <c r="BE283" i="4"/>
  <c r="BE285" i="4"/>
  <c r="BE286" i="4"/>
  <c r="BE288" i="4"/>
  <c r="BE289" i="4"/>
  <c r="BE291" i="4"/>
  <c r="BE292" i="4"/>
  <c r="BE294" i="4"/>
  <c r="BE296" i="4"/>
  <c r="BE298" i="4"/>
  <c r="BE299" i="4"/>
  <c r="BE301" i="4"/>
  <c r="BE303" i="4"/>
  <c r="BE305" i="4"/>
  <c r="BE307" i="4"/>
  <c r="BE308" i="4"/>
  <c r="BE310" i="4"/>
  <c r="BE311" i="4"/>
  <c r="BE312" i="4"/>
  <c r="BE314" i="4"/>
  <c r="BE317" i="4"/>
  <c r="BE319" i="4"/>
  <c r="BE321" i="4"/>
  <c r="E84" i="3"/>
  <c r="J88" i="3"/>
  <c r="F91" i="3"/>
  <c r="J91" i="3"/>
  <c r="BE141" i="3"/>
  <c r="BE143" i="3"/>
  <c r="BE145" i="3"/>
  <c r="BE150" i="3"/>
  <c r="BE154" i="3"/>
  <c r="BE159" i="3"/>
  <c r="BE163" i="3"/>
  <c r="BE169" i="3"/>
  <c r="BE180" i="3"/>
  <c r="BE184" i="3"/>
  <c r="BE188" i="3"/>
  <c r="BE190" i="3"/>
  <c r="BE198" i="3"/>
  <c r="BE202" i="3"/>
  <c r="BE206" i="3"/>
  <c r="BE210" i="3"/>
  <c r="BE214" i="3"/>
  <c r="BE218" i="3"/>
  <c r="BE222" i="3"/>
  <c r="BE226" i="3"/>
  <c r="BE230" i="3"/>
  <c r="BE235" i="3"/>
  <c r="BE242" i="3"/>
  <c r="BE247" i="3"/>
  <c r="BE249" i="3"/>
  <c r="BE254" i="3"/>
  <c r="BE258" i="3"/>
  <c r="BE263" i="3"/>
  <c r="BE270" i="3"/>
  <c r="BE281" i="3"/>
  <c r="BE285" i="3"/>
  <c r="BE290" i="3"/>
  <c r="BE294" i="3"/>
  <c r="BE298" i="3"/>
  <c r="BE302" i="3"/>
  <c r="BE306" i="3"/>
  <c r="BE310" i="3"/>
  <c r="BE314" i="3"/>
  <c r="BE318" i="3"/>
  <c r="BE320" i="3"/>
  <c r="BE324" i="3"/>
  <c r="BE329" i="3"/>
  <c r="BE333" i="3"/>
  <c r="BE337" i="3"/>
  <c r="BE339" i="3"/>
  <c r="BE343" i="3"/>
  <c r="BE350" i="3"/>
  <c r="BE354" i="3"/>
  <c r="BE358" i="3"/>
  <c r="BE362" i="3"/>
  <c r="BE364" i="3"/>
  <c r="BE366" i="3"/>
  <c r="BE372" i="3"/>
  <c r="BE380" i="3"/>
  <c r="BE384" i="3"/>
  <c r="BE390" i="3"/>
  <c r="BE392" i="3"/>
  <c r="BE397" i="3"/>
  <c r="BE399" i="3"/>
  <c r="BE401" i="3"/>
  <c r="BE405" i="3"/>
  <c r="BE409" i="3"/>
  <c r="BE413" i="3"/>
  <c r="BE415" i="3"/>
  <c r="BE417" i="3"/>
  <c r="BE421" i="3"/>
  <c r="BE423" i="3"/>
  <c r="BE427" i="3"/>
  <c r="BE433" i="3"/>
  <c r="BE439" i="3"/>
  <c r="BE441" i="3"/>
  <c r="BE447" i="3"/>
  <c r="BE453" i="3"/>
  <c r="BE457" i="3"/>
  <c r="BE463" i="3"/>
  <c r="BE466" i="3"/>
  <c r="BE470" i="3"/>
  <c r="BE478" i="3"/>
  <c r="BE519" i="3"/>
  <c r="BE533" i="3"/>
  <c r="BE537" i="3"/>
  <c r="BE541" i="3"/>
  <c r="BE545" i="3"/>
  <c r="BE548" i="3"/>
  <c r="BE551" i="3"/>
  <c r="BE563" i="3"/>
  <c r="BE566" i="3"/>
  <c r="BE570" i="3"/>
  <c r="BE574" i="3"/>
  <c r="BE582" i="3"/>
  <c r="BE591" i="3"/>
  <c r="BE597" i="3"/>
  <c r="BE599" i="3"/>
  <c r="BE601" i="3"/>
  <c r="BE603" i="3"/>
  <c r="BE605" i="3"/>
  <c r="BE608" i="3"/>
  <c r="BE616" i="3"/>
  <c r="BE620" i="3"/>
  <c r="BE622" i="3"/>
  <c r="BE624" i="3"/>
  <c r="BE628" i="3"/>
  <c r="BE632" i="3"/>
  <c r="BE636" i="3"/>
  <c r="BE638" i="3"/>
  <c r="BE640" i="3"/>
  <c r="BE644" i="3"/>
  <c r="BE649" i="3"/>
  <c r="BE653" i="3"/>
  <c r="BE657" i="3"/>
  <c r="BE660" i="3"/>
  <c r="BE664" i="3"/>
  <c r="BE667" i="3"/>
  <c r="BE671" i="3"/>
  <c r="BE673" i="3"/>
  <c r="BE677" i="3"/>
  <c r="BE679" i="3"/>
  <c r="BE683" i="3"/>
  <c r="BE685" i="3"/>
  <c r="BE688" i="3"/>
  <c r="BE694" i="3"/>
  <c r="BE698" i="3"/>
  <c r="BE709" i="3"/>
  <c r="BE713" i="3"/>
  <c r="BE716" i="3"/>
  <c r="BE719" i="3"/>
  <c r="BE733" i="3"/>
  <c r="BE738" i="3"/>
  <c r="BE740" i="3"/>
  <c r="BE744" i="3"/>
  <c r="BE748" i="3"/>
  <c r="BE754" i="3"/>
  <c r="BE758" i="3"/>
  <c r="BE762" i="3"/>
  <c r="BE767" i="3"/>
  <c r="BE772" i="3"/>
  <c r="BE779" i="3"/>
  <c r="BE786" i="3"/>
  <c r="BE789" i="3"/>
  <c r="BE793" i="3"/>
  <c r="BE797" i="3"/>
  <c r="BE800" i="3"/>
  <c r="BE805" i="3"/>
  <c r="BE809" i="3"/>
  <c r="BE818" i="3"/>
  <c r="BE825" i="3"/>
  <c r="BE832" i="3"/>
  <c r="BE836" i="3"/>
  <c r="BE839" i="3"/>
  <c r="BE844" i="3"/>
  <c r="BE847" i="3"/>
  <c r="BE853" i="3"/>
  <c r="BE858" i="3"/>
  <c r="BE863" i="3"/>
  <c r="BE868" i="3"/>
  <c r="BE876" i="3"/>
  <c r="BE881" i="3"/>
  <c r="BE884" i="3"/>
  <c r="BE888" i="3"/>
  <c r="BE891" i="3"/>
  <c r="BE895" i="3"/>
  <c r="BE900" i="3"/>
  <c r="BE904" i="3"/>
  <c r="BE906" i="3"/>
  <c r="BE912" i="3"/>
  <c r="BE914" i="3"/>
  <c r="BE921" i="3"/>
  <c r="BE925" i="3"/>
  <c r="BE932" i="3"/>
  <c r="BE936" i="3"/>
  <c r="BE943" i="3"/>
  <c r="BE949" i="3"/>
  <c r="BE954" i="3"/>
  <c r="BE959" i="3"/>
  <c r="BE963" i="3"/>
  <c r="BE966" i="3"/>
  <c r="BE970" i="3"/>
  <c r="BE974" i="3"/>
  <c r="BE978" i="3"/>
  <c r="BE982" i="3"/>
  <c r="BE988" i="3"/>
  <c r="BE990" i="3"/>
  <c r="BE995" i="3"/>
  <c r="BE1001" i="3"/>
  <c r="BE1006" i="3"/>
  <c r="BE1012" i="3"/>
  <c r="BE1016" i="3"/>
  <c r="BE1019" i="3"/>
  <c r="BE1023" i="3"/>
  <c r="BE1029" i="3"/>
  <c r="BE1031" i="3"/>
  <c r="BE1036" i="3"/>
  <c r="BE1039" i="3"/>
  <c r="BE1044" i="3"/>
  <c r="BE1048" i="3"/>
  <c r="BE1052" i="3"/>
  <c r="BE1054" i="3"/>
  <c r="BE1060" i="3"/>
  <c r="BE1063" i="3"/>
  <c r="BE1066" i="3"/>
  <c r="BE1071" i="3"/>
  <c r="BE1074" i="3"/>
  <c r="BE1078" i="3"/>
  <c r="BE1082" i="3"/>
  <c r="BE1083" i="3"/>
  <c r="BE1085" i="3"/>
  <c r="BE1088" i="3"/>
  <c r="BE1093" i="3"/>
  <c r="BE1096" i="3"/>
  <c r="BE1100" i="3"/>
  <c r="BE1104" i="3"/>
  <c r="BE1110" i="3"/>
  <c r="BE1115" i="3"/>
  <c r="BE1120" i="3"/>
  <c r="BE1124" i="3"/>
  <c r="BE1131" i="3"/>
  <c r="BE1135" i="3"/>
  <c r="BE1138" i="3"/>
  <c r="BE1142" i="3"/>
  <c r="BE1145" i="3"/>
  <c r="BE1162" i="3"/>
  <c r="BE1165" i="3"/>
  <c r="BE1168" i="3"/>
  <c r="BE1171" i="3"/>
  <c r="BE1174" i="3"/>
  <c r="BE1177" i="3"/>
  <c r="BE1180" i="3"/>
  <c r="BE1183" i="3"/>
  <c r="BE1186" i="3"/>
  <c r="BE1189" i="3"/>
  <c r="BE1192" i="3"/>
  <c r="BE1195" i="3"/>
  <c r="BE1198" i="3"/>
  <c r="BE1201" i="3"/>
  <c r="BE1204" i="3"/>
  <c r="BE1210" i="3"/>
  <c r="BE1213" i="3"/>
  <c r="BE1217" i="3"/>
  <c r="BE1220" i="3"/>
  <c r="BE1221" i="3"/>
  <c r="BE1222" i="3"/>
  <c r="BE1228" i="3"/>
  <c r="BE1231" i="3"/>
  <c r="BE1235" i="3"/>
  <c r="BE1239" i="3"/>
  <c r="BE1240" i="3"/>
  <c r="BE1242" i="3"/>
  <c r="BE1243" i="3"/>
  <c r="BE1249" i="3"/>
  <c r="BE1254" i="3"/>
  <c r="BE1260" i="3"/>
  <c r="BE1265" i="3"/>
  <c r="BE1270" i="3"/>
  <c r="BE1273" i="3"/>
  <c r="BE1277" i="3"/>
  <c r="BE1278" i="3"/>
  <c r="BE1282" i="3"/>
  <c r="BE1285" i="3"/>
  <c r="BE1288" i="3"/>
  <c r="BE1292" i="3"/>
  <c r="BE1293" i="3"/>
  <c r="BE1298" i="3"/>
  <c r="BE1302" i="3"/>
  <c r="BE1306" i="3"/>
  <c r="BE1310" i="3"/>
  <c r="BE1313" i="3"/>
  <c r="BE1317" i="3"/>
  <c r="BE1320" i="3"/>
  <c r="BE1324" i="3"/>
  <c r="BE1327" i="3"/>
  <c r="BE1330" i="3"/>
  <c r="BE1334" i="3"/>
  <c r="BE1335" i="3"/>
  <c r="BE1343" i="3"/>
  <c r="BE1347" i="3"/>
  <c r="BE1352" i="3"/>
  <c r="BE1357" i="3"/>
  <c r="BE1360" i="3"/>
  <c r="BE1365" i="3"/>
  <c r="BE1373" i="3"/>
  <c r="BE1375" i="3"/>
  <c r="BE1380" i="3"/>
  <c r="BE1384" i="3"/>
  <c r="BE1388" i="3"/>
  <c r="BE1401" i="3"/>
  <c r="BE1404" i="3"/>
  <c r="BE1406" i="3"/>
  <c r="BE1408" i="3"/>
  <c r="BE1410" i="3"/>
  <c r="BE1415" i="3"/>
  <c r="BE1419" i="3"/>
  <c r="BE1431" i="3"/>
  <c r="BE1435" i="3"/>
  <c r="BE1438" i="3"/>
  <c r="BE1440" i="3"/>
  <c r="BE1444" i="3"/>
  <c r="BE1453" i="3"/>
  <c r="BE1455" i="3"/>
  <c r="BE1459" i="3"/>
  <c r="BE1463" i="3"/>
  <c r="BE1467" i="3"/>
  <c r="BE1471" i="3"/>
  <c r="BE1476" i="3"/>
  <c r="BE1482" i="3"/>
  <c r="BE1485" i="3"/>
  <c r="BE1491" i="3"/>
  <c r="BE1493" i="3"/>
  <c r="BE1496" i="3"/>
  <c r="BE1500" i="3"/>
  <c r="BE1503" i="3"/>
  <c r="BE1505" i="3"/>
  <c r="BE1506" i="3"/>
  <c r="BE1507" i="3"/>
  <c r="BE1508" i="3"/>
  <c r="BE1509" i="3"/>
  <c r="BE1511" i="3"/>
  <c r="BE1512" i="3"/>
  <c r="BE1514" i="3"/>
  <c r="BE1516" i="3"/>
  <c r="BE1518" i="3"/>
  <c r="BE1519" i="3"/>
  <c r="E84" i="2"/>
  <c r="J88" i="2"/>
  <c r="F91" i="2"/>
  <c r="J91" i="2"/>
  <c r="BE124" i="2"/>
  <c r="BE127" i="2"/>
  <c r="BE128" i="2"/>
  <c r="BE131" i="2"/>
  <c r="BE132" i="2"/>
  <c r="BE134" i="2"/>
  <c r="BE137" i="2"/>
  <c r="BE139" i="2"/>
  <c r="BE141" i="2"/>
  <c r="BE143" i="2"/>
  <c r="BE145" i="2"/>
  <c r="BE146" i="2"/>
  <c r="BE148" i="2"/>
  <c r="BE150" i="2"/>
  <c r="BE152" i="2"/>
  <c r="F36" i="2"/>
  <c r="BC95" i="1"/>
  <c r="F34" i="2"/>
  <c r="BA95" i="1" s="1"/>
  <c r="J34" i="2"/>
  <c r="AW95" i="1" s="1"/>
  <c r="F35" i="2"/>
  <c r="BB95" i="1" s="1"/>
  <c r="F37" i="2"/>
  <c r="BD95" i="1" s="1"/>
  <c r="AS97" i="1"/>
  <c r="AS94" i="1" s="1"/>
  <c r="F34" i="3"/>
  <c r="BA96" i="1" s="1"/>
  <c r="J34" i="3"/>
  <c r="AW96" i="1" s="1"/>
  <c r="F35" i="3"/>
  <c r="BB96" i="1" s="1"/>
  <c r="F36" i="3"/>
  <c r="BC96" i="1" s="1"/>
  <c r="F37" i="3"/>
  <c r="BD96" i="1" s="1"/>
  <c r="F36" i="4"/>
  <c r="BA98" i="1" s="1"/>
  <c r="J36" i="4"/>
  <c r="AW98" i="1" s="1"/>
  <c r="F37" i="4"/>
  <c r="BB98" i="1" s="1"/>
  <c r="F38" i="4"/>
  <c r="BC98" i="1" s="1"/>
  <c r="F39" i="4"/>
  <c r="BD98" i="1" s="1"/>
  <c r="F36" i="5"/>
  <c r="BA99" i="1" s="1"/>
  <c r="J36" i="5"/>
  <c r="AW99" i="1" s="1"/>
  <c r="F37" i="5"/>
  <c r="BB99" i="1" s="1"/>
  <c r="F38" i="5"/>
  <c r="BC99" i="1" s="1"/>
  <c r="F39" i="5"/>
  <c r="BD99" i="1" s="1"/>
  <c r="F39" i="6"/>
  <c r="BD100" i="1" s="1"/>
  <c r="F36" i="6"/>
  <c r="BA100" i="1" s="1"/>
  <c r="J36" i="6"/>
  <c r="AW100" i="1" s="1"/>
  <c r="F37" i="6"/>
  <c r="BB100" i="1" s="1"/>
  <c r="F38" i="6"/>
  <c r="BC100" i="1" s="1"/>
  <c r="F36" i="7"/>
  <c r="BA101" i="1" s="1"/>
  <c r="F37" i="7"/>
  <c r="BB101" i="1" s="1"/>
  <c r="F38" i="7"/>
  <c r="BC101" i="1" s="1"/>
  <c r="J36" i="7"/>
  <c r="AW101" i="1" s="1"/>
  <c r="F39" i="7"/>
  <c r="BD101" i="1" s="1"/>
  <c r="F36" i="8"/>
  <c r="BA102" i="1" s="1"/>
  <c r="J36" i="8"/>
  <c r="AW102" i="1" s="1"/>
  <c r="F37" i="8"/>
  <c r="BB102" i="1" s="1"/>
  <c r="F38" i="8"/>
  <c r="BC102" i="1" s="1"/>
  <c r="F39" i="8"/>
  <c r="BD102" i="1" s="1"/>
  <c r="F36" i="9"/>
  <c r="BA103" i="1" s="1"/>
  <c r="F37" i="9"/>
  <c r="BB103" i="1" s="1"/>
  <c r="F39" i="9"/>
  <c r="BD103" i="1" s="1"/>
  <c r="J36" i="9"/>
  <c r="AW103" i="1" s="1"/>
  <c r="F38" i="9"/>
  <c r="BC103" i="1" s="1"/>
  <c r="F36" i="10"/>
  <c r="BA104" i="1" s="1"/>
  <c r="J36" i="10"/>
  <c r="AW104" i="1" s="1"/>
  <c r="F37" i="10"/>
  <c r="BB104" i="1" s="1"/>
  <c r="F38" i="10"/>
  <c r="BC104" i="1" s="1"/>
  <c r="F39" i="10"/>
  <c r="BD104" i="1" s="1"/>
  <c r="F38" i="11"/>
  <c r="BA106" i="1" s="1"/>
  <c r="J38" i="11"/>
  <c r="AW106" i="1" s="1"/>
  <c r="F39" i="11"/>
  <c r="BB106" i="1" s="1"/>
  <c r="F40" i="11"/>
  <c r="BC106" i="1" s="1"/>
  <c r="F41" i="11"/>
  <c r="BD106" i="1" s="1"/>
  <c r="F38" i="12"/>
  <c r="BA107" i="1" s="1"/>
  <c r="F39" i="12"/>
  <c r="BB107" i="1" s="1"/>
  <c r="F41" i="12"/>
  <c r="BD107" i="1" s="1"/>
  <c r="J38" i="12"/>
  <c r="AW107" i="1" s="1"/>
  <c r="F40" i="12"/>
  <c r="BC107" i="1" s="1"/>
  <c r="F38" i="13"/>
  <c r="BA108" i="1" s="1"/>
  <c r="J38" i="13"/>
  <c r="AW108" i="1" s="1"/>
  <c r="F39" i="13"/>
  <c r="BB108" i="1" s="1"/>
  <c r="F40" i="13"/>
  <c r="BC108" i="1" s="1"/>
  <c r="F41" i="13"/>
  <c r="BD108" i="1" s="1"/>
  <c r="J38" i="14"/>
  <c r="AW109" i="1" s="1"/>
  <c r="F40" i="14"/>
  <c r="BC109" i="1" s="1"/>
  <c r="F38" i="14"/>
  <c r="BA109" i="1" s="1"/>
  <c r="F39" i="14"/>
  <c r="BB109" i="1" s="1"/>
  <c r="F41" i="14"/>
  <c r="BD109" i="1" s="1"/>
  <c r="F36" i="15"/>
  <c r="BA110" i="1" s="1"/>
  <c r="J36" i="15"/>
  <c r="AW110" i="1" s="1"/>
  <c r="F37" i="15"/>
  <c r="BB110" i="1" s="1"/>
  <c r="F38" i="15"/>
  <c r="BC110" i="1" s="1"/>
  <c r="F39" i="15"/>
  <c r="BD110" i="1" s="1"/>
  <c r="F36" i="16"/>
  <c r="BA111" i="1" s="1"/>
  <c r="J36" i="16"/>
  <c r="AW111" i="1" s="1"/>
  <c r="F37" i="16"/>
  <c r="BB111" i="1" s="1"/>
  <c r="F38" i="16"/>
  <c r="BC111" i="1" s="1"/>
  <c r="F39" i="16"/>
  <c r="BD111" i="1" s="1"/>
  <c r="F36" i="17"/>
  <c r="BA113" i="1" s="1"/>
  <c r="F37" i="17"/>
  <c r="BB113" i="1" s="1"/>
  <c r="F38" i="17"/>
  <c r="BC113" i="1" s="1"/>
  <c r="J36" i="17"/>
  <c r="AW113" i="1" s="1"/>
  <c r="F39" i="17"/>
  <c r="BD113" i="1" s="1"/>
  <c r="J36" i="18"/>
  <c r="AW114" i="1" s="1"/>
  <c r="F39" i="18"/>
  <c r="BD114" i="1" s="1"/>
  <c r="F36" i="18"/>
  <c r="BA114" i="1" s="1"/>
  <c r="F37" i="18"/>
  <c r="BB114" i="1" s="1"/>
  <c r="F38" i="18"/>
  <c r="BC114" i="1" s="1"/>
  <c r="F36" i="19"/>
  <c r="BA115" i="1" s="1"/>
  <c r="J36" i="19"/>
  <c r="AW115" i="1" s="1"/>
  <c r="F37" i="19"/>
  <c r="BB115" i="1" s="1"/>
  <c r="F38" i="19"/>
  <c r="BC115" i="1" s="1"/>
  <c r="F39" i="19"/>
  <c r="BD115" i="1" s="1"/>
  <c r="F36" i="20"/>
  <c r="BA116" i="1" s="1"/>
  <c r="J36" i="20"/>
  <c r="AW116" i="1" s="1"/>
  <c r="F37" i="20"/>
  <c r="BB116" i="1" s="1"/>
  <c r="F38" i="20"/>
  <c r="BC116" i="1" s="1"/>
  <c r="F39" i="20"/>
  <c r="BD116" i="1" s="1"/>
  <c r="F36" i="21"/>
  <c r="BA118" i="1" s="1"/>
  <c r="J36" i="21"/>
  <c r="AW118" i="1" s="1"/>
  <c r="F37" i="21"/>
  <c r="BB118" i="1" s="1"/>
  <c r="F38" i="21"/>
  <c r="BC118" i="1" s="1"/>
  <c r="F39" i="21"/>
  <c r="BD118" i="1" s="1"/>
  <c r="F36" i="22"/>
  <c r="BA119" i="1" s="1"/>
  <c r="J36" i="22"/>
  <c r="AW119" i="1" s="1"/>
  <c r="F37" i="22"/>
  <c r="BB119" i="1" s="1"/>
  <c r="F38" i="22"/>
  <c r="BC119" i="1" s="1"/>
  <c r="F39" i="22"/>
  <c r="BD119" i="1" s="1"/>
  <c r="J36" i="23"/>
  <c r="AW120" i="1" s="1"/>
  <c r="F39" i="23"/>
  <c r="BD120" i="1" s="1"/>
  <c r="F36" i="23"/>
  <c r="BA120" i="1" s="1"/>
  <c r="F37" i="23"/>
  <c r="BB120" i="1" s="1"/>
  <c r="F38" i="23"/>
  <c r="BC120" i="1" s="1"/>
  <c r="F36" i="24"/>
  <c r="BA121" i="1" s="1"/>
  <c r="J36" i="24"/>
  <c r="AW121" i="1" s="1"/>
  <c r="F37" i="24"/>
  <c r="BB121" i="1" s="1"/>
  <c r="F38" i="24"/>
  <c r="BC121" i="1" s="1"/>
  <c r="F39" i="24"/>
  <c r="BD121" i="1" s="1"/>
  <c r="T125" i="23" l="1"/>
  <c r="T124" i="23" s="1"/>
  <c r="P125" i="23"/>
  <c r="P124" i="23" s="1"/>
  <c r="AU120" i="1" s="1"/>
  <c r="R139" i="21"/>
  <c r="R125" i="21"/>
  <c r="T126" i="20"/>
  <c r="T125" i="20"/>
  <c r="P126" i="20"/>
  <c r="P125" i="20"/>
  <c r="AU116" i="1" s="1"/>
  <c r="R131" i="19"/>
  <c r="R130" i="19" s="1"/>
  <c r="R129" i="18"/>
  <c r="R128" i="18" s="1"/>
  <c r="R125" i="16"/>
  <c r="R124" i="16" s="1"/>
  <c r="T126" i="14"/>
  <c r="T128" i="13"/>
  <c r="P128" i="13"/>
  <c r="AU108" i="1" s="1"/>
  <c r="R134" i="12"/>
  <c r="P134" i="12"/>
  <c r="AU107" i="1"/>
  <c r="R126" i="11"/>
  <c r="R125" i="23"/>
  <c r="R124" i="23" s="1"/>
  <c r="T139" i="21"/>
  <c r="P139" i="21"/>
  <c r="T125" i="21"/>
  <c r="P125" i="21"/>
  <c r="AU118" i="1"/>
  <c r="R126" i="20"/>
  <c r="R125" i="20"/>
  <c r="T131" i="19"/>
  <c r="T130" i="19"/>
  <c r="P131" i="19"/>
  <c r="P130" i="19"/>
  <c r="AU115" i="1" s="1"/>
  <c r="T129" i="18"/>
  <c r="T128" i="18" s="1"/>
  <c r="P129" i="18"/>
  <c r="P128" i="18" s="1"/>
  <c r="AU114" i="1" s="1"/>
  <c r="T125" i="16"/>
  <c r="T124" i="16"/>
  <c r="P125" i="16"/>
  <c r="P124" i="16"/>
  <c r="AU111" i="1" s="1"/>
  <c r="R126" i="14"/>
  <c r="P126" i="14"/>
  <c r="AU109" i="1"/>
  <c r="R128" i="13"/>
  <c r="T134" i="12"/>
  <c r="T126" i="11"/>
  <c r="P126" i="11"/>
  <c r="AU106" i="1" s="1"/>
  <c r="T125" i="8"/>
  <c r="R125" i="8"/>
  <c r="P125" i="8"/>
  <c r="AU102" i="1" s="1"/>
  <c r="T124" i="7"/>
  <c r="R124" i="7"/>
  <c r="P124" i="7"/>
  <c r="AU101" i="1" s="1"/>
  <c r="T129" i="6"/>
  <c r="T128" i="6" s="1"/>
  <c r="R129" i="6"/>
  <c r="R128" i="6" s="1"/>
  <c r="P129" i="6"/>
  <c r="P128" i="6" s="1"/>
  <c r="AU100" i="1" s="1"/>
  <c r="T126" i="4"/>
  <c r="T125" i="4"/>
  <c r="R126" i="4"/>
  <c r="R125" i="4"/>
  <c r="P126" i="4"/>
  <c r="P125" i="4"/>
  <c r="AU98" i="1" s="1"/>
  <c r="T651" i="3"/>
  <c r="R651" i="3"/>
  <c r="P651" i="3"/>
  <c r="T139" i="3"/>
  <c r="T138" i="3"/>
  <c r="R139" i="3"/>
  <c r="R138" i="3"/>
  <c r="P139" i="3"/>
  <c r="P138" i="3"/>
  <c r="AU96" i="1" s="1"/>
  <c r="T122" i="2"/>
  <c r="T121" i="2" s="1"/>
  <c r="R122" i="2"/>
  <c r="R121" i="2" s="1"/>
  <c r="P122" i="2"/>
  <c r="P121" i="2" s="1"/>
  <c r="AU95" i="1" s="1"/>
  <c r="BK123" i="24"/>
  <c r="J123" i="24"/>
  <c r="J98" i="24" s="1"/>
  <c r="J124" i="24"/>
  <c r="J99" i="24" s="1"/>
  <c r="BK122" i="2"/>
  <c r="J122" i="2" s="1"/>
  <c r="J96" i="2" s="1"/>
  <c r="BK139" i="3"/>
  <c r="J139" i="3"/>
  <c r="J96" i="3" s="1"/>
  <c r="BK651" i="3"/>
  <c r="J651" i="3" s="1"/>
  <c r="J104" i="3" s="1"/>
  <c r="BK126" i="4"/>
  <c r="J126" i="4"/>
  <c r="J98" i="4" s="1"/>
  <c r="BK122" i="5"/>
  <c r="J122" i="5" s="1"/>
  <c r="J98" i="5" s="1"/>
  <c r="BK129" i="6"/>
  <c r="J129" i="6"/>
  <c r="J98" i="6" s="1"/>
  <c r="BK124" i="7"/>
  <c r="J124" i="7" s="1"/>
  <c r="J97" i="7" s="1"/>
  <c r="BK125" i="8"/>
  <c r="J125" i="8"/>
  <c r="J97" i="8" s="1"/>
  <c r="BK120" i="9"/>
  <c r="J120" i="9" s="1"/>
  <c r="J97" i="9" s="1"/>
  <c r="BK120" i="10"/>
  <c r="J120" i="10"/>
  <c r="J97" i="10" s="1"/>
  <c r="BK126" i="11"/>
  <c r="J126" i="11" s="1"/>
  <c r="J100" i="11" s="1"/>
  <c r="BK134" i="12"/>
  <c r="J134" i="12"/>
  <c r="J100" i="12" s="1"/>
  <c r="BK128" i="13"/>
  <c r="J128" i="13" s="1"/>
  <c r="J100" i="13" s="1"/>
  <c r="BK126" i="14"/>
  <c r="J126" i="14"/>
  <c r="J100" i="14" s="1"/>
  <c r="BK120" i="15"/>
  <c r="J120" i="15" s="1"/>
  <c r="J97" i="15" s="1"/>
  <c r="BK125" i="16"/>
  <c r="J125" i="16"/>
  <c r="J98" i="16" s="1"/>
  <c r="BK124" i="17"/>
  <c r="J124" i="17" s="1"/>
  <c r="J98" i="17" s="1"/>
  <c r="BK127" i="17"/>
  <c r="J127" i="17"/>
  <c r="J100" i="17" s="1"/>
  <c r="BK129" i="18"/>
  <c r="J129" i="18" s="1"/>
  <c r="J98" i="18" s="1"/>
  <c r="BK131" i="19"/>
  <c r="J131" i="19"/>
  <c r="J98" i="19" s="1"/>
  <c r="BK342" i="19"/>
  <c r="J342" i="19" s="1"/>
  <c r="J107" i="19" s="1"/>
  <c r="BK126" i="20"/>
  <c r="J126" i="20"/>
  <c r="J98" i="20" s="1"/>
  <c r="BK126" i="21"/>
  <c r="J126" i="21" s="1"/>
  <c r="J98" i="21" s="1"/>
  <c r="BK139" i="21"/>
  <c r="J139" i="21"/>
  <c r="J101" i="21" s="1"/>
  <c r="BK123" i="22"/>
  <c r="J123" i="22" s="1"/>
  <c r="J98" i="22" s="1"/>
  <c r="BK125" i="23"/>
  <c r="J125" i="23"/>
  <c r="J98" i="23" s="1"/>
  <c r="F33" i="2"/>
  <c r="AZ95" i="1" s="1"/>
  <c r="J33" i="2"/>
  <c r="AV95" i="1" s="1"/>
  <c r="AT95" i="1" s="1"/>
  <c r="F33" i="3"/>
  <c r="AZ96" i="1" s="1"/>
  <c r="J33" i="3"/>
  <c r="AV96" i="1" s="1"/>
  <c r="AT96" i="1" s="1"/>
  <c r="F35" i="4"/>
  <c r="AZ98" i="1"/>
  <c r="J35" i="4"/>
  <c r="AV98" i="1"/>
  <c r="AT98" i="1" s="1"/>
  <c r="J35" i="5"/>
  <c r="AV99" i="1" s="1"/>
  <c r="AT99" i="1" s="1"/>
  <c r="F35" i="5"/>
  <c r="AZ99" i="1"/>
  <c r="F35" i="6"/>
  <c r="AZ100" i="1"/>
  <c r="J35" i="6"/>
  <c r="AV100" i="1"/>
  <c r="AT100" i="1" s="1"/>
  <c r="F35" i="7"/>
  <c r="AZ101" i="1" s="1"/>
  <c r="J35" i="7"/>
  <c r="AV101" i="1" s="1"/>
  <c r="AT101" i="1" s="1"/>
  <c r="F35" i="8"/>
  <c r="AZ102" i="1"/>
  <c r="J35" i="8"/>
  <c r="AV102" i="1"/>
  <c r="AT102" i="1" s="1"/>
  <c r="F35" i="9"/>
  <c r="AZ103" i="1" s="1"/>
  <c r="J35" i="9"/>
  <c r="AV103" i="1" s="1"/>
  <c r="AT103" i="1" s="1"/>
  <c r="F35" i="10"/>
  <c r="AZ104" i="1"/>
  <c r="J35" i="10"/>
  <c r="AV104" i="1"/>
  <c r="AT104" i="1" s="1"/>
  <c r="F37" i="11"/>
  <c r="AZ106" i="1" s="1"/>
  <c r="J37" i="11"/>
  <c r="AV106" i="1" s="1"/>
  <c r="AT106" i="1" s="1"/>
  <c r="F37" i="12"/>
  <c r="AZ107" i="1"/>
  <c r="J37" i="12"/>
  <c r="AV107" i="1"/>
  <c r="AT107" i="1" s="1"/>
  <c r="F37" i="13"/>
  <c r="AZ108" i="1" s="1"/>
  <c r="J37" i="13"/>
  <c r="AV108" i="1" s="1"/>
  <c r="AT108" i="1" s="1"/>
  <c r="J37" i="14"/>
  <c r="AV109" i="1"/>
  <c r="AT109" i="1" s="1"/>
  <c r="F37" i="14"/>
  <c r="AZ109" i="1" s="1"/>
  <c r="BD105" i="1"/>
  <c r="BC105" i="1"/>
  <c r="AY105" i="1"/>
  <c r="BB105" i="1"/>
  <c r="AX105" i="1"/>
  <c r="BA105" i="1"/>
  <c r="AW105" i="1"/>
  <c r="F35" i="15"/>
  <c r="AZ110" i="1"/>
  <c r="J35" i="15"/>
  <c r="AV110" i="1"/>
  <c r="AT110" i="1" s="1"/>
  <c r="F35" i="16"/>
  <c r="AZ111" i="1" s="1"/>
  <c r="J35" i="16"/>
  <c r="AV111" i="1" s="1"/>
  <c r="AT111" i="1" s="1"/>
  <c r="F35" i="17"/>
  <c r="AZ113" i="1"/>
  <c r="J35" i="17"/>
  <c r="AV113" i="1"/>
  <c r="AT113" i="1" s="1"/>
  <c r="J35" i="18"/>
  <c r="AV114" i="1" s="1"/>
  <c r="AT114" i="1" s="1"/>
  <c r="F35" i="18"/>
  <c r="AZ114" i="1"/>
  <c r="F35" i="19"/>
  <c r="AZ115" i="1"/>
  <c r="J35" i="19"/>
  <c r="AV115" i="1"/>
  <c r="AT115" i="1" s="1"/>
  <c r="F35" i="20"/>
  <c r="AZ116" i="1" s="1"/>
  <c r="J35" i="20"/>
  <c r="AV116" i="1" s="1"/>
  <c r="AT116" i="1" s="1"/>
  <c r="BD112" i="1"/>
  <c r="BC112" i="1"/>
  <c r="AY112" i="1" s="1"/>
  <c r="BB112" i="1"/>
  <c r="AX112" i="1" s="1"/>
  <c r="BA112" i="1"/>
  <c r="AW112" i="1" s="1"/>
  <c r="F35" i="21"/>
  <c r="AZ118" i="1" s="1"/>
  <c r="J35" i="21"/>
  <c r="AV118" i="1" s="1"/>
  <c r="AT118" i="1" s="1"/>
  <c r="F35" i="22"/>
  <c r="AZ119" i="1"/>
  <c r="J35" i="22"/>
  <c r="AV119" i="1"/>
  <c r="AT119" i="1" s="1"/>
  <c r="J35" i="23"/>
  <c r="AV120" i="1" s="1"/>
  <c r="AT120" i="1" s="1"/>
  <c r="F35" i="23"/>
  <c r="AZ120" i="1"/>
  <c r="F35" i="24"/>
  <c r="AZ121" i="1"/>
  <c r="J35" i="24"/>
  <c r="AV121" i="1"/>
  <c r="AT121" i="1" s="1"/>
  <c r="BD117" i="1"/>
  <c r="BC117" i="1"/>
  <c r="AY117" i="1"/>
  <c r="BB117" i="1"/>
  <c r="AX117" i="1"/>
  <c r="BA117" i="1"/>
  <c r="AW117" i="1"/>
  <c r="BK122" i="24" l="1"/>
  <c r="J122" i="24"/>
  <c r="J97" i="24" s="1"/>
  <c r="BK121" i="2"/>
  <c r="J121" i="2" s="1"/>
  <c r="J95" i="2" s="1"/>
  <c r="BK138" i="3"/>
  <c r="J138" i="3"/>
  <c r="J95" i="3" s="1"/>
  <c r="BK125" i="4"/>
  <c r="J125" i="4" s="1"/>
  <c r="J97" i="4" s="1"/>
  <c r="BK121" i="5"/>
  <c r="J121" i="5"/>
  <c r="J97" i="5" s="1"/>
  <c r="BK128" i="6"/>
  <c r="J128" i="6" s="1"/>
  <c r="J32" i="6" s="1"/>
  <c r="AG100" i="1" s="1"/>
  <c r="BK124" i="16"/>
  <c r="J124" i="16" s="1"/>
  <c r="J97" i="16" s="1"/>
  <c r="BK123" i="17"/>
  <c r="J123" i="17"/>
  <c r="J97" i="17" s="1"/>
  <c r="BK128" i="18"/>
  <c r="J128" i="18" s="1"/>
  <c r="J97" i="18" s="1"/>
  <c r="BK130" i="19"/>
  <c r="J130" i="19"/>
  <c r="J97" i="19" s="1"/>
  <c r="BK125" i="20"/>
  <c r="J125" i="20" s="1"/>
  <c r="J97" i="20" s="1"/>
  <c r="BK125" i="21"/>
  <c r="J125" i="21"/>
  <c r="J97" i="21" s="1"/>
  <c r="BK122" i="22"/>
  <c r="J122" i="22" s="1"/>
  <c r="J97" i="22" s="1"/>
  <c r="BK124" i="23"/>
  <c r="J124" i="23"/>
  <c r="J97" i="23" s="1"/>
  <c r="AU117" i="1"/>
  <c r="AU112" i="1"/>
  <c r="AU105" i="1"/>
  <c r="J34" i="14"/>
  <c r="AG109" i="1"/>
  <c r="J32" i="15"/>
  <c r="AG110" i="1"/>
  <c r="J32" i="9"/>
  <c r="AG103" i="1"/>
  <c r="J32" i="10"/>
  <c r="AG104" i="1"/>
  <c r="J34" i="11"/>
  <c r="AG106" i="1"/>
  <c r="J34" i="12"/>
  <c r="AG107" i="1"/>
  <c r="J34" i="13"/>
  <c r="AG108" i="1"/>
  <c r="J32" i="7"/>
  <c r="AG101" i="1"/>
  <c r="J32" i="8"/>
  <c r="AG102" i="1"/>
  <c r="AZ105" i="1"/>
  <c r="AV105" i="1"/>
  <c r="AT105" i="1" s="1"/>
  <c r="BD97" i="1"/>
  <c r="BA97" i="1"/>
  <c r="AW97" i="1"/>
  <c r="BB97" i="1"/>
  <c r="AX97" i="1"/>
  <c r="BC97" i="1"/>
  <c r="AY97" i="1"/>
  <c r="AZ112" i="1"/>
  <c r="AV112" i="1"/>
  <c r="AT112" i="1" s="1"/>
  <c r="AZ117" i="1"/>
  <c r="AV117" i="1" s="1"/>
  <c r="AT117" i="1" s="1"/>
  <c r="J41" i="6" l="1"/>
  <c r="J41" i="7"/>
  <c r="J41" i="8"/>
  <c r="J43" i="11"/>
  <c r="J43" i="12"/>
  <c r="J43" i="13"/>
  <c r="J43" i="14"/>
  <c r="J41" i="15"/>
  <c r="J41" i="9"/>
  <c r="J41" i="10"/>
  <c r="J97" i="6"/>
  <c r="AN100" i="1"/>
  <c r="AN101" i="1"/>
  <c r="AN102" i="1"/>
  <c r="AN103" i="1"/>
  <c r="AN104" i="1"/>
  <c r="AN106" i="1"/>
  <c r="AN107" i="1"/>
  <c r="AN108" i="1"/>
  <c r="AN109" i="1"/>
  <c r="AN110" i="1"/>
  <c r="AU97" i="1"/>
  <c r="AU94" i="1"/>
  <c r="J32" i="24"/>
  <c r="AG121" i="1"/>
  <c r="J32" i="22"/>
  <c r="AG119" i="1"/>
  <c r="J32" i="23"/>
  <c r="AG120" i="1"/>
  <c r="J32" i="21"/>
  <c r="AG118" i="1"/>
  <c r="J32" i="16"/>
  <c r="AG111" i="1"/>
  <c r="J32" i="17"/>
  <c r="AG113" i="1"/>
  <c r="J32" i="20"/>
  <c r="AG116" i="1"/>
  <c r="J32" i="18"/>
  <c r="AG114" i="1"/>
  <c r="J32" i="19"/>
  <c r="AG115" i="1"/>
  <c r="J30" i="2"/>
  <c r="AG95" i="1"/>
  <c r="J30" i="3"/>
  <c r="AG96" i="1"/>
  <c r="J32" i="4"/>
  <c r="AG98" i="1"/>
  <c r="J32" i="5"/>
  <c r="AG99" i="1"/>
  <c r="AG105" i="1"/>
  <c r="AZ97" i="1"/>
  <c r="AV97" i="1" s="1"/>
  <c r="AT97" i="1" s="1"/>
  <c r="BC94" i="1"/>
  <c r="W32" i="1"/>
  <c r="BD94" i="1"/>
  <c r="W33" i="1"/>
  <c r="BB94" i="1"/>
  <c r="W31" i="1"/>
  <c r="BA94" i="1"/>
  <c r="W30" i="1"/>
  <c r="J39" i="3" l="1"/>
  <c r="J41" i="4"/>
  <c r="J41" i="5"/>
  <c r="J41" i="16"/>
  <c r="J41" i="17"/>
  <c r="J41" i="18"/>
  <c r="J41" i="19"/>
  <c r="J39" i="2"/>
  <c r="J41" i="20"/>
  <c r="J41" i="21"/>
  <c r="J41" i="22"/>
  <c r="J41" i="23"/>
  <c r="J41" i="24"/>
  <c r="AN95" i="1"/>
  <c r="AN96" i="1"/>
  <c r="AN98" i="1"/>
  <c r="AN99" i="1"/>
  <c r="AN111" i="1"/>
  <c r="AN113" i="1"/>
  <c r="AN114" i="1"/>
  <c r="AN115" i="1"/>
  <c r="AN116" i="1"/>
  <c r="AN118" i="1"/>
  <c r="AN119" i="1"/>
  <c r="AN120" i="1"/>
  <c r="AN121" i="1"/>
  <c r="AN105" i="1"/>
  <c r="AG97" i="1"/>
  <c r="AN97" i="1" s="1"/>
  <c r="AG117" i="1"/>
  <c r="AG112" i="1"/>
  <c r="AZ94" i="1"/>
  <c r="W29" i="1" s="1"/>
  <c r="AX94" i="1"/>
  <c r="AW94" i="1"/>
  <c r="AK30" i="1"/>
  <c r="AY94" i="1"/>
  <c r="AN112" i="1" l="1"/>
  <c r="AN117" i="1"/>
  <c r="AG94" i="1"/>
  <c r="AK26" i="1"/>
  <c r="AV94" i="1"/>
  <c r="AK29" i="1"/>
  <c r="AK35" i="1" s="1"/>
  <c r="AT94" i="1" l="1"/>
  <c r="AN94" i="1"/>
</calcChain>
</file>

<file path=xl/sharedStrings.xml><?xml version="1.0" encoding="utf-8"?>
<sst xmlns="http://schemas.openxmlformats.org/spreadsheetml/2006/main" count="38357" uniqueCount="4991">
  <si>
    <t>Export Komplet</t>
  </si>
  <si>
    <t/>
  </si>
  <si>
    <t>2.0</t>
  </si>
  <si>
    <t>ZAMOK</t>
  </si>
  <si>
    <t>False</t>
  </si>
  <si>
    <t>{ff2d469d-a8a5-4c43-be3c-e4c2899ff0f1}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</si>
  <si>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</si>
  <si>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</si>
  <si>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</si>
  <si>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</si>
  <si>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</si>
  <si>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</si>
  <si>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</si>
  <si>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</si>
  <si>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</si>
  <si>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</si>
  <si>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</si>
  <si>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TACHOV - dětská skupina, p.p.č. 1450/1</t>
  </si>
  <si>
    <t>KSO:</t>
  </si>
  <si>
    <t>801 31 11</t>
  </si>
  <si>
    <t>CC-CZ:</t>
  </si>
  <si>
    <t>12631</t>
  </si>
  <si>
    <t>Místo:</t>
  </si>
  <si>
    <t>Tachov</t>
  </si>
  <si>
    <t>Datum:</t>
  </si>
  <si>
    <t>CZ-CPV:</t>
  </si>
  <si>
    <t>45000000-7</t>
  </si>
  <si>
    <t>CZ-CPA:</t>
  </si>
  <si>
    <t>41.00.28</t>
  </si>
  <si>
    <t>Zadavatel:</t>
  </si>
  <si>
    <t>IČ:</t>
  </si>
  <si>
    <t>00260231</t>
  </si>
  <si>
    <t>město Tachov</t>
  </si>
  <si>
    <t>DIČ:</t>
  </si>
  <si>
    <t>CZ00260231</t>
  </si>
  <si>
    <t>Uchazeč:</t>
  </si>
  <si>
    <t>Vyplň údaj</t>
  </si>
  <si>
    <t>Projektant:</t>
  </si>
  <si>
    <t>25201255</t>
  </si>
  <si>
    <t>Architektonické studio Hysek s.r.o</t>
  </si>
  <si>
    <t>CZ25201255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</si>
  <si>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</si>
  <si>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</si>
  <si>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</si>
  <si>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</si>
  <si>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</si>
  <si>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</si>
  <si>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</si>
  <si>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</si>
  <si>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</si>
  <si>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</si>
  <si>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</si>
  <si>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</si>
  <si>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</si>
  <si>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</si>
  <si>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</si>
  <si>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</si>
  <si>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</si>
  <si>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</si>
  <si>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</si>
  <si>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</si>
  <si>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</si>
  <si>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</si>
  <si>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</si>
  <si>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</si>
  <si>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</si>
  <si>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</si>
  <si>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</si>
  <si>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</si>
  <si>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</si>
  <si>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</si>
  <si>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</si>
  <si>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</si>
  <si>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</si>
  <si>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</si>
  <si>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</si>
  <si>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</si>
  <si>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</si>
  <si>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</si>
  <si>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</si>
  <si>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</si>
  <si>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</si>
  <si>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</si>
  <si>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</si>
  <si>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</si>
  <si>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</si>
  <si>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</si>
  <si>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</si>
  <si>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</si>
  <si>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</si>
  <si>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</si>
  <si>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</si>
  <si>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STA</t>
  </si>
  <si>
    <t>1</t>
  </si>
  <si>
    <t>{e4ab913b-2662-4f53-ae71-a159b8e07703}</t>
  </si>
  <si>
    <t>2</t>
  </si>
  <si>
    <t>D.1</t>
  </si>
  <si>
    <t>SO-01 - Architektonicko-stavební řešení</t>
  </si>
  <si>
    <t>{92999977-831b-4935-8b2b-aaa553ace63d}</t>
  </si>
  <si>
    <t>D.4</t>
  </si>
  <si>
    <t>Technická  prostředí staveb</t>
  </si>
  <si>
    <t>{529cadc1-bdca-46c5-b507-0ed5ca841e27}</t>
  </si>
  <si>
    <t>D.4.01</t>
  </si>
  <si>
    <t>Zdravotně technické instalace</t>
  </si>
  <si>
    <t>Soupis</t>
  </si>
  <si>
    <t>{cbaedb88-92ef-4a0c-a270-85d61ec8ffc6}</t>
  </si>
  <si>
    <t>801 31</t>
  </si>
  <si>
    <t>D.4.02</t>
  </si>
  <si>
    <t>Tepelné čerpadlo</t>
  </si>
  <si>
    <t>{a83d86ee-b3d1-46ce-8b95-d1bb61aff43a}</t>
  </si>
  <si>
    <t>D.4.03</t>
  </si>
  <si>
    <t>Vytápění</t>
  </si>
  <si>
    <t>{11bdeff9-a326-44fe-9b4b-c84fd4e13d27}</t>
  </si>
  <si>
    <t>D.4.04</t>
  </si>
  <si>
    <t>Vzduchotechnika</t>
  </si>
  <si>
    <t>{be865dee-bdfb-4a14-8967-fe506dd88a7e}</t>
  </si>
  <si>
    <t>D.4.05</t>
  </si>
  <si>
    <t>Elektro silnoproud</t>
  </si>
  <si>
    <t>{2a7d0b07-a70f-42d4-8424-b6bf8b9bd1ea}</t>
  </si>
  <si>
    <t>D.4.06</t>
  </si>
  <si>
    <t>Osvětlení</t>
  </si>
  <si>
    <t>{9a4a104e-4a17-4fff-820b-354a016610da}</t>
  </si>
  <si>
    <t>D.4.07</t>
  </si>
  <si>
    <t>Systém ochrany před bleskem LPS</t>
  </si>
  <si>
    <t>{728f2040-3f85-46da-943e-50f29931a022}</t>
  </si>
  <si>
    <t>D.4.08</t>
  </si>
  <si>
    <t>Elektro slaboproud</t>
  </si>
  <si>
    <t>{10bd7ff6-7caa-412b-ae8e-b368e4796550}</t>
  </si>
  <si>
    <t>01</t>
  </si>
  <si>
    <t>EZS</t>
  </si>
  <si>
    <t>3</t>
  </si>
  <si>
    <t>{10e399fe-2a5c-4dac-ad51-e865ea591ee5}</t>
  </si>
  <si>
    <t>02</t>
  </si>
  <si>
    <t>SKS_CCTV</t>
  </si>
  <si>
    <t>{a692b55c-19bc-4dfa-90e0-5fc0604b92d3}</t>
  </si>
  <si>
    <t>03</t>
  </si>
  <si>
    <t>{4f4c7d91-904b-4c25-980a-5c4335f878bc}</t>
  </si>
  <si>
    <t>04</t>
  </si>
  <si>
    <t>NS</t>
  </si>
  <si>
    <t>{c44556b0-36f4-4beb-8a96-bbc65fa40dc8}</t>
  </si>
  <si>
    <t>D.4.09</t>
  </si>
  <si>
    <t>Fotovoltaika</t>
  </si>
  <si>
    <t>{63c8ecea-2e30-4093-b1c5-ed673c9a82dd}</t>
  </si>
  <si>
    <t>D.4.11</t>
  </si>
  <si>
    <t>Dopravní řešení</t>
  </si>
  <si>
    <t>{edec1fc5-61ea-4661-b8b2-98a8d3600bac}</t>
  </si>
  <si>
    <t>D.5</t>
  </si>
  <si>
    <t>Inženýrské sítě</t>
  </si>
  <si>
    <t>{ee0589b4-fd34-4385-97ca-efc5a323f01d}</t>
  </si>
  <si>
    <t>D.5.01</t>
  </si>
  <si>
    <t>Zemní vrty a připojení TČ</t>
  </si>
  <si>
    <t>{efa2f599-57ed-4f46-8fc6-e39aae068532}</t>
  </si>
  <si>
    <t>D.5.02</t>
  </si>
  <si>
    <t>SO-12 - přípojka splaškové kanalizace</t>
  </si>
  <si>
    <t>{7c248cc1-ea6b-4d87-90c4-978525938e9d}</t>
  </si>
  <si>
    <t>827 29 5</t>
  </si>
  <si>
    <t>D.5.03</t>
  </si>
  <si>
    <t>SO-13 - dešťová kanalizace a retenční nádrž</t>
  </si>
  <si>
    <t>{1559363e-8e3a-4919-87fc-848e658a8975}</t>
  </si>
  <si>
    <t>827 29 1</t>
  </si>
  <si>
    <t>D.5.04</t>
  </si>
  <si>
    <t>SO-14 - přípojka vodovod</t>
  </si>
  <si>
    <t>{df3e1f49-121c-4199-a705-307bf3970635}</t>
  </si>
  <si>
    <t>827 19</t>
  </si>
  <si>
    <t>D.6</t>
  </si>
  <si>
    <t>Ostatní stavební objekty</t>
  </si>
  <si>
    <t>{ac9d6b58-8344-41a9-8eda-3fbf8f582a3f}</t>
  </si>
  <si>
    <t>D.6.01</t>
  </si>
  <si>
    <t xml:space="preserve">SO 21 - Venkovní schodiště </t>
  </si>
  <si>
    <t>{071a404f-b804-4080-ab26-e83638089da9}</t>
  </si>
  <si>
    <t>D.6.02</t>
  </si>
  <si>
    <t>SO 22 - Skluzavky</t>
  </si>
  <si>
    <t>{b7218a36-309e-4d39-a12a-517cc3a903de}</t>
  </si>
  <si>
    <t>D.6.03</t>
  </si>
  <si>
    <t>SO 23 - Oplocení</t>
  </si>
  <si>
    <t>{5619cbd6-c7b9-4941-bacb-c41fc6c87ded}</t>
  </si>
  <si>
    <t>D.6.04</t>
  </si>
  <si>
    <t>SO 00 - Zahrada</t>
  </si>
  <si>
    <t>{8d9994aa-4bd4-4716-a839-892db657861a}</t>
  </si>
  <si>
    <t>KRYCÍ LIST SOUPISU PRACÍ</t>
  </si>
  <si>
    <t>Objekt:</t>
  </si>
  <si>
    <t>000 - Vedlejší rozpočtové náklady</t>
  </si>
  <si>
    <t>12741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</si>
  <si>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</si>
  <si>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</si>
  <si>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</si>
  <si>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</si>
  <si>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</si>
  <si>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</si>
  <si>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</si>
  <si>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</si>
  <si>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</si>
  <si>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</si>
  <si>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</si>
  <si>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</si>
  <si>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</si>
  <si>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</si>
  <si>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</si>
  <si>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</si>
  <si>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</si>
  <si>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</si>
  <si>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</si>
  <si>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</si>
  <si>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</si>
  <si>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</si>
  <si>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</si>
  <si>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</si>
  <si>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</si>
  <si>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</si>
  <si>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</si>
  <si>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</si>
  <si>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</si>
  <si>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</si>
  <si>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</si>
  <si>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</si>
  <si>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kompl</t>
  </si>
  <si>
    <t>CS ÚRS 2024 01</t>
  </si>
  <si>
    <t>4</t>
  </si>
  <si>
    <t>1589219465</t>
  </si>
  <si>
    <t>Online PSC</t>
  </si>
  <si>
    <t>https://podminky.urs.cz/item/CS_URS_2024_01/012103000</t>
  </si>
  <si>
    <t>P</t>
  </si>
  <si>
    <t>Poznámka k položce:_x000D_
Poznámka k položce: Poznámka k položce: -VYTÝČENÍ INŽENÝRSKÝCH SÍTÍ NA STAVENIŠTI VČETNĚ OBNOVENÍ SPRÁVCŮ SÍTÍ PO DOBU VÝSTAVBY PRO VŠECHNY OBJEKTY STAVBY -GEODETICKÉ PRÁCE PO CELOU DOBU VÝSTAVBY PRO VŠECHNY OBJEKTY STAVBY</t>
  </si>
  <si>
    <t>012203000</t>
  </si>
  <si>
    <t>Geodetické práce při provádění stavby</t>
  </si>
  <si>
    <t>KČ</t>
  </si>
  <si>
    <t>1024</t>
  </si>
  <si>
    <t>998261337</t>
  </si>
  <si>
    <t>012303000</t>
  </si>
  <si>
    <t>Geodetické práce po výstavbě</t>
  </si>
  <si>
    <t>-844832236</t>
  </si>
  <si>
    <t>Poznámka k položce:_x000D_
Poznámka k položce: Poznámka k položce: V TIŠTĚNÉ I DIGITÁLNÍ PODOBĚ: -GEODETICKÉ ZAMĚŘENÍ SKUTEČNÉHO PROVEDENÍ STAVBY, - PODKLADY PRO ZÁKRES DO DIGITÁLNÍ MAPY -GEOMETRICKÝ PLÁN PRO VKLAD DO KATASTRU NEMOVITOSTÍ,  -OSTATNÍ INFORMACE VIZ POŽADAVKY V ZD</t>
  </si>
  <si>
    <t>VRN3</t>
  </si>
  <si>
    <t>Zařízení staveniště</t>
  </si>
  <si>
    <t>030001000</t>
  </si>
  <si>
    <t>CS ÚRS 2020 02</t>
  </si>
  <si>
    <t>-1830601423</t>
  </si>
  <si>
    <t>032103000</t>
  </si>
  <si>
    <t>Náklady na stavební buňky-KANCELÁŘ PRO OBJEDNATELE</t>
  </si>
  <si>
    <t>-613307607</t>
  </si>
  <si>
    <t>Poznámka k položce:_x000D_
Poznámka k položce: Poznámka k položce: MONTÁŽ, DEMONTÁŽ, PRONÁJEM, VČETNĚ VYBAVENÍ PO CELOU DOBU VÝSTAVBY</t>
  </si>
  <si>
    <t>6</t>
  </si>
  <si>
    <t>034503000</t>
  </si>
  <si>
    <t>Informační tabule na staveništi</t>
  </si>
  <si>
    <t>-857308960</t>
  </si>
  <si>
    <t>Poznámka k položce:_x000D_
Poznámka k položce: Poznámka k položce: DLE GRAFICKÉHO NÁVRHU A POČTU UVEDENÉHO V ZD</t>
  </si>
  <si>
    <t>VRN4</t>
  </si>
  <si>
    <t>Inženýrská činnost</t>
  </si>
  <si>
    <t>7</t>
  </si>
  <si>
    <t>045002000</t>
  </si>
  <si>
    <t>Kompletační a koordinační činnost</t>
  </si>
  <si>
    <t>-258472331</t>
  </si>
  <si>
    <t>VRN5</t>
  </si>
  <si>
    <t>Finanční náklady</t>
  </si>
  <si>
    <t>8</t>
  </si>
  <si>
    <t>051002000</t>
  </si>
  <si>
    <t>Pojistné</t>
  </si>
  <si>
    <t>-2069201474</t>
  </si>
  <si>
    <t>Poznámka k položce:_x000D_
Poznámka k položce: Poznámka k položce: POPLATKY ZA POJIŠTĚNÍ STAVBY POŽADOVANÉ V ZD</t>
  </si>
  <si>
    <t>9</t>
  </si>
  <si>
    <t>052002000</t>
  </si>
  <si>
    <t>Finanční rezerva</t>
  </si>
  <si>
    <t>1417299209</t>
  </si>
  <si>
    <t>VV</t>
  </si>
  <si>
    <t>"3% ze ZRN stavby"     1,0</t>
  </si>
  <si>
    <t>10</t>
  </si>
  <si>
    <t>053002000</t>
  </si>
  <si>
    <t>Poplatky za zvláštní užívání pozemku a komunikace</t>
  </si>
  <si>
    <t>-624387606</t>
  </si>
  <si>
    <t>Poznámka k položce:_x000D_
Poznámka k položce: Poznámka k položce: NAPŘ: ZA PRONÁJEM PLOCH</t>
  </si>
  <si>
    <t>11</t>
  </si>
  <si>
    <t>056002000</t>
  </si>
  <si>
    <t>Bankovní záruka za provedení díla dle SOD</t>
  </si>
  <si>
    <t>-1531162888</t>
  </si>
  <si>
    <t>056002001</t>
  </si>
  <si>
    <t>Bankovní záruka za záruční opravy dle SOD</t>
  </si>
  <si>
    <t>546839765</t>
  </si>
  <si>
    <t>VRN9</t>
  </si>
  <si>
    <t>Ostatní náklady</t>
  </si>
  <si>
    <t>13</t>
  </si>
  <si>
    <t>091003000</t>
  </si>
  <si>
    <t>Ostatní náklady bez rozlišení</t>
  </si>
  <si>
    <t>1413899559</t>
  </si>
  <si>
    <t>Poznámka k položce:_x000D_
Poznámka k položce: Poznámka k položce: PŘEDKLÁDÁNÍ VZORKŮ MATERIÁLŮ KE SCHVÁLENÍ PROJEKTANTOVI A INVESTOROVI</t>
  </si>
  <si>
    <t>14</t>
  </si>
  <si>
    <t>091704000</t>
  </si>
  <si>
    <t>Náklady na údržbu</t>
  </si>
  <si>
    <t>-916346449</t>
  </si>
  <si>
    <t>Poznámka k položce:_x000D_
Poznámka k položce: Poznámka k položce: NÁKLADY NA ÚDRŽBU A ČIŠTĚNÍ PŘÍJEZDOVÝCH KOMUNIKACÍ PO CELOU DOBU VÝSTAVBY  NÁKLADY NA OBNOVENÍ VŠECH DOTČENÝCH PLOCH STAVBOU DO PŮVODNÍHO STAVU</t>
  </si>
  <si>
    <t>15</t>
  </si>
  <si>
    <t>094002000</t>
  </si>
  <si>
    <t>Ostatní náklady související s výstavbou</t>
  </si>
  <si>
    <t>-1283951360</t>
  </si>
  <si>
    <t>Poznámka k položce:_x000D_
Poznámka k položce: Poznámka k položce: STŘEŽENÍ A OCHRANA DÍLA OD UKONČENÍ PŘEJÍMACÍHO ŘÍZENÍ DO DOBY VYDÁNÍ PRAVOMOCNÉHO KOLAUDAČNÍHO SOUHLASU - 30 dní</t>
  </si>
  <si>
    <t>D.1 - SO-01 - Architektonicko-stavební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</si>
  <si>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</si>
  <si>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</si>
  <si>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</si>
  <si>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</si>
  <si>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</si>
  <si>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</si>
  <si>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</si>
  <si>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</si>
  <si>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</si>
  <si>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</si>
  <si>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</si>
  <si>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</si>
  <si>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</si>
  <si>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</si>
  <si>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</si>
  <si>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</si>
  <si>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</si>
  <si>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</si>
  <si>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</si>
  <si>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</si>
  <si>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</si>
  <si>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</si>
  <si>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</si>
  <si>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</si>
  <si>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</si>
  <si>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</si>
  <si>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115101201</t>
  </si>
  <si>
    <t>Čerpání vody na dopravní výšku do 10 m průměrný přítok do 500 l/min</t>
  </si>
  <si>
    <t>hod</t>
  </si>
  <si>
    <t>CS ÚRS 2024 02</t>
  </si>
  <si>
    <t>-57204066</t>
  </si>
  <si>
    <t>https://podminky.urs.cz/item/CS_URS_2024_02/115101201</t>
  </si>
  <si>
    <t>115101301</t>
  </si>
  <si>
    <t>Pohotovost čerpací soupravy pro dopravní výšku do 10 m přítok do 500 l/min</t>
  </si>
  <si>
    <t>den</t>
  </si>
  <si>
    <t>-58118973</t>
  </si>
  <si>
    <t>https://podminky.urs.cz/item/CS_URS_2024_02/115101301</t>
  </si>
  <si>
    <t>131151343</t>
  </si>
  <si>
    <t>Vrtání jamek pro plotové sloupky D přes 200 do 300 mm strojně</t>
  </si>
  <si>
    <t>m</t>
  </si>
  <si>
    <t>596617229</t>
  </si>
  <si>
    <t>https://podminky.urs.cz/item/CS_URS_2024_02/131151343</t>
  </si>
  <si>
    <t>"pro základové patky tobogánu"       1,6*3</t>
  </si>
  <si>
    <t>"pro základové patky skluzavky"       1,6*1</t>
  </si>
  <si>
    <t>Součet</t>
  </si>
  <si>
    <t>131251104</t>
  </si>
  <si>
    <t>Hloubení jam nezapažených v hornině třídy těžitelnosti I skupiny 3 objem do 500 m3 strojně</t>
  </si>
  <si>
    <t>m3</t>
  </si>
  <si>
    <t>1791347070</t>
  </si>
  <si>
    <t>https://podminky.urs.cz/item/CS_URS_2024_02/131251104</t>
  </si>
  <si>
    <t>"výkop pro základové kce"        0,6*(19,2+17,06)/2*12,4</t>
  </si>
  <si>
    <t>132251101</t>
  </si>
  <si>
    <t>Hloubení rýh nezapažených š do 800 mm v hornině třídy těžitelnosti I skupiny 3 objem do 20 m3 strojně</t>
  </si>
  <si>
    <t>1315188509</t>
  </si>
  <si>
    <t>https://podminky.urs.cz/item/CS_URS_2024_02/132251101</t>
  </si>
  <si>
    <t>"pro spodní část základů"      0,6*0,35*(15,06+9,418+17,20+9,20)</t>
  </si>
  <si>
    <t>"odvětrání radonu z podloží"     0,3*0,3*(8,5*8+2,0*7)</t>
  </si>
  <si>
    <t>132251252</t>
  </si>
  <si>
    <t>Hloubení rýh nezapažených š do 2000 mm v hornině třídy těžitelnosti I skupiny 3 objem do 50 m3 strojně</t>
  </si>
  <si>
    <t>-518332099</t>
  </si>
  <si>
    <t>https://podminky.urs.cz/item/CS_URS_2024_02/132251252</t>
  </si>
  <si>
    <t>"pro horní část základů"       (1,60+0,9)/2*0,65*(17,8+11,0+15,66+11,218)</t>
  </si>
  <si>
    <t>133251101</t>
  </si>
  <si>
    <t>Hloubení šachet nezapažených v hornině třídy těžitelnosti I skupiny 3 objem do 20 m3</t>
  </si>
  <si>
    <t>-817330790</t>
  </si>
  <si>
    <t>https://podminky.urs.cz/item/CS_URS_2024_02/133251101</t>
  </si>
  <si>
    <t>"patky schodiště"</t>
  </si>
  <si>
    <t>"vnitřní"                         1,0*1,0*0,4</t>
  </si>
  <si>
    <t>"vnější"                           0,5*1,7*1,02+0,4*1,5*1,02</t>
  </si>
  <si>
    <t>162751117</t>
  </si>
  <si>
    <t>Vodorovné přemístění přes 9 000 do 10000 m výkopku/sypaniny z horniny třídy těžitelnosti I skupiny 1 až 3</t>
  </si>
  <si>
    <t>-219804585</t>
  </si>
  <si>
    <t>https://podminky.urs.cz/item/CS_URS_2024_02/162751117</t>
  </si>
  <si>
    <t xml:space="preserve">"přebytečná zemina z výkopů"  </t>
  </si>
  <si>
    <t>"zákl. deska + podkl. + podlaha"     (16,796+14,84)/2*10,1*0,6</t>
  </si>
  <si>
    <t>"horní část základů"         0,3*0,65*(14,84+10,1+16,796+10,318)</t>
  </si>
  <si>
    <t>"spodní část základů"      0,6*0,35*(15,06+9,418+17,20+9,20)</t>
  </si>
  <si>
    <t>"patky schodiště"             1,0*1,0*0,4</t>
  </si>
  <si>
    <t xml:space="preserve">                                                0,5*1,7*1,02+0,4*1,5*1,02</t>
  </si>
  <si>
    <t>"patky skluzavek"            (3,14*0,15*0,15)*1,6*(3+1)</t>
  </si>
  <si>
    <t>"obvodová izolace"         0,15*1,25*(16,9+10,1+14,76+10,318)</t>
  </si>
  <si>
    <t>162751119</t>
  </si>
  <si>
    <t>Příplatek k vodorovnému přemístění výkopku/sypaniny z horniny třídy těžitelnosti I skupiny 1 až 3 ZKD 1000 m přes 10000 m</t>
  </si>
  <si>
    <t>-869230514</t>
  </si>
  <si>
    <t>https://podminky.urs.cz/item/CS_URS_2024_02/162751119</t>
  </si>
  <si>
    <t>"dalších 5 km"        128,788*5</t>
  </si>
  <si>
    <t>171201231</t>
  </si>
  <si>
    <t>Poplatek za uložení zeminy a kamení na recyklační skládce (skládkovné) kód odpadu 17 05 04</t>
  </si>
  <si>
    <t>t</t>
  </si>
  <si>
    <t>-108345788</t>
  </si>
  <si>
    <t>https://podminky.urs.cz/item/CS_URS_2024_02/171201231</t>
  </si>
  <si>
    <t>129,098*1,8</t>
  </si>
  <si>
    <t>171251201</t>
  </si>
  <si>
    <t>Uložení sypaniny na skládky nebo meziskládky</t>
  </si>
  <si>
    <t>-764319471</t>
  </si>
  <si>
    <t>https://podminky.urs.cz/item/CS_URS_2024_02/171251201</t>
  </si>
  <si>
    <t>174151101</t>
  </si>
  <si>
    <t>Zásyp jam, šachet rýh nebo kolem objektů sypaninou se zhutněním</t>
  </si>
  <si>
    <t>989520852</t>
  </si>
  <si>
    <t>https://podminky.urs.cz/item/CS_URS_2024_02/174151101</t>
  </si>
  <si>
    <t>"obsyp horních základových pasů"</t>
  </si>
  <si>
    <t>"vnitřní"                (0,15+0,5)/2*0,65*(15,862+9,2+13,97+9,418)</t>
  </si>
  <si>
    <t>"vnější"                 (0,3+0,65)/2*0,65*(17,2+10,4+15,06+10,618)</t>
  </si>
  <si>
    <t xml:space="preserve">                                 (0,65+1,05)/2*0,6*(18,9+12,1+16,76+12,318)</t>
  </si>
  <si>
    <t>"obsyp patek"    (0,8*1,9-0,4*0,4*2)*1,05+(0,8*0,8-0,4*0,4)*1,05</t>
  </si>
  <si>
    <t>175112101</t>
  </si>
  <si>
    <t>Obsypání potrubí při překopech inženýrských sítí ručně objem do 10 m3</t>
  </si>
  <si>
    <t>-151583846</t>
  </si>
  <si>
    <t>https://podminky.urs.cz/item/CS_URS_2024_02/175112101</t>
  </si>
  <si>
    <t>"odvětrání radonu z podloží"     (0,3*0,3-3,14*0,05*0,05)*(8,5*8+2,0*7)</t>
  </si>
  <si>
    <t>M</t>
  </si>
  <si>
    <t>58333674</t>
  </si>
  <si>
    <t>kamenivo těžené hrubé frakce 16/32</t>
  </si>
  <si>
    <t>-1680700908</t>
  </si>
  <si>
    <t>"odvětrání radonu z podloží"     6,736*1,6</t>
  </si>
  <si>
    <t>Zakládání</t>
  </si>
  <si>
    <t>218111113</t>
  </si>
  <si>
    <t>Odvětrání radonu vodorovné drenážní kladené do štěrkového podsypu z plastových perforovaných trubek DN přes 80 do 100 mm</t>
  </si>
  <si>
    <t>2028696769</t>
  </si>
  <si>
    <t>https://podminky.urs.cz/item/CS_URS_2024_02/218111113</t>
  </si>
  <si>
    <t>"odvětrání radonu z podloží"     8,5*8+2,0*7</t>
  </si>
  <si>
    <t>16</t>
  </si>
  <si>
    <t>218121112</t>
  </si>
  <si>
    <t>Odvětrání radonu svislé z plastových trubek DN přes 110 do 125 mm</t>
  </si>
  <si>
    <t>1905538864</t>
  </si>
  <si>
    <t>https://podminky.urs.cz/item/CS_URS_2024_02/218121112</t>
  </si>
  <si>
    <t>"odvětrání nad střechu"      9,2</t>
  </si>
  <si>
    <t>17</t>
  </si>
  <si>
    <t>273313511</t>
  </si>
  <si>
    <t>Základové desky z betonu tř. C 12/15</t>
  </si>
  <si>
    <t>524177613</t>
  </si>
  <si>
    <t>https://podminky.urs.cz/item/CS_URS_2024_02/273313511</t>
  </si>
  <si>
    <t>"podkladní beton základové desky"       (14,24+16,196)/2*9,5*0,1</t>
  </si>
  <si>
    <t>18</t>
  </si>
  <si>
    <t>273321611</t>
  </si>
  <si>
    <t>Základové desky ze ŽB bez zvýšených nároků na prostředí tř. C 30/37</t>
  </si>
  <si>
    <t>-406721143</t>
  </si>
  <si>
    <t>https://podminky.urs.cz/item/CS_URS_2024_02/273321611</t>
  </si>
  <si>
    <t>"základová deska"           (16,796+14,84)/2*10,1*0,3</t>
  </si>
  <si>
    <t>19</t>
  </si>
  <si>
    <t>273361821</t>
  </si>
  <si>
    <t>Výztuž základových desek betonářskou ocelí 10 505 (R)</t>
  </si>
  <si>
    <t>-996643602</t>
  </si>
  <si>
    <t>https://podminky.urs.cz/item/CS_URS_2024_02/273361821</t>
  </si>
  <si>
    <t>"základová deska - 250 kg/m3"           250,0*47,929/1000</t>
  </si>
  <si>
    <t>20</t>
  </si>
  <si>
    <t>274313711</t>
  </si>
  <si>
    <t>Základové pásy z betonu tř. C 20/25</t>
  </si>
  <si>
    <t>2068237213</t>
  </si>
  <si>
    <t>https://podminky.urs.cz/item/CS_URS_2024_02/274313711</t>
  </si>
  <si>
    <t>275313511</t>
  </si>
  <si>
    <t>Základové patky z betonu tř. C 12/15</t>
  </si>
  <si>
    <t>-1590588825</t>
  </si>
  <si>
    <t>https://podminky.urs.cz/item/CS_URS_2024_02/275313511</t>
  </si>
  <si>
    <t>"patky schodiště - spodní část"</t>
  </si>
  <si>
    <t>"vnější"                           0,8*1,9*0,5+0,8*0,8*0,5</t>
  </si>
  <si>
    <t>22</t>
  </si>
  <si>
    <t>275321611</t>
  </si>
  <si>
    <t>Základové patky ze ŽB bez zvýšených nároků na prostředí tř. C 30/37</t>
  </si>
  <si>
    <t>757304069</t>
  </si>
  <si>
    <t>https://podminky.urs.cz/item/CS_URS_2024_02/275321611</t>
  </si>
  <si>
    <t>"vnitřní"                             1,0*1,0*0,4</t>
  </si>
  <si>
    <t xml:space="preserve">"vnější - horní část"       0,4*0,4*1,05*3 </t>
  </si>
  <si>
    <t>"patky skluzavek"         (3,14*0,15*0,15)*1,55*6</t>
  </si>
  <si>
    <t>23</t>
  </si>
  <si>
    <t>275351121</t>
  </si>
  <si>
    <t>Zřízení bednění základových patek</t>
  </si>
  <si>
    <t>m2</t>
  </si>
  <si>
    <t>-736623590</t>
  </si>
  <si>
    <t>https://podminky.urs.cz/item/CS_URS_2024_02/275351121</t>
  </si>
  <si>
    <t xml:space="preserve">"vnější - horní část"       0,4*4*1,05*3 </t>
  </si>
  <si>
    <t>24</t>
  </si>
  <si>
    <t>275351122</t>
  </si>
  <si>
    <t>Odstranění bednění základových patek</t>
  </si>
  <si>
    <t>-2030954447</t>
  </si>
  <si>
    <t>https://podminky.urs.cz/item/CS_URS_2024_02/275351122</t>
  </si>
  <si>
    <t>25</t>
  </si>
  <si>
    <t>275361821</t>
  </si>
  <si>
    <t>Výztuž základových patek betonářskou ocelí 10 505 (R)</t>
  </si>
  <si>
    <t>-517834375</t>
  </si>
  <si>
    <t>https://podminky.urs.cz/item/CS_URS_2024_02/275361821</t>
  </si>
  <si>
    <t>"vnější - horní část"       45,0*1,561/1000</t>
  </si>
  <si>
    <t>26</t>
  </si>
  <si>
    <t>279113134</t>
  </si>
  <si>
    <t>Základová zeď tl přes 250 do 300 mm z tvárnic ztraceného bednění včetně výplně z betonu tř. C 16/20</t>
  </si>
  <si>
    <t>1884708460</t>
  </si>
  <si>
    <t>https://podminky.urs.cz/item/CS_URS_2024_02/279113134</t>
  </si>
  <si>
    <t>"horní část základů"      0,75*(14,84+10,1+16,796+10,318)</t>
  </si>
  <si>
    <t>27</t>
  </si>
  <si>
    <t>279361821</t>
  </si>
  <si>
    <t>Výztuž základových zdí nosných betonářskou ocelí 10 505</t>
  </si>
  <si>
    <t>804934447</t>
  </si>
  <si>
    <t>https://podminky.urs.cz/item/CS_URS_2024_02/279361821</t>
  </si>
  <si>
    <t>"horní část základů - 45,0 kg/m3"      45,0*39,041/1000</t>
  </si>
  <si>
    <t>Svislé a kompletní konstrukce</t>
  </si>
  <si>
    <t>28</t>
  </si>
  <si>
    <t>311235111</t>
  </si>
  <si>
    <t>Zdivo jednovrstvé z cihel broušených přes P10 do P15 na tenkovrstvou maltu tl 175 mm</t>
  </si>
  <si>
    <t>-264313748</t>
  </si>
  <si>
    <t>https://podminky.urs.cz/item/CS_URS_2024_02/311235111</t>
  </si>
  <si>
    <t>"vnitřní nosné zdi"</t>
  </si>
  <si>
    <t>"přízemí"          3,5*9,5-1,8*2,76</t>
  </si>
  <si>
    <t>"podkroví"       9,5*(1,0+3,7/2)-0,9*2,15*2</t>
  </si>
  <si>
    <t xml:space="preserve">                             (2,75+3,995)*4,7-1,25*2,15</t>
  </si>
  <si>
    <t>29</t>
  </si>
  <si>
    <t>311235161</t>
  </si>
  <si>
    <t>Zdivo jednovrstvé z cihel broušených přes P10 do P15 na tenkovrstvou maltu tl 300 mm</t>
  </si>
  <si>
    <t>2036736792</t>
  </si>
  <si>
    <t>https://podminky.urs.cz/item/CS_URS_2024_02/311235161</t>
  </si>
  <si>
    <t>"nosné zdivo"</t>
  </si>
  <si>
    <t>"přízemí"        3,5*(16,865+9,5*2+14,785+9,71+0,5*2)</t>
  </si>
  <si>
    <t xml:space="preserve">                              -1,6*2,76-1,5*0,75*6-3,0*0,75*4-1,2*2,75-3,25*2,25</t>
  </si>
  <si>
    <t xml:space="preserve">                              -1,8*2,76-1,5*0,6</t>
  </si>
  <si>
    <t>"podkroví"     0,5*(16,865+9,5*2+14,785+9,71+0,5*2)+10,1*3,75/2+10,31*3,75/2</t>
  </si>
  <si>
    <t xml:space="preserve">                              -1,25*1,25*4</t>
  </si>
  <si>
    <t xml:space="preserve">                           9,5*(1,0+3,7/2)-0,9*2,1</t>
  </si>
  <si>
    <t xml:space="preserve">                           10,33*0,36*2</t>
  </si>
  <si>
    <t>30</t>
  </si>
  <si>
    <t>317168011</t>
  </si>
  <si>
    <t>Překlad keramický plochý š 115 mm dl 1000 mm</t>
  </si>
  <si>
    <t>kus</t>
  </si>
  <si>
    <t>-1319420056</t>
  </si>
  <si>
    <t>https://podminky.urs.cz/item/CS_URS_2024_02/317168011</t>
  </si>
  <si>
    <t>"přízemí"             2</t>
  </si>
  <si>
    <t>31</t>
  </si>
  <si>
    <t>317168012</t>
  </si>
  <si>
    <t>Překlad keramický plochý š 115 mm dl 1250 mm</t>
  </si>
  <si>
    <t>653709756</t>
  </si>
  <si>
    <t>https://podminky.urs.cz/item/CS_URS_2024_02/317168012</t>
  </si>
  <si>
    <t>"přízemí"            5</t>
  </si>
  <si>
    <t>"podkroví"         1</t>
  </si>
  <si>
    <t>32</t>
  </si>
  <si>
    <t>317168052</t>
  </si>
  <si>
    <t>Překlad keramický vysoký v 238 mm dl 1250 mm</t>
  </si>
  <si>
    <t>738550715</t>
  </si>
  <si>
    <t>https://podminky.urs.cz/item/CS_URS_2024_02/317168052</t>
  </si>
  <si>
    <t>"podkroví"          2*2+4</t>
  </si>
  <si>
    <t>33</t>
  </si>
  <si>
    <t>317168053</t>
  </si>
  <si>
    <t>Překlad keramický vysoký v 238 mm dl 1500 mm</t>
  </si>
  <si>
    <t>-2110745997</t>
  </si>
  <si>
    <t>https://podminky.urs.cz/item/CS_URS_2024_02/317168053</t>
  </si>
  <si>
    <t>"podkroví"           3*4+2</t>
  </si>
  <si>
    <t>34</t>
  </si>
  <si>
    <t>317168054</t>
  </si>
  <si>
    <t>Překlad keramický vysoký v 238 mm dl 1750 mm</t>
  </si>
  <si>
    <t>-480906980</t>
  </si>
  <si>
    <t>https://podminky.urs.cz/item/CS_URS_2024_02/317168054</t>
  </si>
  <si>
    <t>"přízemí"          3*6+4</t>
  </si>
  <si>
    <t>35</t>
  </si>
  <si>
    <t>317168056</t>
  </si>
  <si>
    <t>Překlad keramický vysoký v 238 mm dl 2250 mm</t>
  </si>
  <si>
    <t>1232970028</t>
  </si>
  <si>
    <t>https://podminky.urs.cz/item/CS_URS_2024_02/317168056</t>
  </si>
  <si>
    <t>"přízemí"          4+2</t>
  </si>
  <si>
    <t>36</t>
  </si>
  <si>
    <t>317168061</t>
  </si>
  <si>
    <t>Překlad keramický vysoký v 238 mm dl 3500 mm</t>
  </si>
  <si>
    <t>202346682</t>
  </si>
  <si>
    <t>https://podminky.urs.cz/item/CS_URS_2024_02/317168061</t>
  </si>
  <si>
    <t>"přízemí"          3*4</t>
  </si>
  <si>
    <t>37</t>
  </si>
  <si>
    <t>317321611</t>
  </si>
  <si>
    <t>Překlad ze ŽB tř. C 30/37</t>
  </si>
  <si>
    <t>1081126192</t>
  </si>
  <si>
    <t>https://podminky.urs.cz/item/CS_URS_2024_02/317321611</t>
  </si>
  <si>
    <t>"přízemí"         0,3*0,251*5,45</t>
  </si>
  <si>
    <t>38</t>
  </si>
  <si>
    <t>317351101</t>
  </si>
  <si>
    <t>Zřízení bednění v do 4 m klenbových pásů válcových</t>
  </si>
  <si>
    <t>1562927911</t>
  </si>
  <si>
    <t>https://podminky.urs.cz/item/CS_URS_2024_02/317351101</t>
  </si>
  <si>
    <t>"přízemí"         0,3*(3,25+1,2)+0,251*5,45*2</t>
  </si>
  <si>
    <t>39</t>
  </si>
  <si>
    <t>317351102</t>
  </si>
  <si>
    <t>Odstranění bednění v do 4 m klenbových pásů válcových</t>
  </si>
  <si>
    <t>1959400305</t>
  </si>
  <si>
    <t>https://podminky.urs.cz/item/CS_URS_2024_02/317351102</t>
  </si>
  <si>
    <t>40</t>
  </si>
  <si>
    <t>317361821</t>
  </si>
  <si>
    <t>Výztuž překladů a říms z betonářské oceli 10 505</t>
  </si>
  <si>
    <t>-1587444170</t>
  </si>
  <si>
    <t>https://podminky.urs.cz/item/CS_URS_2024_02/317361821</t>
  </si>
  <si>
    <t>"přízemí - 105,0 kg/m3"         105,0*0,41/1000</t>
  </si>
  <si>
    <t>41</t>
  </si>
  <si>
    <t>317998112</t>
  </si>
  <si>
    <t>Tepelná izolace mezi překlady v 24 cm z EPS tl přes 50 do 70 mm</t>
  </si>
  <si>
    <t>-2137386497</t>
  </si>
  <si>
    <t>https://podminky.urs.cz/item/CS_URS_2024_02/317998112</t>
  </si>
  <si>
    <t>"přízemí"           1,75*6+3,5*4</t>
  </si>
  <si>
    <t>"podkroví"        1,5*4</t>
  </si>
  <si>
    <t>42</t>
  </si>
  <si>
    <t>330321610</t>
  </si>
  <si>
    <t>Sloupy nebo pilíře ze ŽB tř. C 30/37 bez výztuže</t>
  </si>
  <si>
    <t>1342113861</t>
  </si>
  <si>
    <t>https://podminky.urs.cz/item/CS_URS_2024_02/330321610</t>
  </si>
  <si>
    <t>"přízemí"          (3,14*0,15*0,15)*3,3</t>
  </si>
  <si>
    <t>43</t>
  </si>
  <si>
    <t>332351115</t>
  </si>
  <si>
    <t>Zřízení bednění kruhových sloupů v do 4 m D přes 0,25 do 0,40 m</t>
  </si>
  <si>
    <t>-2085569107</t>
  </si>
  <si>
    <t>https://podminky.urs.cz/item/CS_URS_2024_02/332351115</t>
  </si>
  <si>
    <t>"přízemí"          (3,14*0,3)*3,3</t>
  </si>
  <si>
    <t>44</t>
  </si>
  <si>
    <t>332351116</t>
  </si>
  <si>
    <t>Odstranění bednění kruhových sloupů v do 4 m D přes 0,25 do 0,40 m</t>
  </si>
  <si>
    <t>-1706116865</t>
  </si>
  <si>
    <t>https://podminky.urs.cz/item/CS_URS_2024_02/332351116</t>
  </si>
  <si>
    <t>45</t>
  </si>
  <si>
    <t>332361821</t>
  </si>
  <si>
    <t>Výztuž sloupů oblých betonářskou ocelí 10 505</t>
  </si>
  <si>
    <t>1180089830</t>
  </si>
  <si>
    <t>https://podminky.urs.cz/item/CS_URS_2024_02/332361821</t>
  </si>
  <si>
    <t>"přízemí - 125 kg/m3"          125,0*0,233/1000</t>
  </si>
  <si>
    <t>46</t>
  </si>
  <si>
    <t>342244211</t>
  </si>
  <si>
    <t>Příčka z cihel broušených na tenkovrstvou maltu tloušťky 115 mm</t>
  </si>
  <si>
    <t>798006327</t>
  </si>
  <si>
    <t>https://podminky.urs.cz/item/CS_URS_2024_02/342244211</t>
  </si>
  <si>
    <t>"dělící příčky"</t>
  </si>
  <si>
    <t>"přízemí"         3,5*(3,06+3,04*2+3,52+2,2+4,385+2,64)</t>
  </si>
  <si>
    <t xml:space="preserve">                               -0,7*2,1*2-0,8*2,1*5</t>
  </si>
  <si>
    <t xml:space="preserve">"podkroví"      2,75*2,5-0,7*2,1 </t>
  </si>
  <si>
    <t>47</t>
  </si>
  <si>
    <t>342244221</t>
  </si>
  <si>
    <t>Příčka z cihel broušených na tenkovrstvou maltu tloušťky 140 mm</t>
  </si>
  <si>
    <t>931116584</t>
  </si>
  <si>
    <t>https://podminky.urs.cz/item/CS_URS_2024_02/342244221</t>
  </si>
  <si>
    <t>"přízemí - schodiště"         1,0*2,0+(1,2+1,07)*0,875</t>
  </si>
  <si>
    <t>48</t>
  </si>
  <si>
    <t>342321610</t>
  </si>
  <si>
    <t>Stěny výplňové ze ŽB tř. C 30/37</t>
  </si>
  <si>
    <t>1905963298</t>
  </si>
  <si>
    <t>https://podminky.urs.cz/item/CS_URS_2024_02/342321610</t>
  </si>
  <si>
    <t>"podkroví - zábradlí schodiště"        0,12*1,1*6,82</t>
  </si>
  <si>
    <t>49</t>
  </si>
  <si>
    <t>342351111</t>
  </si>
  <si>
    <t>Zřízení oboustranného bednění výplňových stěn a příček</t>
  </si>
  <si>
    <t>1072631492</t>
  </si>
  <si>
    <t>https://podminky.urs.cz/item/CS_URS_2024_02/342351111</t>
  </si>
  <si>
    <t>"podkroví - zábradlí schodiště"        1,1*(6,82*2+0,12)</t>
  </si>
  <si>
    <t>50</t>
  </si>
  <si>
    <t>342351112</t>
  </si>
  <si>
    <t>Odstranění oboustranného bednění výplňových stěn a příček</t>
  </si>
  <si>
    <t>-2011448854</t>
  </si>
  <si>
    <t>https://podminky.urs.cz/item/CS_URS_2024_02/342351112</t>
  </si>
  <si>
    <t>51</t>
  </si>
  <si>
    <t>342351911</t>
  </si>
  <si>
    <t>Příplatek k cenám bednění výplňových stěn a příček za pohledový beton</t>
  </si>
  <si>
    <t>1111517568</t>
  </si>
  <si>
    <t>https://podminky.urs.cz/item/CS_URS_2024_02/342351911</t>
  </si>
  <si>
    <t>52</t>
  </si>
  <si>
    <t>346272236</t>
  </si>
  <si>
    <t>Přizdívka z pórobetonových tvárnic tl 100 mm</t>
  </si>
  <si>
    <t>401611183</t>
  </si>
  <si>
    <t>https://podminky.urs.cz/item/CS_URS_2024_02/346272236</t>
  </si>
  <si>
    <t>"přizdívky za zařiz. předměty"</t>
  </si>
  <si>
    <t>"106 - umývárna"       1,25*4,385</t>
  </si>
  <si>
    <t>"203 - WC"                    1,1*2,99</t>
  </si>
  <si>
    <t>53</t>
  </si>
  <si>
    <t>346272256</t>
  </si>
  <si>
    <t>Přizdívka z pórobetonových tvárnic tl 150 mm</t>
  </si>
  <si>
    <t>-87297307</t>
  </si>
  <si>
    <t>https://podminky.urs.cz/item/CS_URS_2024_02/346272256</t>
  </si>
  <si>
    <t>"106 - umývárna"             2,1*0,9+1,25*3,485</t>
  </si>
  <si>
    <t>"109 - WC bez."                 1,25*2,3</t>
  </si>
  <si>
    <t>"203 - WC"                          1,1*2,99</t>
  </si>
  <si>
    <t>Vodorovné konstrukce</t>
  </si>
  <si>
    <t>54</t>
  </si>
  <si>
    <t>411324646</t>
  </si>
  <si>
    <t>Stropy deskové ze ŽB pohledového tř. C 30/37</t>
  </si>
  <si>
    <t>155480349</t>
  </si>
  <si>
    <t>https://podminky.urs.cz/item/CS_URS_2024_02/411324646</t>
  </si>
  <si>
    <t>"strop nad přízemím"        0,24*((16,864+14,785)/2*10,10-1,22*6,82-0,25*1,45)</t>
  </si>
  <si>
    <t>55</t>
  </si>
  <si>
    <t>411351011</t>
  </si>
  <si>
    <t>Zřízení bednění stropů deskových tl přes 5 do 25 cm bez podpěrné kce</t>
  </si>
  <si>
    <t>2073595333</t>
  </si>
  <si>
    <t>https://podminky.urs.cz/item/CS_URS_2024_02/411351011</t>
  </si>
  <si>
    <t xml:space="preserve">"strop nad přízemím"     </t>
  </si>
  <si>
    <t>(16,864+14,785)/2*10,10-1,22*6,82-0,25*1,45</t>
  </si>
  <si>
    <t>0,24*(1,22*2+6,82*2)+0,24*(0,25*2+1,45*2)</t>
  </si>
  <si>
    <t>56</t>
  </si>
  <si>
    <t>411351012</t>
  </si>
  <si>
    <t>Odstranění bednění stropů deskových tl přes 5 do 25 cm bez podpěrné kce</t>
  </si>
  <si>
    <t>253928680</t>
  </si>
  <si>
    <t>https://podminky.urs.cz/item/CS_URS_2024_02/411351012</t>
  </si>
  <si>
    <t>57</t>
  </si>
  <si>
    <t>411354313</t>
  </si>
  <si>
    <t>Zřízení podpěrné konstrukce stropů výšky do 4 m tl přes 15 do 25 cm</t>
  </si>
  <si>
    <t>704144825</t>
  </si>
  <si>
    <t>https://podminky.urs.cz/item/CS_URS_2024_02/411354313</t>
  </si>
  <si>
    <t>58</t>
  </si>
  <si>
    <t>411354314</t>
  </si>
  <si>
    <t>Odstranění podpěrné konstrukce stropů výšky do 4 m tl přes 15 do 25 cm</t>
  </si>
  <si>
    <t>1742342562</t>
  </si>
  <si>
    <t>https://podminky.urs.cz/item/CS_URS_2024_02/411354314</t>
  </si>
  <si>
    <t>59</t>
  </si>
  <si>
    <t>411359111</t>
  </si>
  <si>
    <t>Příplatek k cenám bednění stropů za pohledový beton</t>
  </si>
  <si>
    <t>-1333482570</t>
  </si>
  <si>
    <t>https://podminky.urs.cz/item/CS_URS_2024_02/411359111</t>
  </si>
  <si>
    <t>60</t>
  </si>
  <si>
    <t>411361821</t>
  </si>
  <si>
    <t>Výztuž stropů betonářskou ocelí 10 505</t>
  </si>
  <si>
    <t>-945010289</t>
  </si>
  <si>
    <t>https://podminky.urs.cz/item/CS_URS_2024_02/411361821</t>
  </si>
  <si>
    <t>"strop nad přízemím - 320 kg/m3"        320,0*36,275/1000</t>
  </si>
  <si>
    <t>61</t>
  </si>
  <si>
    <t>413322626</t>
  </si>
  <si>
    <t>Nosníky ze ŽB pohledového tř. C 30/37</t>
  </si>
  <si>
    <t>1348686202</t>
  </si>
  <si>
    <t>https://podminky.urs.cz/item/CS_URS_2024_02/413322626</t>
  </si>
  <si>
    <t>"přízemí - průvlak podél schodiště"        0,3*0,201*8,6</t>
  </si>
  <si>
    <t>62</t>
  </si>
  <si>
    <t>413351121</t>
  </si>
  <si>
    <t>Zřízení bednění nosníků a průvlaků bez podpěrné kce výšky přes 100 cm</t>
  </si>
  <si>
    <t>172666124</t>
  </si>
  <si>
    <t>https://podminky.urs.cz/item/CS_URS_2024_02/413351121</t>
  </si>
  <si>
    <t>"přízemí - průvlak podél schodiště"        (0,201+0,3+0,201)*8,6</t>
  </si>
  <si>
    <t>63</t>
  </si>
  <si>
    <t>413351122</t>
  </si>
  <si>
    <t>Odstranění bednění nosníků a průvlaků bez podpěrné kce výšky přes 100 cm</t>
  </si>
  <si>
    <t>-735036651</t>
  </si>
  <si>
    <t>https://podminky.urs.cz/item/CS_URS_2024_02/413351122</t>
  </si>
  <si>
    <t>64</t>
  </si>
  <si>
    <t>413351191</t>
  </si>
  <si>
    <t>Příplatek k cenám bednění nosníků za pohledový beton</t>
  </si>
  <si>
    <t>1885121625</t>
  </si>
  <si>
    <t>https://podminky.urs.cz/item/CS_URS_2024_02/413351191</t>
  </si>
  <si>
    <t>65</t>
  </si>
  <si>
    <t>413352115</t>
  </si>
  <si>
    <t>Zřízení podpěrné konstrukce nosníků výšky podepření do 4 m pro nosník výšky přes 100 cm</t>
  </si>
  <si>
    <t>-1168724415</t>
  </si>
  <si>
    <t>https://podminky.urs.cz/item/CS_URS_2024_02/413352115</t>
  </si>
  <si>
    <t>"přízemí - průvlak podél schodiště"        0,3*8,6</t>
  </si>
  <si>
    <t>66</t>
  </si>
  <si>
    <t>413352116</t>
  </si>
  <si>
    <t>Odstranění podpěrné konstrukce nosníků výšky podepření do 4 m pro nosník výšky přes 100 cm</t>
  </si>
  <si>
    <t>750917081</t>
  </si>
  <si>
    <t>https://podminky.urs.cz/item/CS_URS_2024_02/413352116</t>
  </si>
  <si>
    <t>67</t>
  </si>
  <si>
    <t>413361821</t>
  </si>
  <si>
    <t>Výztuž nosníků, volných trámů nebo průvlaků volných trámů betonářskou ocelí 10 505</t>
  </si>
  <si>
    <t>713416929</t>
  </si>
  <si>
    <t>https://podminky.urs.cz/item/CS_URS_2024_02/413361821</t>
  </si>
  <si>
    <t>"přízemí - průvlak podél schodiště - 105,0 kg/m3"        105,0*0,519/1000</t>
  </si>
  <si>
    <t>68</t>
  </si>
  <si>
    <t>417321414</t>
  </si>
  <si>
    <t>Ztužující pásy a věnce ze ŽB tř. C 20/25</t>
  </si>
  <si>
    <t>605613348</t>
  </si>
  <si>
    <t>https://podminky.urs.cz/item/CS_URS_2024_02/417321414</t>
  </si>
  <si>
    <t>"podkroví"</t>
  </si>
  <si>
    <t>"A"         0,3*0,23*(0,97+4,927)+0,3*0,11*(6,13+3,33)</t>
  </si>
  <si>
    <t>"B"         0,3*0,23*(0,97+2,848)+0,3*0,11*10,36</t>
  </si>
  <si>
    <t>69</t>
  </si>
  <si>
    <t>417351115</t>
  </si>
  <si>
    <t>Zřízení bednění ztužujících věnců</t>
  </si>
  <si>
    <t>-1363781287</t>
  </si>
  <si>
    <t>https://podminky.urs.cz/item/CS_URS_2024_02/417351115</t>
  </si>
  <si>
    <t>"A"         0,23*(0,97+4,927)*2+0,11*(6,13+3,33)*2</t>
  </si>
  <si>
    <t>"B"         0,23*(0,97+2,848)*2+0,11*10,36*2</t>
  </si>
  <si>
    <t>70</t>
  </si>
  <si>
    <t>417351116</t>
  </si>
  <si>
    <t>Odstranění bednění ztužujících věnců</t>
  </si>
  <si>
    <t>-1705794094</t>
  </si>
  <si>
    <t>https://podminky.urs.cz/item/CS_URS_2024_02/417351116</t>
  </si>
  <si>
    <t>71</t>
  </si>
  <si>
    <t>417361821</t>
  </si>
  <si>
    <t>Výztuž ztužujících pásů a věnců betonářskou ocelí 10 505</t>
  </si>
  <si>
    <t>614516780</t>
  </si>
  <si>
    <t>https://podminky.urs.cz/item/CS_URS_2024_02/417361821</t>
  </si>
  <si>
    <t>"podkroví - 45,0 kg/m3"</t>
  </si>
  <si>
    <t>"A"         45,0*0,719/1000</t>
  </si>
  <si>
    <t>"B"         45,0*0,605/1000</t>
  </si>
  <si>
    <t>72</t>
  </si>
  <si>
    <t>430321616</t>
  </si>
  <si>
    <t>Schodišťová konstrukce a rampa ze ŽB tř. C 30/37</t>
  </si>
  <si>
    <t>1394631645</t>
  </si>
  <si>
    <t>https://podminky.urs.cz/item/CS_URS_2024_02/430321616</t>
  </si>
  <si>
    <t>"přízemí - schodiště"</t>
  </si>
  <si>
    <t>0,4*0,38*1,22+1,22*1,2*0,255+0,16*1,22*1,5+0,32*0,15/2*1,22*6</t>
  </si>
  <si>
    <t>0,16*1,2*6,2+0,32*0,15/2*1,2*17+0,32*0,32+1,2</t>
  </si>
  <si>
    <t>73</t>
  </si>
  <si>
    <t>430361821</t>
  </si>
  <si>
    <t>Výztuž schodišťové konstrukce a rampy betonářskou ocelí 10 505</t>
  </si>
  <si>
    <t>1305634276</t>
  </si>
  <si>
    <t>https://podminky.urs.cz/item/CS_URS_2024_02/430361821</t>
  </si>
  <si>
    <t>"přízemí - schodiště - 270,0 kg/m3"          270,0*4,009/1000</t>
  </si>
  <si>
    <t>74</t>
  </si>
  <si>
    <t>431351125</t>
  </si>
  <si>
    <t>Zřízení bednění podest schodišť a ramp křivočarých v do 4 m</t>
  </si>
  <si>
    <t>-1022618229</t>
  </si>
  <si>
    <t>https://podminky.urs.cz/item/CS_URS_2024_02/431351125</t>
  </si>
  <si>
    <t>1,22*(0,38+0,25+1,5+1,22)+0,4*1,76*2+1,22*0,15*5</t>
  </si>
  <si>
    <t>1,2*(6,2+0,32+0,32)+0,4*6,6*2+1,2*0,15*18</t>
  </si>
  <si>
    <t>75</t>
  </si>
  <si>
    <t>431351126</t>
  </si>
  <si>
    <t>Odstranění bednění podest schodišť a ramp křivočarých v do 4 m</t>
  </si>
  <si>
    <t>1767744757</t>
  </si>
  <si>
    <t>https://podminky.urs.cz/item/CS_URS_2024_02/431351126</t>
  </si>
  <si>
    <t>Úpravy povrchů, podlahy a osazování výplní</t>
  </si>
  <si>
    <t>76</t>
  </si>
  <si>
    <t>611381006</t>
  </si>
  <si>
    <t>Tenkovrstvá minerální zatíraná (škrábaná) omítka zrnitost 1,0 mm vnitřních stropů rovných</t>
  </si>
  <si>
    <t>1015828389</t>
  </si>
  <si>
    <t>https://podminky.urs.cz/item/CS_URS_2024_02/611381006</t>
  </si>
  <si>
    <t>"přízemí - omítané stropy"      8,65+8,48+12,06+2,2+4,04+5,34+7,19</t>
  </si>
  <si>
    <t>77</t>
  </si>
  <si>
    <t>612311121</t>
  </si>
  <si>
    <t>Vápenná omítka hladká jednovrstvá vnitřních stěn nanášená ručně</t>
  </si>
  <si>
    <t>-2087005864</t>
  </si>
  <si>
    <t>https://podminky.urs.cz/item/CS_URS_2024_02/612311121</t>
  </si>
  <si>
    <t>"pod obklady"</t>
  </si>
  <si>
    <t>"106 - umývárna"   2,4*(2,75*2+4,385*2)-0,8*2,1</t>
  </si>
  <si>
    <t>"107 - úklid"             2,4*(2,2*2+1,0*2)-0,7*2,1</t>
  </si>
  <si>
    <t>"109 - WC bez."      2,4*(2,64+2,2*2+2,1)-0,8*2,1</t>
  </si>
  <si>
    <t>"203 - WC"               2,4*(2,75*2+2,99*2)-0,7*2,1</t>
  </si>
  <si>
    <t>78</t>
  </si>
  <si>
    <t>612311141</t>
  </si>
  <si>
    <t>Vápenná omítka štuková dvouvrstvá vnitřních stěn nanášená ručně</t>
  </si>
  <si>
    <t>-1919855682</t>
  </si>
  <si>
    <t>https://podminky.urs.cz/item/CS_URS_2024_02/612311141</t>
  </si>
  <si>
    <t>"přízemí - omítka stěn"</t>
  </si>
  <si>
    <t>"101- zádveří"         3,3*(3,52+2,235+3,06+2,235)</t>
  </si>
  <si>
    <t xml:space="preserve">                                         -1,6*2,76-0,8*2,1*2-0,7*2,1-1,6*2,1</t>
  </si>
  <si>
    <t xml:space="preserve">"102 - šatna"            3,3*(3,56+2,65*2+3,0)  </t>
  </si>
  <si>
    <t xml:space="preserve">                                         -0,8*2,1-1,5*0,75+(0,75*2+1,5)*0,3</t>
  </si>
  <si>
    <t>"103 chodba"          3,3*(2,75*2+1,8*2)</t>
  </si>
  <si>
    <t xml:space="preserve">                                        -1,6*2,1*2-0,8*2,1*2</t>
  </si>
  <si>
    <t>"104 - přípravna"   3,3*(2,75*2+3,085*2)</t>
  </si>
  <si>
    <t xml:space="preserve">                                         -1,5*0,6+(0,6*2+1,5)*0,05 </t>
  </si>
  <si>
    <t>"105 - herna"          3,3*(8,0*2+9,5*2)+2,0*(1,0*2+0,15)+3,3*(3,14*0,3)</t>
  </si>
  <si>
    <t xml:space="preserve">                                        -1,6*2,1-3,0*0,75*4+(0,75*2+3,0)*0,3*4</t>
  </si>
  <si>
    <t xml:space="preserve">                                        -1,5*0,6+(0,6*2+1,5)*0,2</t>
  </si>
  <si>
    <t xml:space="preserve">                                        -1,2*2,75+(2,75*2+1,2)*0,3</t>
  </si>
  <si>
    <t xml:space="preserve">                                        -3,25*2,25+(2,25*2+3,25)*0,3  </t>
  </si>
  <si>
    <t>"106 - umývárna"  (3,3-2,4)*(2,75*2+4,385*2)</t>
  </si>
  <si>
    <t xml:space="preserve">                                         -1,5*0,35+(0,35*2+1,5)*0,3</t>
  </si>
  <si>
    <t>"107 - úklid"            (3,3-2,01)*(2,2*2+1,0*2)</t>
  </si>
  <si>
    <t>"108 - personál"     3,3*(1,75+2,07*2+2,1)</t>
  </si>
  <si>
    <t xml:space="preserve">                                         -0,8*2,1*2-0,7*2,1-1,5*0,75+(0,75*2+1,5)*0,3</t>
  </si>
  <si>
    <t xml:space="preserve">"109 - WC bez."     (3,3-2,4)*(2,64+2,2*2+2,1) </t>
  </si>
  <si>
    <t>"110 - tech.místnost"   3,3*(2,2*2+3,27*2)</t>
  </si>
  <si>
    <t xml:space="preserve">                                                 -0,7*2,1-1,5*0,75+(0,75*2+1,5)*0,3</t>
  </si>
  <si>
    <t xml:space="preserve">"201 - ložnice"       0,8*(1,28*2+9,5)+9,5*3,35/2+0,15*2,65*2*2 </t>
  </si>
  <si>
    <t xml:space="preserve">                                    2,35*6,72*2+3,125*(2,35+3,15)/2*2+3,25*(3,15+1,15/2)</t>
  </si>
  <si>
    <t xml:space="preserve">                                       -8,6*1,1+(1,1*1+8,6)*0,3</t>
  </si>
  <si>
    <t xml:space="preserve">                                       -1,25*1,25*2+(1,25*2+1,25)*0,3*2</t>
  </si>
  <si>
    <t xml:space="preserve">                                       -5,7*1,1+(1,1+5,7)*0,3-0,9*2,11+(2,11+1,01+0,9)*0,3</t>
  </si>
  <si>
    <t xml:space="preserve">                                       -0,8*2,1</t>
  </si>
  <si>
    <t>"202 - chodba"      1,55*(3,15+4,15)/2*2+2,75*(3,15+4,15)</t>
  </si>
  <si>
    <t xml:space="preserve">                                       -0,8*2,1*2-0,7*2,1-1,25*2,15+(2,15*2+1,25)*0,19</t>
  </si>
  <si>
    <t>"203 - WC"              2,99*(0,35+1,15)/2*2+2,75*(0,35+1,15)</t>
  </si>
  <si>
    <t xml:space="preserve">"204 - kancelář"    3,995*4,15+4,955*0,8+4,655*(0,8+4,15)/2*2                                       </t>
  </si>
  <si>
    <t xml:space="preserve">                                       -0,8*2,1-1,25*1,25+(1,25*2+1,25)*0,3</t>
  </si>
  <si>
    <t xml:space="preserve">"205 - sklad"           3,995*4,15+3,0*0,8+4,655*(0,8+4,15)/2*2      </t>
  </si>
  <si>
    <t>79</t>
  </si>
  <si>
    <t>622142001</t>
  </si>
  <si>
    <t>Sklovláknité pletivo vnějších stěn vtlačené do tmelu</t>
  </si>
  <si>
    <t>-1427299308</t>
  </si>
  <si>
    <t>https://podminky.urs.cz/item/CS_URS_2024_02/622142001</t>
  </si>
  <si>
    <t>"Zd01, Zd02 - fasáda"</t>
  </si>
  <si>
    <t>"východ"        10,72*(4,2+3,7/2)+0,9*(2,76*2+1,92)</t>
  </si>
  <si>
    <t xml:space="preserve">                            -1,6*2,76-3,19*0,75-1,25*1,25*2</t>
  </si>
  <si>
    <t>"sever"           17,31*4,2+8,48*1,7</t>
  </si>
  <si>
    <t xml:space="preserve">                            -3,19*0,75-3,0*0,75*2-2,5*0,85-0,9*2,11-5,7*1,1</t>
  </si>
  <si>
    <t>"západ"         10,5*(4,2+3,7/2)</t>
  </si>
  <si>
    <t xml:space="preserve">                            -1,2*2,75-3,25*2,25-1,25*1,25*2  </t>
  </si>
  <si>
    <t>"jih"               15,15*4,2+8,48*1,7</t>
  </si>
  <si>
    <t xml:space="preserve">                            -3,0*0,75*2-3,19*0,75-6,6*1,1-1,5-1,1</t>
  </si>
  <si>
    <t>"Zd03 - sokl"   (10,72+17,31+10,5+15,15)*0,3</t>
  </si>
  <si>
    <t>"St-02 - vnější boky vikýřů"       (4,1*1,9/2)*2*2</t>
  </si>
  <si>
    <t>80</t>
  </si>
  <si>
    <t>622151021</t>
  </si>
  <si>
    <t>Penetrační akrylátový nátěr vnějších mozaikových tenkovrstvých omítek stěn</t>
  </si>
  <si>
    <t>1861310240</t>
  </si>
  <si>
    <t>https://podminky.urs.cz/item/CS_URS_2024_02/622151021</t>
  </si>
  <si>
    <t>"Zd03 - sokl"         16,104</t>
  </si>
  <si>
    <t>81</t>
  </si>
  <si>
    <t>622151031</t>
  </si>
  <si>
    <t>Penetrační silikonový nátěr vnějších pastovitých tenkovrstvých omítek stěn</t>
  </si>
  <si>
    <t>-1223901671</t>
  </si>
  <si>
    <t>https://podminky.urs.cz/item/CS_URS_2024_02/622151031</t>
  </si>
  <si>
    <t>"Zd01, Zd02 - fasáda a vikýře"           258,209</t>
  </si>
  <si>
    <t>82</t>
  </si>
  <si>
    <t>622211033</t>
  </si>
  <si>
    <t>Montáž kontaktního zateplení vnějších stěn lepením a mechanickým kotvením polystyrénových desek do dřeva tl přes 120 do 160 mm</t>
  </si>
  <si>
    <t>1685724472</t>
  </si>
  <si>
    <t>https://podminky.urs.cz/item/CS_URS_2024_02/622211033</t>
  </si>
  <si>
    <t>83</t>
  </si>
  <si>
    <t>28376359</t>
  </si>
  <si>
    <t>deska perimetrická pro zateplení spodních staveb 200kPa λ=0,034 tl 160mm</t>
  </si>
  <si>
    <t>142036817</t>
  </si>
  <si>
    <t>"Zd03 - sokl"   (10,72+17,31+10,5+15,15)*1,5*1,05</t>
  </si>
  <si>
    <t>84</t>
  </si>
  <si>
    <t>28376500</t>
  </si>
  <si>
    <t>deska izolační PIR s oboustranným textilním rounem λ=0,026 tl 80mm</t>
  </si>
  <si>
    <t>1711429764</t>
  </si>
  <si>
    <t>"St-02 - vnější boky vikýřů"       13,12*1,05*2</t>
  </si>
  <si>
    <t>85</t>
  </si>
  <si>
    <t>622211041</t>
  </si>
  <si>
    <t>Montáž kontaktního zateplení vnějších stěn lepením a mechanickým kotvením polystyrénových desek do betonu a zdiva tl přes 160 do 200 mm</t>
  </si>
  <si>
    <t>386497990</t>
  </si>
  <si>
    <t>https://podminky.urs.cz/item/CS_URS_2024_02/622211041</t>
  </si>
  <si>
    <t>86</t>
  </si>
  <si>
    <t>28376081</t>
  </si>
  <si>
    <t>deska EPS grafitová fasádní λ=0,030-0,031 tl 200mm</t>
  </si>
  <si>
    <t>-1355801158</t>
  </si>
  <si>
    <t>"Zd01, Zd02 - fasáda"       242,629*1,05</t>
  </si>
  <si>
    <t>87</t>
  </si>
  <si>
    <t>622511112</t>
  </si>
  <si>
    <t>Tenkovrstvá akrylátová mozaiková střednězrnná omítka vnějších stěn</t>
  </si>
  <si>
    <t>1199296828</t>
  </si>
  <si>
    <t>https://podminky.urs.cz/item/CS_URS_2024_02/622511112</t>
  </si>
  <si>
    <t>"Zd03 - sokl"        16,104</t>
  </si>
  <si>
    <t>88</t>
  </si>
  <si>
    <t>622531022</t>
  </si>
  <si>
    <t>Tenkovrstvá silikonová zatíraná omítka zrnitost 2,0 mm vnějších stěn</t>
  </si>
  <si>
    <t>1982027912</t>
  </si>
  <si>
    <t>https://podminky.urs.cz/item/CS_URS_2024_02/622531022</t>
  </si>
  <si>
    <t>89</t>
  </si>
  <si>
    <t>629991012</t>
  </si>
  <si>
    <t>Zakrytí výplní otvorů fólií přilepenou na začišťovací lišty</t>
  </si>
  <si>
    <t>847157096</t>
  </si>
  <si>
    <t>https://podminky.urs.cz/item/CS_URS_2024_02/629991012</t>
  </si>
  <si>
    <t>"východ"          1,6*2,76+3,19*0,75+1,25*1,25*2</t>
  </si>
  <si>
    <t>"sever"            3,19*0,75+3,0*0,75*2+2,5*0,85+0,9*2,11+5,7*1,1</t>
  </si>
  <si>
    <t xml:space="preserve">"západ"           1,2*2,75+3,25*2,25+1,25*1,25*2 </t>
  </si>
  <si>
    <t>"jih"                 3,0*0,75*2+3,19*0,75+6,6*1,1+1,5*1,1</t>
  </si>
  <si>
    <t>90</t>
  </si>
  <si>
    <t>631311114</t>
  </si>
  <si>
    <t>Mazanina tl přes 50 do 80 mm z betonu prostého bez zvýšených nároků na prostředí tř. C 16/20</t>
  </si>
  <si>
    <t>1295924116</t>
  </si>
  <si>
    <t>https://podminky.urs.cz/item/CS_URS_2024_02/631311114</t>
  </si>
  <si>
    <t xml:space="preserve">"přízemí - betonová mazanina podlahy"        </t>
  </si>
  <si>
    <t>"Po-11"       (7,35+8,65+12,06+2,2+4,04+5,34+7,19)*0,055</t>
  </si>
  <si>
    <t>"po-12"       (4,95+8,48+72,23)*0,065</t>
  </si>
  <si>
    <t xml:space="preserve">"podkroví - betonová mazanina podlahy"    </t>
  </si>
  <si>
    <t>"Po-21"       8,22*0,055</t>
  </si>
  <si>
    <t>"Po-22"       (66,16+16,61+17,88+14,34)*0,065</t>
  </si>
  <si>
    <t>91</t>
  </si>
  <si>
    <t>631362021</t>
  </si>
  <si>
    <t>Výztuž mazanin svařovanými sítěmi Kari</t>
  </si>
  <si>
    <t>-139003234</t>
  </si>
  <si>
    <t>https://podminky.urs.cz/item/CS_URS_2024_02/631362021</t>
  </si>
  <si>
    <t xml:space="preserve">"přízemí - izolace podlahy na základ. desce"        </t>
  </si>
  <si>
    <t>"Po-11"       (7,35+8,65+12,06+2,2+4,04+5,34+7,19)*4,44/1000*1,05</t>
  </si>
  <si>
    <t>"po-12"       (4,95+8,48+72,23)*4,44/1000*1,05</t>
  </si>
  <si>
    <t>92</t>
  </si>
  <si>
    <t>632451234</t>
  </si>
  <si>
    <t>Potěr cementový samonivelační litý C25 tl přes 45 do 50 mm</t>
  </si>
  <si>
    <t>-453768978</t>
  </si>
  <si>
    <t>https://podminky.urs.cz/item/CS_URS_2024_02/632451234</t>
  </si>
  <si>
    <t>93</t>
  </si>
  <si>
    <t>632451292</t>
  </si>
  <si>
    <t>Příplatek k cementovému samonivelačnímu litému potěru C25 ZKD 5 mm tl přes 50 mm</t>
  </si>
  <si>
    <t>1973310380</t>
  </si>
  <si>
    <t>https://podminky.urs.cz/item/CS_URS_2024_02/632451292</t>
  </si>
  <si>
    <t>94</t>
  </si>
  <si>
    <t>632459176</t>
  </si>
  <si>
    <t>Příplatek k potěrům tl přes 50 do 60 mm za plochu do 5 m2</t>
  </si>
  <si>
    <t>2042859857</t>
  </si>
  <si>
    <t>https://podminky.urs.cz/item/CS_URS_2024_02/632459176</t>
  </si>
  <si>
    <t>95</t>
  </si>
  <si>
    <t>632459177</t>
  </si>
  <si>
    <t>Příplatek k potěrům tl přes 60 do 70 mm za plochu do 5 m2</t>
  </si>
  <si>
    <t>578839329</t>
  </si>
  <si>
    <t>https://podminky.urs.cz/item/CS_URS_2024_02/632459177</t>
  </si>
  <si>
    <t>96</t>
  </si>
  <si>
    <t>634111113</t>
  </si>
  <si>
    <t>Obvodová dilatace pružnou těsnicí páskou mezi stěnou a mazaninou nebo potěrem v 80 mm</t>
  </si>
  <si>
    <t>-154557494</t>
  </si>
  <si>
    <t>https://podminky.urs.cz/item/CS_URS_2024_02/634111113</t>
  </si>
  <si>
    <t>Ostatní konstrukce a práce, bourání</t>
  </si>
  <si>
    <t>97</t>
  </si>
  <si>
    <t>941111112</t>
  </si>
  <si>
    <t>Montáž lešení řadového trubkového lehkého s podlahami zatížení do 200 kg/m2 š od 0,6 do 0,9 m v přes 10 do 25 m</t>
  </si>
  <si>
    <t>1768204321</t>
  </si>
  <si>
    <t>https://podminky.urs.cz/item/CS_URS_2024_02/941111112</t>
  </si>
  <si>
    <t>"východ"        (1,0+10,72+1,0)*(0,25+4,2+3,7-1,6)</t>
  </si>
  <si>
    <t>"sever"           (1,0+17,31+1,0)*(0,25+4,2-1,6)+(1,0+8,48+1,0)*1,7</t>
  </si>
  <si>
    <t>"západ"          (1,0+10,5+1,0)*(0,25+4,2+3,7-1,6)</t>
  </si>
  <si>
    <t>"jih"                 (1,0+15,15+1,0)*(0,25+4,2-1,6)+(1,0+8,48+1,0)*1,7</t>
  </si>
  <si>
    <t>98</t>
  </si>
  <si>
    <t>941111212</t>
  </si>
  <si>
    <t>Příplatek k lešení řadovému trubkovému lehkému s podlahami do 200 kg/m2 š od 0,6 do 0,9 m v přes 10 do 25 m za každý den použití</t>
  </si>
  <si>
    <t>-928724102</t>
  </si>
  <si>
    <t>https://podminky.urs.cz/item/CS_URS_2024_02/941111212</t>
  </si>
  <si>
    <t>"nájem 45 dní"       45*304,735</t>
  </si>
  <si>
    <t>99</t>
  </si>
  <si>
    <t>941111812</t>
  </si>
  <si>
    <t>Demontáž lešení řadového trubkového lehkého s podlahami zatížení do 200 kg/m2 š od 0,6 do 0,9 m v přes 10 do 25 m</t>
  </si>
  <si>
    <t>1227554990</t>
  </si>
  <si>
    <t>https://podminky.urs.cz/item/CS_URS_2024_02/941111812</t>
  </si>
  <si>
    <t>100</t>
  </si>
  <si>
    <t>944611111</t>
  </si>
  <si>
    <t>Montáž ochranné plachty z textilie z umělých vláken</t>
  </si>
  <si>
    <t>783326500</t>
  </si>
  <si>
    <t>https://podminky.urs.cz/item/CS_URS_2024_02/944611111</t>
  </si>
  <si>
    <t>101</t>
  </si>
  <si>
    <t>944611211</t>
  </si>
  <si>
    <t>Příplatek k ochranné plachtě za každý den použití</t>
  </si>
  <si>
    <t>-1480931887</t>
  </si>
  <si>
    <t>https://podminky.urs.cz/item/CS_URS_2024_02/944611211</t>
  </si>
  <si>
    <t>102</t>
  </si>
  <si>
    <t>949121112</t>
  </si>
  <si>
    <t>Montáž lešení lehkého kozového dílcového v přes 1,2 do 1,9 m</t>
  </si>
  <si>
    <t>sada</t>
  </si>
  <si>
    <t>1108978235</t>
  </si>
  <si>
    <t>https://podminky.urs.cz/item/CS_URS_2024_02/949121112</t>
  </si>
  <si>
    <t>"montáž zavěšených AKU podhledů"      2,4*8,0</t>
  </si>
  <si>
    <t>103</t>
  </si>
  <si>
    <t>952901114</t>
  </si>
  <si>
    <t>Vyčištění budov bytové a občanské výstavby při výšce podlaží přes 4 m</t>
  </si>
  <si>
    <t>1766091204</t>
  </si>
  <si>
    <t>https://podminky.urs.cz/item/CS_URS_2024_02/952901114</t>
  </si>
  <si>
    <t>"po dokončení stavby"         132,49+123,21</t>
  </si>
  <si>
    <t>104</t>
  </si>
  <si>
    <t>953321111</t>
  </si>
  <si>
    <t>Vložky do svislých dilatačních spár z minerální plsti tl. do 30 mm</t>
  </si>
  <si>
    <t>-1376110766</t>
  </si>
  <si>
    <t>https://podminky.urs.cz/item/CS_URS_2024_02/953321111</t>
  </si>
  <si>
    <t>105</t>
  </si>
  <si>
    <t>953943122</t>
  </si>
  <si>
    <t>Osazování výrobků přes 1 do 5 kg/kus do betonu</t>
  </si>
  <si>
    <t>2075580701</t>
  </si>
  <si>
    <t>https://podminky.urs.cz/item/CS_URS_2024_02/953943122</t>
  </si>
  <si>
    <t>106</t>
  </si>
  <si>
    <t>953961113</t>
  </si>
  <si>
    <t>Kotva chemickým tmelem M 12 hl 110 mm do betonu, ŽB nebo kamene s vyvrtáním otvoru</t>
  </si>
  <si>
    <t>1745367673</t>
  </si>
  <si>
    <t>https://podminky.urs.cz/item/CS_URS_2024_02/953961113</t>
  </si>
  <si>
    <t>"podkroví - sloupky ocel. rámů"         2*10</t>
  </si>
  <si>
    <t>107</t>
  </si>
  <si>
    <t>953961213</t>
  </si>
  <si>
    <t>Kotva chemickou patronou M 12 hl 110 mm do betonu, ŽB nebo kamene s vyvrtáním otvoru</t>
  </si>
  <si>
    <t>773669946</t>
  </si>
  <si>
    <t>https://podminky.urs.cz/item/CS_URS_2024_02/953961213</t>
  </si>
  <si>
    <t>998</t>
  </si>
  <si>
    <t>Přesun hmot</t>
  </si>
  <si>
    <t>108</t>
  </si>
  <si>
    <t>998011002</t>
  </si>
  <si>
    <t>Přesun hmot pro budovy zděné v přes 6 do 12 m</t>
  </si>
  <si>
    <t>-165446245</t>
  </si>
  <si>
    <t>https://podminky.urs.cz/item/CS_URS_2024_02/998011002</t>
  </si>
  <si>
    <t>PSV</t>
  </si>
  <si>
    <t>Práce a dodávky PSV</t>
  </si>
  <si>
    <t>711</t>
  </si>
  <si>
    <t>Izolace proti vodě, vlhkosti a plynům</t>
  </si>
  <si>
    <t>109</t>
  </si>
  <si>
    <t>711111001</t>
  </si>
  <si>
    <t>Provedení izolace proti zemní vlhkosti vodorovné za studena nátěrem penetračním</t>
  </si>
  <si>
    <t>-1413690783</t>
  </si>
  <si>
    <t>https://podminky.urs.cz/item/CS_URS_2024_02/711111001</t>
  </si>
  <si>
    <t>"základová deska"           (16,796+14,84)/2*10,1</t>
  </si>
  <si>
    <t>110</t>
  </si>
  <si>
    <t>11163150</t>
  </si>
  <si>
    <t>lak penetrační asfaltový</t>
  </si>
  <si>
    <t>2104873731</t>
  </si>
  <si>
    <t>Poznámka k položce:_x000D_
Spotřeba 0,3-0,4kg/m2</t>
  </si>
  <si>
    <t>159,762*0,0003 'Přepočtené koeficientem množství</t>
  </si>
  <si>
    <t>111</t>
  </si>
  <si>
    <t>711112001</t>
  </si>
  <si>
    <t>Provedení izolace proti zemní vlhkosti svislé za studena nátěrem penetračním</t>
  </si>
  <si>
    <t>-229483987</t>
  </si>
  <si>
    <t>https://podminky.urs.cz/item/CS_URS_2024_02/711112001</t>
  </si>
  <si>
    <t>"obvodové kce pod terénem"          0,8*(16,796+10,318+14,84+10,1)</t>
  </si>
  <si>
    <t>112</t>
  </si>
  <si>
    <t>590005874</t>
  </si>
  <si>
    <t>41,643*0,00034 'Přepočtené koeficientem množství</t>
  </si>
  <si>
    <t>113</t>
  </si>
  <si>
    <t>711141559</t>
  </si>
  <si>
    <t>Provedení izolace proti zemní vlhkosti pásy přitavením vodorovné NAIP</t>
  </si>
  <si>
    <t>-184471264</t>
  </si>
  <si>
    <t>https://podminky.urs.cz/item/CS_URS_2024_02/711141559</t>
  </si>
  <si>
    <t>114</t>
  </si>
  <si>
    <t>62832001</t>
  </si>
  <si>
    <t>pás asfaltový natavitelný oxidovaný s vložkou ze skleněné rohože typu V60 s jemnozrnným minerálním posypem tl 3,5mm</t>
  </si>
  <si>
    <t>474093407</t>
  </si>
  <si>
    <t>159,762*1,1655 'Přepočtené koeficientem množství</t>
  </si>
  <si>
    <t>115</t>
  </si>
  <si>
    <t>711142559</t>
  </si>
  <si>
    <t>Provedení izolace proti zemní vlhkosti pásy přitavením svislé NAIP</t>
  </si>
  <si>
    <t>362152411</t>
  </si>
  <si>
    <t>https://podminky.urs.cz/item/CS_URS_2024_02/711142559</t>
  </si>
  <si>
    <t>116</t>
  </si>
  <si>
    <t>-978616060</t>
  </si>
  <si>
    <t>41,643*1,221 'Přepočtené koeficientem množství</t>
  </si>
  <si>
    <t>117</t>
  </si>
  <si>
    <t>711161273</t>
  </si>
  <si>
    <t>Provedení izolace proti zemní vlhkosti svislé z nopové fólie</t>
  </si>
  <si>
    <t>449049858</t>
  </si>
  <si>
    <t>https://podminky.urs.cz/item/CS_URS_2024_02/711161273</t>
  </si>
  <si>
    <t>"Zd03 - sokl - ochrana tepel. izolace"   (10,72+17,31+10,5+15,15)*1,25</t>
  </si>
  <si>
    <t>118</t>
  </si>
  <si>
    <t>28323006</t>
  </si>
  <si>
    <t>fólie profilovaná (nopová) drenážní HDPE s nakašírovanou filtrační textilií s výškou nopů 8mm</t>
  </si>
  <si>
    <t>-362715901</t>
  </si>
  <si>
    <t>67,1*1,221 'Přepočtené koeficientem množství</t>
  </si>
  <si>
    <t>119</t>
  </si>
  <si>
    <t>998711101</t>
  </si>
  <si>
    <t>Přesun hmot tonážní pro izolace proti vodě, vlhkosti a plynům v objektech v do 6 m</t>
  </si>
  <si>
    <t>1414017401</t>
  </si>
  <si>
    <t>https://podminky.urs.cz/item/CS_URS_2024_02/998711101</t>
  </si>
  <si>
    <t>713</t>
  </si>
  <si>
    <t>Izolace tepelné</t>
  </si>
  <si>
    <t>120</t>
  </si>
  <si>
    <t>713111121</t>
  </si>
  <si>
    <t>Montáž izolace tepelné spodem stropů s uchycením drátem rohoží, pásů, dílců, desek</t>
  </si>
  <si>
    <t>-1878335121</t>
  </si>
  <si>
    <t>https://podminky.urs.cz/item/CS_URS_2024_02/713111121</t>
  </si>
  <si>
    <t>"St-01 - mezi latě podhledu"     5,75*(1,28*2+(4,955+3,0)/2*2)</t>
  </si>
  <si>
    <t xml:space="preserve">                                                              2,05*(14,24+16,195)/2*2</t>
  </si>
  <si>
    <t>"St-02 - mezi latě podhledu"    2,9*9,77*2</t>
  </si>
  <si>
    <t>121</t>
  </si>
  <si>
    <t>63148100</t>
  </si>
  <si>
    <t>deska tepelně izolační minerální univerzální λ=0,038-0,039 tl 40mm</t>
  </si>
  <si>
    <t>2108123940</t>
  </si>
  <si>
    <t>"St-01 - mezi latě podhledu"     (60,641+62,392)*1,05</t>
  </si>
  <si>
    <t>"St-02 - mezi latě podhledu"      56,666*1,05</t>
  </si>
  <si>
    <t>122</t>
  </si>
  <si>
    <t>713121111</t>
  </si>
  <si>
    <t>Montáž izolace tepelné podlah volně kladenými rohožemi, pásy, dílci, deskami 1 vrstva</t>
  </si>
  <si>
    <t>-1338782090</t>
  </si>
  <si>
    <t>https://podminky.urs.cz/item/CS_URS_2024_02/713121111</t>
  </si>
  <si>
    <t>7,35+8,65+4,95+8,48+72,23+12,06+2,2+4,04+5,34+7,19</t>
  </si>
  <si>
    <t xml:space="preserve">"přízemí - systémová deska podlah. topení"    </t>
  </si>
  <si>
    <t>"podkroví - kročejová izolace podlahy"</t>
  </si>
  <si>
    <t>66,16+16,61+8,22+17,88+14,34</t>
  </si>
  <si>
    <t xml:space="preserve">"podkroví - systémová deska podlah. topení"    </t>
  </si>
  <si>
    <t>123</t>
  </si>
  <si>
    <t>28616308</t>
  </si>
  <si>
    <t>deska systémová s montážními výstupky bez tepelné izolace v 20mm</t>
  </si>
  <si>
    <t>-84454021</t>
  </si>
  <si>
    <t>"přízemí - systémová deska podlah. topení"         132,49*1,05</t>
  </si>
  <si>
    <t>"podkroví - systémová deska podlah. topení"      123,21*1,05</t>
  </si>
  <si>
    <t>124</t>
  </si>
  <si>
    <t>28375992</t>
  </si>
  <si>
    <t>deska EPS 150 pro konstrukce s vysokým zatížením λ=0,035 tl 180mm</t>
  </si>
  <si>
    <t>1389554709</t>
  </si>
  <si>
    <t>"přízemí"        132,49*1,05</t>
  </si>
  <si>
    <t>125</t>
  </si>
  <si>
    <t>28376553</t>
  </si>
  <si>
    <t>deska polystyrénová pro snížení kročejového hluku (max. zatížení 4 kN/m2) tl 30mm</t>
  </si>
  <si>
    <t>1891801498</t>
  </si>
  <si>
    <t>"podkroví - kročejová izolace podlahy"        132,21*1,05</t>
  </si>
  <si>
    <t>126</t>
  </si>
  <si>
    <t>713131243</t>
  </si>
  <si>
    <t>Montáž izolace tepelné stěn lepením celoplošně v kombinaci s mechanickým kotvením rohoží, pásů, dílců, desek tl přes 140 do 200 mm</t>
  </si>
  <si>
    <t>-577101546</t>
  </si>
  <si>
    <t>https://podminky.urs.cz/item/CS_URS_2024_02/713131243</t>
  </si>
  <si>
    <t>"Zd03 - sokl"   (10,72+17,31+10,5+15,15)*1,5</t>
  </si>
  <si>
    <t>127</t>
  </si>
  <si>
    <t>713132311</t>
  </si>
  <si>
    <t>Montáž izolace tepelné do roštu jednosměrného svislého výšky do 6 m</t>
  </si>
  <si>
    <t>-1156701368</t>
  </si>
  <si>
    <t>https://podminky.urs.cz/item/CS_URS_2024_02/713132311</t>
  </si>
  <si>
    <t>"podkroví - vikýře - obklad nadpraží"        (0,24+0,24+0,37)*9,96*2</t>
  </si>
  <si>
    <t>"podkroví - vikýře - obklad sloupků"        (0,24*2+0,31*2)*(1,17*8+0,92*2)</t>
  </si>
  <si>
    <t>128</t>
  </si>
  <si>
    <t>63148101</t>
  </si>
  <si>
    <t>deska tepelně izolační minerální univerzální λ=0,038-0,039 tl 50mm</t>
  </si>
  <si>
    <t>1803457963</t>
  </si>
  <si>
    <t>29,252*1,05 'Přepočtené koeficientem množství</t>
  </si>
  <si>
    <t>129</t>
  </si>
  <si>
    <t>713132331</t>
  </si>
  <si>
    <t>Montáž izolace tepelné do roštu dvousměrného výšky do 6 m</t>
  </si>
  <si>
    <t>763243055</t>
  </si>
  <si>
    <t>https://podminky.urs.cz/item/CS_URS_2024_02/713132331</t>
  </si>
  <si>
    <t>"St-02 - vnitřní boky vikýřů"       (3,5*1,3/2)*2*2</t>
  </si>
  <si>
    <t>130</t>
  </si>
  <si>
    <t>1336166048</t>
  </si>
  <si>
    <t>"St-02 - vnitřní boky vikýřů"       9,1*1,02*2</t>
  </si>
  <si>
    <t>18,564*1,05 'Přepočtené koeficientem množství</t>
  </si>
  <si>
    <t>131</t>
  </si>
  <si>
    <t>713151111</t>
  </si>
  <si>
    <t>Montáž izolace tepelné střech šikmých kladené volně mezi krokve rohoží, pásů, desek</t>
  </si>
  <si>
    <t>1363865808</t>
  </si>
  <si>
    <t>https://podminky.urs.cz/item/CS_URS_2024_02/713151111</t>
  </si>
  <si>
    <t>"St-01 - sedlová střecha"    7,5*(18,34+17,03)/2-3,85*9,99</t>
  </si>
  <si>
    <t xml:space="preserve">                                                      7,5*(15,72+17,03)/2-3,85*9,99</t>
  </si>
  <si>
    <t>"St-02 - střecha vikýřů"       3,9*10,53*2</t>
  </si>
  <si>
    <t>132</t>
  </si>
  <si>
    <t>63152106</t>
  </si>
  <si>
    <t>pás tepelně izolační univerzální λ=0,032-0,033 tl 180mm</t>
  </si>
  <si>
    <t>-1012217453</t>
  </si>
  <si>
    <t>"St-01 - sedlová střecha"    178,527*1,02</t>
  </si>
  <si>
    <t>"St-02 - střecha vikýřů"       82,134*1,02</t>
  </si>
  <si>
    <t>133</t>
  </si>
  <si>
    <t>713151131</t>
  </si>
  <si>
    <t>Montáž izolace tepelné střech šikmých kladené volně nad krokve rohoží, pásů, desek sklonu do 30°</t>
  </si>
  <si>
    <t>-1713036780</t>
  </si>
  <si>
    <t>https://podminky.urs.cz/item/CS_URS_2024_02/713151131</t>
  </si>
  <si>
    <t>"St-02 - bednění přes kontralatě"       3,9*10,53*2</t>
  </si>
  <si>
    <t>134</t>
  </si>
  <si>
    <t>713151132</t>
  </si>
  <si>
    <t>Montáž izolace tepelné střech šikmých kladené volně nad krokve rohoží, pásů, desek sklonu přes 30° do 45°</t>
  </si>
  <si>
    <t>794531992</t>
  </si>
  <si>
    <t>https://podminky.urs.cz/item/CS_URS_2024_02/713151132</t>
  </si>
  <si>
    <t>135</t>
  </si>
  <si>
    <t>28376531</t>
  </si>
  <si>
    <t>deska izolační PIR s oboustrannou kompozitní fólií s hliníkovou vložkou pro šikmé střechy λ=0,022 tl 80mm</t>
  </si>
  <si>
    <t>-262838016</t>
  </si>
  <si>
    <t>"St-01 - sedlová střecha"                        178,527*1,02*2</t>
  </si>
  <si>
    <t>"St-02 - bednění přes kontralatě"       82,134*1,02*2</t>
  </si>
  <si>
    <t>531,748*1,05 'Přepočtené koeficientem množství</t>
  </si>
  <si>
    <t>136</t>
  </si>
  <si>
    <t>713191133</t>
  </si>
  <si>
    <t>Montáž izolace tepelné podlah, stropů vrchem nebo střech překrytí fólií s přelepeným spojem</t>
  </si>
  <si>
    <t>386679721</t>
  </si>
  <si>
    <t>https://podminky.urs.cz/item/CS_URS_2024_02/713191133</t>
  </si>
  <si>
    <t xml:space="preserve">"přízemí - separační vrstva přes desky EPS"        </t>
  </si>
  <si>
    <t>137</t>
  </si>
  <si>
    <t>28329338</t>
  </si>
  <si>
    <t>fólie PE nevyztužená pro parotěsnou vrstvu podlah, stěn, stropů a střech do 200g/m2</t>
  </si>
  <si>
    <t>1975964769</t>
  </si>
  <si>
    <t>255,7*1,1655 'Přepočtené koeficientem množství</t>
  </si>
  <si>
    <t>138</t>
  </si>
  <si>
    <t>998713102</t>
  </si>
  <si>
    <t>Přesun hmot tonážní pro izolace tepelné v objektech v přes 6 do 12 m</t>
  </si>
  <si>
    <t>2053008050</t>
  </si>
  <si>
    <t>https://podminky.urs.cz/item/CS_URS_2024_02/998713102</t>
  </si>
  <si>
    <t>714</t>
  </si>
  <si>
    <t>Akustická a protiotřesová opatření</t>
  </si>
  <si>
    <t>139</t>
  </si>
  <si>
    <t>714113114</t>
  </si>
  <si>
    <t>Montáž akustických obkladů stropů z dřevěných lamelových panelů lepených</t>
  </si>
  <si>
    <t>1915975981</t>
  </si>
  <si>
    <t>https://podminky.urs.cz/item/CS_URS_2024_02/714113114</t>
  </si>
  <si>
    <t xml:space="preserve">"St-02 - akustický podhled"     2,9*9,77*2   </t>
  </si>
  <si>
    <t>140</t>
  </si>
  <si>
    <t>63126336</t>
  </si>
  <si>
    <t>panel akustický povrch velice porézní skelná tkanina hrana zatřená zkosená αw=1,00 šroubovaný bílý tl 40mm</t>
  </si>
  <si>
    <t>1688394060</t>
  </si>
  <si>
    <t>Poznámka k položce:_x000D_
A2-s1,d0</t>
  </si>
  <si>
    <t xml:space="preserve">"St-02 - akustický podhled"     56,666*1,08  </t>
  </si>
  <si>
    <t>141</t>
  </si>
  <si>
    <t>998714102</t>
  </si>
  <si>
    <t>Přesun hmot tonážní pro akustická a protiotřesová opatření v objektech v do 12 m</t>
  </si>
  <si>
    <t>-1008800183</t>
  </si>
  <si>
    <t>https://podminky.urs.cz/item/CS_URS_2024_02/998714102</t>
  </si>
  <si>
    <t>762</t>
  </si>
  <si>
    <t>Konstrukce tesařské</t>
  </si>
  <si>
    <t>142</t>
  </si>
  <si>
    <t>762332131</t>
  </si>
  <si>
    <t>Montáž vázaných kcí krovů pravidelných pomocí tesařských spojů z hraněného řeziva průřezové pl přes 50 do 120 cm2</t>
  </si>
  <si>
    <t>-1354025346</t>
  </si>
  <si>
    <t>https://podminky.urs.cz/item/CS_URS_2024_02/762332131</t>
  </si>
  <si>
    <t>"St01 - zakl.profil izolace 60/160"       1,95*2+6,1+3,65</t>
  </si>
  <si>
    <t>"St02 - zakl.profil izolace 60/160"        9,8*2</t>
  </si>
  <si>
    <t>143</t>
  </si>
  <si>
    <t>60512125</t>
  </si>
  <si>
    <t>hranol stavební řezivo průřezu do 120cm2 do dl 6m</t>
  </si>
  <si>
    <t>-1008050691</t>
  </si>
  <si>
    <t>"St01 - zakl.profil izolace 60/160"         0,06*0,16*13,65*1,05</t>
  </si>
  <si>
    <t>"St02 - zakl.profil izolace 60/160"          0,06*0,16*19,6*1,05</t>
  </si>
  <si>
    <t>144</t>
  </si>
  <si>
    <t>762332132</t>
  </si>
  <si>
    <t>Montáž vázaných kcí krovů pravidelných pomocí tesařských spojů z hraněného řeziva průřezové pl přes 120 do 224 cm2</t>
  </si>
  <si>
    <t>-1283319174</t>
  </si>
  <si>
    <t>https://podminky.urs.cz/item/CS_URS_2024_02/762332132</t>
  </si>
  <si>
    <t>"St01 - krokve 120/180"      7,45*17+3,85+5,95+2,5*16</t>
  </si>
  <si>
    <t xml:space="preserve">                                                     1,95*14+(1,75+3,00)/2*7+(2,1+3,35)/2*7</t>
  </si>
  <si>
    <t>"St01 - vzpěra izolace 120/160"     0,85*(10+8)</t>
  </si>
  <si>
    <t>"St01 - pozednice 140/140"            1,17*2+3,1+5,1</t>
  </si>
  <si>
    <t>"St02 - krokve 120/180"      4,0*10*2</t>
  </si>
  <si>
    <t>"St02 - vzpěra izolace 120/160"     0,40*10*2</t>
  </si>
  <si>
    <t>145</t>
  </si>
  <si>
    <t>60512131</t>
  </si>
  <si>
    <t>hranol stavební řezivo průřezu do 224cm2 dl 6-8m</t>
  </si>
  <si>
    <t>1767416905</t>
  </si>
  <si>
    <t>"St01 - krokve 120/180"      0,12*0,18*(176,45+63,0)*1,05</t>
  </si>
  <si>
    <t>"St01 - vzpěra izolace 120/160"     0,12*0,16*15,3*1,05</t>
  </si>
  <si>
    <t>"St01 - pozednice 140/140"            0,14*,014*10,54*1,05</t>
  </si>
  <si>
    <t>"St02 - krokve 120/180"      0,12*0,18*80,0*1,05</t>
  </si>
  <si>
    <t>"St02 - vzpěra izolace 120/160"     0,12*0,16*8,0*1,05</t>
  </si>
  <si>
    <t>146</t>
  </si>
  <si>
    <t>762341017</t>
  </si>
  <si>
    <t>Bednění střech rovných sklon do 60° z desek OSB tl 25 mm na sraz šroubovaných na krokve</t>
  </si>
  <si>
    <t>-412460416</t>
  </si>
  <si>
    <t>https://podminky.urs.cz/item/CS_URS_2024_02/762341017</t>
  </si>
  <si>
    <t>"St-01 - bednění přes krokve"     7,5*(18,34+17,03)/2-3,85*9,99</t>
  </si>
  <si>
    <t xml:space="preserve">                                                                7,5*(15,72+17,03)/2-3,85*9,99</t>
  </si>
  <si>
    <t>"St-02 - bednění přes krokve"              3,9*10,53*2</t>
  </si>
  <si>
    <t>147</t>
  </si>
  <si>
    <t>762341210</t>
  </si>
  <si>
    <t>Montáž bednění střech rovných a šikmých sklonu do 60° z hrubých prken na sraz tl do 32 mm</t>
  </si>
  <si>
    <t>-1135732616</t>
  </si>
  <si>
    <t>https://podminky.urs.cz/item/CS_URS_2024_02/762341210</t>
  </si>
  <si>
    <t>"St01 - bednění v místě římsy"       0,42*(2,07*2+3,66+6,26)</t>
  </si>
  <si>
    <t>148</t>
  </si>
  <si>
    <t>60514106</t>
  </si>
  <si>
    <t>řezivo jehličnaté lať pevnostní třída S10-13 průřez 40x60mm</t>
  </si>
  <si>
    <t>1205621125</t>
  </si>
  <si>
    <t>"St01 - bednění v místě římsy"       0,04*0,06*(2,07*2+3,66+6,26)*6*1,05</t>
  </si>
  <si>
    <t>149</t>
  </si>
  <si>
    <t>762342214</t>
  </si>
  <si>
    <t>Montáž laťování na střechách jednoduchých sklonu do 60° osové vzdálenosti přes 150 do 360 mm</t>
  </si>
  <si>
    <t>1979967784</t>
  </si>
  <si>
    <t>https://podminky.urs.cz/item/CS_URS_2024_02/762342214</t>
  </si>
  <si>
    <t>"St01 - latě pod šablony"    7,5*(18,34+17,03)/2-3,85*9,99</t>
  </si>
  <si>
    <t>150</t>
  </si>
  <si>
    <t>60514114</t>
  </si>
  <si>
    <t>řezivo jehličnaté lať impregnovaná dl 4 m</t>
  </si>
  <si>
    <t>2125265841</t>
  </si>
  <si>
    <t>"latě pod šablony"    0,06*0,04*4,76*178,527*1,05</t>
  </si>
  <si>
    <t>151</t>
  </si>
  <si>
    <t>762342523</t>
  </si>
  <si>
    <t>Montáž kontralatí přes tepelnou izolaci tl přes 140 mm do 200 mm</t>
  </si>
  <si>
    <t>229322468</t>
  </si>
  <si>
    <t>https://podminky.urs.cz/item/CS_URS_2024_02/762342523</t>
  </si>
  <si>
    <t xml:space="preserve">"kontralatě přes izolaci" </t>
  </si>
  <si>
    <t>"St-01 - sedlová střecha"    7,5*(9+10)+2,7*8*2</t>
  </si>
  <si>
    <t xml:space="preserve">"St-02 - střecha vikýřů"       3,9*10*2                                                      </t>
  </si>
  <si>
    <t>152</t>
  </si>
  <si>
    <t>955424373</t>
  </si>
  <si>
    <t>"St-01 - sedlová střecha"    0,06*0,04*185,7*1,05</t>
  </si>
  <si>
    <t xml:space="preserve">"St-02 - střecha vikýřů"       0,06*0,04*78,0*1,05                                                     </t>
  </si>
  <si>
    <t>153</t>
  </si>
  <si>
    <t>762395000</t>
  </si>
  <si>
    <t>Spojovací prostředky krovů, bednění, laťování, nadstřešních konstrukcí</t>
  </si>
  <si>
    <t>1983845516</t>
  </si>
  <si>
    <t>https://podminky.urs.cz/item/CS_URS_2024_02/762395000</t>
  </si>
  <si>
    <t>"konstrukce krovu"      0,336+7,714+0,213+2,141+0,665</t>
  </si>
  <si>
    <t xml:space="preserve">                                             342,795*0,025</t>
  </si>
  <si>
    <t>154</t>
  </si>
  <si>
    <t>762421017</t>
  </si>
  <si>
    <t>Obložení stropu z desek OSB tl 25 mm na sraz šroubovaných</t>
  </si>
  <si>
    <t>-1944513587</t>
  </si>
  <si>
    <t>https://podminky.urs.cz/item/CS_URS_2024_02/762421017</t>
  </si>
  <si>
    <t>155</t>
  </si>
  <si>
    <t>762431225</t>
  </si>
  <si>
    <t>Montáž obložení stěn deskami dřevotřískovými na pero a drážku</t>
  </si>
  <si>
    <t>-266758510</t>
  </si>
  <si>
    <t>https://podminky.urs.cz/item/CS_URS_2024_02/762431225</t>
  </si>
  <si>
    <t xml:space="preserve">"bednění pod oplechování" </t>
  </si>
  <si>
    <t>"štíty"           0,48*(7,5*2*2+0,9*2*2+3,9*2*2)</t>
  </si>
  <si>
    <t xml:space="preserve">"římsy"        (0,9+0,38)*(2,07*2+6,26+3,66) </t>
  </si>
  <si>
    <t xml:space="preserve">                       (0,43+0,38)*10,53*2</t>
  </si>
  <si>
    <t>"St-02 - vnější boky vikýřů"       (4,1*1,6/2)*2*2</t>
  </si>
  <si>
    <t>156</t>
  </si>
  <si>
    <t>60726284</t>
  </si>
  <si>
    <t>deska dřevoštěpková OSB 3 P+D broušená tl 18mm</t>
  </si>
  <si>
    <t>-1081990082</t>
  </si>
  <si>
    <t>"štíty"           0,48*(7,5*2*2+0,9*2*2+3,9*2*2)*1,1</t>
  </si>
  <si>
    <t xml:space="preserve">"římsy"        (0,9+0,38)*(2,07*2+6,26+3,66)*1,1 </t>
  </si>
  <si>
    <t xml:space="preserve">                       (0,43+0,38)*10,53*2*1,1</t>
  </si>
  <si>
    <t>157</t>
  </si>
  <si>
    <t>60726286</t>
  </si>
  <si>
    <t>deska dřevoštěpková OSB 3 P+D broušená tl 25mm</t>
  </si>
  <si>
    <t>-1879772376</t>
  </si>
  <si>
    <t>"St-02 - vnější boky vikýřů"       (4,1*1,6/2)*2*2*1,1</t>
  </si>
  <si>
    <t>158</t>
  </si>
  <si>
    <t>762495000</t>
  </si>
  <si>
    <t>Spojovací prostředky pro montáž olištování, obložení stropů, střešních podhledů a stěn</t>
  </si>
  <si>
    <t>-1000810192</t>
  </si>
  <si>
    <t>https://podminky.urs.cz/item/CS_URS_2024_02/762495000</t>
  </si>
  <si>
    <t>"obložení"        71,792+29,252</t>
  </si>
  <si>
    <t>159</t>
  </si>
  <si>
    <t>998762102</t>
  </si>
  <si>
    <t>Přesun hmot tonážní pro kce tesařské v objektech v přes 6 do 12 m</t>
  </si>
  <si>
    <t>-397367272</t>
  </si>
  <si>
    <t>https://podminky.urs.cz/item/CS_URS_2024_02/998762102</t>
  </si>
  <si>
    <t>763</t>
  </si>
  <si>
    <t>Konstrukce suché výstavby</t>
  </si>
  <si>
    <t>160</t>
  </si>
  <si>
    <t>763121451</t>
  </si>
  <si>
    <t>SDK stěna předsazená tl 75 mm profil CW+UW 50 desky 2xDF 12,5 bez izolace EI 30</t>
  </si>
  <si>
    <t>-1307427665</t>
  </si>
  <si>
    <t>https://podminky.urs.cz/item/CS_URS_2024_02/763121451</t>
  </si>
  <si>
    <t>"podkroví - instalační šachta"     4,15*(0,25+1,5)</t>
  </si>
  <si>
    <t>161</t>
  </si>
  <si>
    <t>763131411</t>
  </si>
  <si>
    <t>SDK podhled desky 1xA 12,5 bez izolace dvouvrstvá spodní kce profil CD+UD</t>
  </si>
  <si>
    <t>1032764324</t>
  </si>
  <si>
    <t>https://podminky.urs.cz/item/CS_URS_2024_02/763131411</t>
  </si>
  <si>
    <t>"zavěšený podhled - přízemí - obvod. rámeček"</t>
  </si>
  <si>
    <t xml:space="preserve">"105 - herna"          7,2*0,4*2+8,0*(0,3+0,33) </t>
  </si>
  <si>
    <t>162</t>
  </si>
  <si>
    <t>763131712</t>
  </si>
  <si>
    <t>SDK podhled napojení na jiný druh podhledu</t>
  </si>
  <si>
    <t>1129540863</t>
  </si>
  <si>
    <t>https://podminky.urs.cz/item/CS_URS_2024_02/763131712</t>
  </si>
  <si>
    <t>7,2*4</t>
  </si>
  <si>
    <t>163</t>
  </si>
  <si>
    <t>763131731</t>
  </si>
  <si>
    <t>SDK podhled - čelo pro kazetové podhledy (F lišta) tl 12,5 mm</t>
  </si>
  <si>
    <t>-359876696</t>
  </si>
  <si>
    <t>https://podminky.urs.cz/item/CS_URS_2024_02/763131731</t>
  </si>
  <si>
    <t>164</t>
  </si>
  <si>
    <t>763131751</t>
  </si>
  <si>
    <t>Montáž parotěsné zábrany do SDK podhledu</t>
  </si>
  <si>
    <t>-1522947670</t>
  </si>
  <si>
    <t>https://podminky.urs.cz/item/CS_URS_2024_02/763131751</t>
  </si>
  <si>
    <t>"St-01 - podhled na krokvích"     5,75*(1,28*2+(4,955+3,0)/2*2)*2</t>
  </si>
  <si>
    <t xml:space="preserve">                                                                2,05*(14,24+16,195)/2*2*2</t>
  </si>
  <si>
    <t>"St-02 - podhled na krokvích"    2,9*9,77*2*2</t>
  </si>
  <si>
    <t>165</t>
  </si>
  <si>
    <t>28329274</t>
  </si>
  <si>
    <t>fólie PE vyztužená pro parotěsnou vrstvu (reakce na oheň - třída E) 110g/m2</t>
  </si>
  <si>
    <t>-250242929</t>
  </si>
  <si>
    <t>359,039*1,1235 'Přepočtené koeficientem množství</t>
  </si>
  <si>
    <t>166</t>
  </si>
  <si>
    <t>763135101</t>
  </si>
  <si>
    <t>Montáž SDK kazetového podhledu z kazet 600x600 mm na zavěšenou viditelnou nosnou konstrukci</t>
  </si>
  <si>
    <t>-1925228012</t>
  </si>
  <si>
    <t>https://podminky.urs.cz/item/CS_URS_2024_02/763135101</t>
  </si>
  <si>
    <t>"zavěšený podhled - přízemí"</t>
  </si>
  <si>
    <t>"101 - zádveří"         2,235*(3,52+3,06)/2</t>
  </si>
  <si>
    <t>"103 - chodba"         1,8*2,75</t>
  </si>
  <si>
    <t xml:space="preserve">"105 - herna"            7,2*7,2 </t>
  </si>
  <si>
    <t>167</t>
  </si>
  <si>
    <t>59030575</t>
  </si>
  <si>
    <t>podhled kazetový děrovaný kruh 6,5mm, polozapuštěný rastr tl 10mm 600x600mm</t>
  </si>
  <si>
    <t>203808143</t>
  </si>
  <si>
    <t>"105 - herna - kazeta 600x600"          0,6*0,6*(8+18+24)</t>
  </si>
  <si>
    <t>18*1,05 'Přepočtené koeficientem množství</t>
  </si>
  <si>
    <t>168</t>
  </si>
  <si>
    <t>59030586</t>
  </si>
  <si>
    <t>podhled kazetový děrovaný kruh 6,5mm, polozapuštěný rastr tl 10mm 600x1200mm</t>
  </si>
  <si>
    <t>-1593444340</t>
  </si>
  <si>
    <t xml:space="preserve">"105 - herna - kazeta 600x1200"          </t>
  </si>
  <si>
    <t>"modrá"         0,6*1,2*5*1,05</t>
  </si>
  <si>
    <t>"červená"       0,6*1,2*5*1,05</t>
  </si>
  <si>
    <t>"žlutá"             0,6*1,2*5*1,05</t>
  </si>
  <si>
    <t>"bílá"                0,6*1,2*15*1,05</t>
  </si>
  <si>
    <t>169</t>
  </si>
  <si>
    <t>590305871R</t>
  </si>
  <si>
    <t>podhled kazetový děrovaný kruh 6,5mm, polozapuštěný rastr tl 10mm 1200x1200mm</t>
  </si>
  <si>
    <t>-1485968894</t>
  </si>
  <si>
    <t xml:space="preserve">"105 - herna - kazeta 1200x1200"         </t>
  </si>
  <si>
    <t>"bílá"               1,2*1,2*12*1,05</t>
  </si>
  <si>
    <t>170</t>
  </si>
  <si>
    <t>763161785</t>
  </si>
  <si>
    <t>Montáž desek tl. 12,5 mm SDK podkroví</t>
  </si>
  <si>
    <t>-1657355331</t>
  </si>
  <si>
    <t>https://podminky.urs.cz/item/CS_URS_2024_02/763161785</t>
  </si>
  <si>
    <t>"St-01 - podhled na krokvích"     5,75*(1,28*2+(4,955+3,0)/2*2)</t>
  </si>
  <si>
    <t xml:space="preserve">                                                                2,05*(14,24+16,195)/2*2</t>
  </si>
  <si>
    <t>"St-02 - podhled na krokvích"    2,9*9,77*2</t>
  </si>
  <si>
    <t>171</t>
  </si>
  <si>
    <t>59030027</t>
  </si>
  <si>
    <t>deska SDK protipožární DF tl 12,5mm</t>
  </si>
  <si>
    <t>CS ÚRS 2018 02</t>
  </si>
  <si>
    <t>786042748</t>
  </si>
  <si>
    <t>"St-01 - podhled na krokvích"     (60,461+62,392)*1,05</t>
  </si>
  <si>
    <t>"St-02 - podhled na krokvích"     56,666*1,05</t>
  </si>
  <si>
    <t>"St-02 - vnitřní boky vikýřů"         9,1*1,05</t>
  </si>
  <si>
    <t>198,05*1,05 'Přepočtené koeficientem množství</t>
  </si>
  <si>
    <t>172</t>
  </si>
  <si>
    <t>763164535</t>
  </si>
  <si>
    <t>SDK obklad kcí tvaru L š do 0,8 m desky 1xDF 12,5</t>
  </si>
  <si>
    <t>676352648</t>
  </si>
  <si>
    <t>https://podminky.urs.cz/item/CS_URS_2024_02/763164535</t>
  </si>
  <si>
    <t>"podkroví ocelové rámy vikýřů - příčle"                        9,96*2</t>
  </si>
  <si>
    <t>"podkroví ocelové rámy vikýřů - kraj. sloupky"         1,17*(2+1)+0,92</t>
  </si>
  <si>
    <t>173</t>
  </si>
  <si>
    <t>763164635</t>
  </si>
  <si>
    <t>SDK obklad kcí tvaru U š do 1,2 m desky 1xDF 12,5</t>
  </si>
  <si>
    <t>1002779978</t>
  </si>
  <si>
    <t>https://podminky.urs.cz/item/CS_URS_2024_02/763164635</t>
  </si>
  <si>
    <t>"podkroví - opláštění vaznic"        7,85*2+2,25*2+4,35+3,65</t>
  </si>
  <si>
    <t>"podkroví ocelové rámy vikýřů - střed. sloupky"         1,17*(3+2)+0,92</t>
  </si>
  <si>
    <t>174</t>
  </si>
  <si>
    <t>763431052R</t>
  </si>
  <si>
    <t>Podvěšený akustický podhled - soliterní akustický prvek vel. 1200 x 1200 mm, tl. 40 mm zavěšený pomocí lanek - dodávka a montáž - specifikace dle PD a požadavků na kvalitu</t>
  </si>
  <si>
    <t>719098917</t>
  </si>
  <si>
    <t>"součástí dodávky jsou i náklady na zhotovení kladecích plánů"</t>
  </si>
  <si>
    <t>"podkroví"        4*1,2*1,2</t>
  </si>
  <si>
    <t>175</t>
  </si>
  <si>
    <t>998763302</t>
  </si>
  <si>
    <t>Přesun hmot tonážní pro konstrukce montované z desek v objektech v přes 6 do 12 m</t>
  </si>
  <si>
    <t>-670932412</t>
  </si>
  <si>
    <t>https://podminky.urs.cz/item/CS_URS_2024_02/998763302</t>
  </si>
  <si>
    <t>764</t>
  </si>
  <si>
    <t>Konstrukce klempířské</t>
  </si>
  <si>
    <t>176</t>
  </si>
  <si>
    <t>764021404</t>
  </si>
  <si>
    <t>Podkladní plech z Al plechu rš 330 mm</t>
  </si>
  <si>
    <t>-1130907595</t>
  </si>
  <si>
    <t>https://podminky.urs.cz/item/CS_URS_2024_02/764021404</t>
  </si>
  <si>
    <t>"St-02 - nad žlabem"      10,53*2</t>
  </si>
  <si>
    <t>177</t>
  </si>
  <si>
    <t>764021407</t>
  </si>
  <si>
    <t>Podkladní plech z Al plechu rš 670 mm</t>
  </si>
  <si>
    <t>952584198</t>
  </si>
  <si>
    <t>https://podminky.urs.cz/item/CS_URS_2024_02/764021407</t>
  </si>
  <si>
    <t>"St-01 - nad žlabem"      2,07*2+3,66+6,26</t>
  </si>
  <si>
    <t>178</t>
  </si>
  <si>
    <t>764021423</t>
  </si>
  <si>
    <t>Dilatační připojovací lišta z Al plechu včetně tmelení rš 150 mm</t>
  </si>
  <si>
    <t>846350955</t>
  </si>
  <si>
    <t>https://podminky.urs.cz/item/CS_URS_2024_02/764021423</t>
  </si>
  <si>
    <t>"střešní vikýř"          2,8*2*2</t>
  </si>
  <si>
    <t>179</t>
  </si>
  <si>
    <t>764121401</t>
  </si>
  <si>
    <t>Krytina střechy rovné drážkováním ze svitků z Al plechu rš 500 mm sklonu do 30°</t>
  </si>
  <si>
    <t>561115425</t>
  </si>
  <si>
    <t>https://podminky.urs.cz/item/CS_URS_2024_02/764121401</t>
  </si>
  <si>
    <t>"St-02 - střecha nad vikýři"       3,9*10,53*2</t>
  </si>
  <si>
    <t>180</t>
  </si>
  <si>
    <t>764121403</t>
  </si>
  <si>
    <t>Krytina střechy rovné drážkováním ze svitků z Al plechu rš 500 mm sklonu přes 30 do 60°</t>
  </si>
  <si>
    <t>597954377</t>
  </si>
  <si>
    <t>https://podminky.urs.cz/item/CS_URS_2024_02/764121403</t>
  </si>
  <si>
    <t>"spodní část římsy"</t>
  </si>
  <si>
    <t>"St-01 - sedlová střecha"        0,9*(2,07+6,26+2,07+3,66)</t>
  </si>
  <si>
    <t>"St-02 - střecha vikýřů"           0,45*(10,53*2)</t>
  </si>
  <si>
    <t>181</t>
  </si>
  <si>
    <t>764121491</t>
  </si>
  <si>
    <t>Příplatek k cenám krytiny z Al plechu za těsnění drážek sklonu do 10°</t>
  </si>
  <si>
    <t>-1133903000</t>
  </si>
  <si>
    <t>https://podminky.urs.cz/item/CS_URS_2024_02/764121491</t>
  </si>
  <si>
    <t>182</t>
  </si>
  <si>
    <t>764222407</t>
  </si>
  <si>
    <t>Oplechování štítu závětrnou lištou z Al plechu rš 670 mm</t>
  </si>
  <si>
    <t>-621395498</t>
  </si>
  <si>
    <t>https://podminky.urs.cz/item/CS_URS_2024_02/764222407</t>
  </si>
  <si>
    <t>"St-01 - sedlová střecha - štíty"         7,5*2*2</t>
  </si>
  <si>
    <t>"St-02 - střecha vikýřů"                         3,9*2*2</t>
  </si>
  <si>
    <t>183</t>
  </si>
  <si>
    <t>764222405</t>
  </si>
  <si>
    <t>Oplechování štítu závětrnou lištou z Al plechu rš 400 mm</t>
  </si>
  <si>
    <t>1309199983</t>
  </si>
  <si>
    <t>https://podminky.urs.cz/item/CS_URS_2024_02/764222405</t>
  </si>
  <si>
    <t xml:space="preserve">"střešní římsa"           </t>
  </si>
  <si>
    <t>"St-01 - sedlová střecha"        2,07+6,26+2,07+3,66</t>
  </si>
  <si>
    <t>"St-02 - střecha vikýřů"           10,53*2</t>
  </si>
  <si>
    <t>184</t>
  </si>
  <si>
    <t>764222437</t>
  </si>
  <si>
    <t>Oplechování rovné okapové hrany z Al plechu rš 670 mm</t>
  </si>
  <si>
    <t>1759709368</t>
  </si>
  <si>
    <t>https://podminky.urs.cz/item/CS_URS_2024_02/764222437</t>
  </si>
  <si>
    <t>"St-02 - střecha vikýřů"            10,53*2</t>
  </si>
  <si>
    <t>185</t>
  </si>
  <si>
    <t>764226444</t>
  </si>
  <si>
    <t>Oplechování parapetů rovných celoplošně lepené z Al plechu rš 330 mm</t>
  </si>
  <si>
    <t>-226529808</t>
  </si>
  <si>
    <t>https://podminky.urs.cz/item/CS_URS_2024_02/764226444</t>
  </si>
  <si>
    <t xml:space="preserve">"vnější okenní parapety"       </t>
  </si>
  <si>
    <t>"přízemí"         3,19+3,0*2+3,25+3,0*2+3,19+3,19</t>
  </si>
  <si>
    <t>"podkroví"      2,5*5,7+1,25*2+6,6+1,5+1,25*2</t>
  </si>
  <si>
    <t>186</t>
  </si>
  <si>
    <t>764321415</t>
  </si>
  <si>
    <t>Lemování rovných zdí střech s krytinou skládanou z Al plechu rš 400 mm</t>
  </si>
  <si>
    <t>1164829172</t>
  </si>
  <si>
    <t>https://podminky.urs.cz/item/CS_URS_2024_02/764321415</t>
  </si>
  <si>
    <t>187</t>
  </si>
  <si>
    <t>764325423</t>
  </si>
  <si>
    <t>Lemování trub, konzol nebo držáků z Al plechu střech s krytinou skládanou D přes 100 do 150 mm</t>
  </si>
  <si>
    <t>-1283531264</t>
  </si>
  <si>
    <t>https://podminky.urs.cz/item/CS_URS_2024_02/764325423</t>
  </si>
  <si>
    <t>"větrací potrubí"      2,0</t>
  </si>
  <si>
    <t>188</t>
  </si>
  <si>
    <t>764325425</t>
  </si>
  <si>
    <t>Lemování trub, konzol nebo držáků z Al plechu střech s krytinou skládanou D přes 200 do 300 mm</t>
  </si>
  <si>
    <t>-1551534992</t>
  </si>
  <si>
    <t>https://podminky.urs.cz/item/CS_URS_2024_02/764325425</t>
  </si>
  <si>
    <t>"prostupy VZT"        4,0</t>
  </si>
  <si>
    <t>189</t>
  </si>
  <si>
    <t>764522407</t>
  </si>
  <si>
    <t>Žlab nadřímsový hranatý uložený v hácích se spádovou vložkou z Al plechu rš 670 mm</t>
  </si>
  <si>
    <t>-63037214</t>
  </si>
  <si>
    <t>https://podminky.urs.cz/item/CS_URS_2024_02/764522407</t>
  </si>
  <si>
    <t>"srovnatelná položka"</t>
  </si>
  <si>
    <t>"St-01 - sedlová střecha"       2,07+6,26+2,07+3,66</t>
  </si>
  <si>
    <t>"St-02 - střecha vikýřů"          10,53*2</t>
  </si>
  <si>
    <t>190</t>
  </si>
  <si>
    <t>764522447</t>
  </si>
  <si>
    <t>Příplatek k cenám hranatého nadřímsového žlabu z Al plechu rš 670 mm za provedení rohu nebo koutu</t>
  </si>
  <si>
    <t>543452206</t>
  </si>
  <si>
    <t>https://podminky.urs.cz/item/CS_URS_2024_02/764522447</t>
  </si>
  <si>
    <t>191</t>
  </si>
  <si>
    <t>764528402</t>
  </si>
  <si>
    <t>Svody hranaté včetně objímek, kolen, odskoků z Al plechu o straně 100 mm</t>
  </si>
  <si>
    <t>-99640655</t>
  </si>
  <si>
    <t>https://podminky.urs.cz/item/CS_URS_2024_02/764528402</t>
  </si>
  <si>
    <t>"St-01 - sedlová střecha"       4,5*2*2</t>
  </si>
  <si>
    <t>"St-02 - střecha vikýřů"          1,6*2*2</t>
  </si>
  <si>
    <t>192</t>
  </si>
  <si>
    <t>998764102</t>
  </si>
  <si>
    <t>Přesun hmot tonážní pro konstrukce klempířské v objektech v přes 6 do 12 m</t>
  </si>
  <si>
    <t>1759449553</t>
  </si>
  <si>
    <t>https://podminky.urs.cz/item/CS_URS_2024_02/998764102</t>
  </si>
  <si>
    <t>765</t>
  </si>
  <si>
    <t>Krytina skládaná</t>
  </si>
  <si>
    <t>193</t>
  </si>
  <si>
    <t>765133001</t>
  </si>
  <si>
    <t>Krytina vláknocementová sklonu do 30° skládaná ze šablon s povrchem hladkým</t>
  </si>
  <si>
    <t>-1970721546</t>
  </si>
  <si>
    <t>https://podminky.urs.cz/item/CS_URS_2024_02/765133001</t>
  </si>
  <si>
    <t>"St-02 - střešní krytina"    7,5*(18,34+17,03)/2-3,85*9,99</t>
  </si>
  <si>
    <t xml:space="preserve">                                                   7,5*(15,72+17,03)/2-3,85*9,99</t>
  </si>
  <si>
    <t>194</t>
  </si>
  <si>
    <t>765133011</t>
  </si>
  <si>
    <t>Okapová hrana vláknocementové krytiny jednoduché krytí ze šablon povrchem hladkým</t>
  </si>
  <si>
    <t>-1175766016</t>
  </si>
  <si>
    <t>https://podminky.urs.cz/item/CS_URS_2024_02/765133011</t>
  </si>
  <si>
    <t>195</t>
  </si>
  <si>
    <t>765133035</t>
  </si>
  <si>
    <t>Hřeben vláknocementové krytiny z hřebenáčů s větracím pásem</t>
  </si>
  <si>
    <t>1375497200</t>
  </si>
  <si>
    <t>https://podminky.urs.cz/item/CS_URS_2024_02/765133035</t>
  </si>
  <si>
    <t>"St-01 - sedlová střecha"      17,03</t>
  </si>
  <si>
    <t>196</t>
  </si>
  <si>
    <t>765133091</t>
  </si>
  <si>
    <t>Příplatek k cenám vláknocementové krytiny ze šablon na laťování</t>
  </si>
  <si>
    <t>2016086877</t>
  </si>
  <si>
    <t>https://podminky.urs.cz/item/CS_URS_2024_02/765133091</t>
  </si>
  <si>
    <t>197</t>
  </si>
  <si>
    <t>765191001</t>
  </si>
  <si>
    <t>Montáž pojistné hydroizolační nebo parotěsné fólie kladené ve sklonu do 20° lepením na bednění nebo izolaci</t>
  </si>
  <si>
    <t>-2137504413</t>
  </si>
  <si>
    <t>https://podminky.urs.cz/item/CS_URS_2024_02/765191001</t>
  </si>
  <si>
    <t xml:space="preserve">"St-02 - střecha nad vikýři"       </t>
  </si>
  <si>
    <t>"strukturovaná PP folie pod krytinu"      3,9*10,53*2</t>
  </si>
  <si>
    <t>"pojistný pás přes tep. izolaci"                  3,9*10,53*2</t>
  </si>
  <si>
    <t>198</t>
  </si>
  <si>
    <t>28329043</t>
  </si>
  <si>
    <t>fólie PUR/PP difuzně propustná s nakašírovanou PP strukturovanou rohoží v 8 mm pod hladkou plechovou krytinu, integrovaná samolepící páska, 380 g/m2</t>
  </si>
  <si>
    <t>229818001</t>
  </si>
  <si>
    <t>"St-02 - střecha nad vikýři"       82,134*1,10</t>
  </si>
  <si>
    <t>199</t>
  </si>
  <si>
    <t>62866281</t>
  </si>
  <si>
    <t>pás asfaltový samolepicí modifikovaný SBS s vložkou ze skleněné tkaniny se spalitelnou fólií nebo jemnozrnným minerálním posypem nebo textilií na horním povrchu tl 3,0mm</t>
  </si>
  <si>
    <t>-1932795334</t>
  </si>
  <si>
    <t>"St-02 - pojistný pás přes tep. izolaci"           82,134*1,10</t>
  </si>
  <si>
    <t>200</t>
  </si>
  <si>
    <t>765191023</t>
  </si>
  <si>
    <t>Montáž pojistné hydroizolační nebo parotěsné kladené ve sklonu přes 20° s lepenými spoji na bednění</t>
  </si>
  <si>
    <t>-932150095</t>
  </si>
  <si>
    <t>https://podminky.urs.cz/item/CS_URS_2024_02/765191023</t>
  </si>
  <si>
    <t>"St-01 - pojistný pás přes tep. izolaci"    7,5*(18,34+17,03)/2-3,85*9,99</t>
  </si>
  <si>
    <t xml:space="preserve">                                                                                7,5*(15,72+17,03)/2-3,85*9,99</t>
  </si>
  <si>
    <t>201</t>
  </si>
  <si>
    <t>1919959944</t>
  </si>
  <si>
    <t>"St-01 - pojistný pás přes tep. izolaci"    178,527*1,10</t>
  </si>
  <si>
    <t>202</t>
  </si>
  <si>
    <t>765191041</t>
  </si>
  <si>
    <t>Montáž pojistné hydroizolační nebo parotěsné fólie střešních prostupů DN do 150 mm</t>
  </si>
  <si>
    <t>370513439</t>
  </si>
  <si>
    <t>https://podminky.urs.cz/item/CS_URS_2024_02/765191041</t>
  </si>
  <si>
    <t>"prostup větracího potrubí"          1+1</t>
  </si>
  <si>
    <t>203</t>
  </si>
  <si>
    <t>765191043</t>
  </si>
  <si>
    <t>Montáž pojistné hydroizolační nebo parotěsné fólie střešních prostupů plochy do 1 m2</t>
  </si>
  <si>
    <t>-9570505</t>
  </si>
  <si>
    <t>https://podminky.urs.cz/item/CS_URS_2024_02/765191043</t>
  </si>
  <si>
    <t>"prostup VZT"        4</t>
  </si>
  <si>
    <t>204</t>
  </si>
  <si>
    <t>62851019</t>
  </si>
  <si>
    <t>tvarovka detailová z SBS modifikovaného asfaltu s nosnou vložkou ze skleněné tkaniny</t>
  </si>
  <si>
    <t>2090822828</t>
  </si>
  <si>
    <t>205</t>
  </si>
  <si>
    <t>765191091</t>
  </si>
  <si>
    <t>Příplatek k cenám montáž pojistné hydroizolační nebo parotěsné fólie za sklon přes 30°</t>
  </si>
  <si>
    <t>1468123310</t>
  </si>
  <si>
    <t>https://podminky.urs.cz/item/CS_URS_2024_02/765191091</t>
  </si>
  <si>
    <t>206</t>
  </si>
  <si>
    <t>998765102</t>
  </si>
  <si>
    <t>Přesun hmot tonážní pro krytiny skládané v objektech v přes 6 do 12 m</t>
  </si>
  <si>
    <t>-1221852621</t>
  </si>
  <si>
    <t>https://podminky.urs.cz/item/CS_URS_2024_02/998765102</t>
  </si>
  <si>
    <t>766</t>
  </si>
  <si>
    <t>Konstrukce truhlářské</t>
  </si>
  <si>
    <t>207</t>
  </si>
  <si>
    <t>766211211</t>
  </si>
  <si>
    <t>Montáž madel schodišťových středových dřevěných průběžných šířky do 150 mm</t>
  </si>
  <si>
    <t>729559122</t>
  </si>
  <si>
    <t>https://podminky.urs.cz/item/CS_URS_2024_02/766211211</t>
  </si>
  <si>
    <t>"zámeč. prvek Zp1 - dřev. madlo"      (1,8+5,6)*2</t>
  </si>
  <si>
    <t>"zámeč. prvek Zp2 - dřev. madlo"      (2,92+6,7)*2</t>
  </si>
  <si>
    <t>208</t>
  </si>
  <si>
    <t>54889030</t>
  </si>
  <si>
    <t>uchycení madla na zeď nerezové D 42,4mm</t>
  </si>
  <si>
    <t>808346866</t>
  </si>
  <si>
    <t>"zámeč. prvek Zp2 - madlo na zeď"      (3+6)*2</t>
  </si>
  <si>
    <t>209</t>
  </si>
  <si>
    <t>052171001R</t>
  </si>
  <si>
    <t>madlo dřevěné, ohýbaný profil průměr 48 mm - specifikace dle PD a požadavků na kvalitu</t>
  </si>
  <si>
    <t>-1599233590</t>
  </si>
  <si>
    <t>"zámeč. prvek Zp1 - dřev. madlo"      (1,8+5,6)*1,1</t>
  </si>
  <si>
    <t>"zámeč. prvek Zp2 - dřev. madlo"      (2,92+6,7)*1,1</t>
  </si>
  <si>
    <t>210</t>
  </si>
  <si>
    <t>052171002R</t>
  </si>
  <si>
    <t>madlo dřevěné, ohýbaný profil průměr 36 mm - specifikace dle PD a požadavků na kvalitu</t>
  </si>
  <si>
    <t>-2109049100</t>
  </si>
  <si>
    <t>211</t>
  </si>
  <si>
    <t>766417211</t>
  </si>
  <si>
    <t>Montáž podkladového roštu pro obložení stěn</t>
  </si>
  <si>
    <t>-643994669</t>
  </si>
  <si>
    <t>https://podminky.urs.cz/item/CS_URS_2024_02/766417211</t>
  </si>
  <si>
    <t xml:space="preserve">"St-02 - vnitřní boky vikýřů"    </t>
  </si>
  <si>
    <t>"podkladní rošt"         (1,6*9,1)*2,0</t>
  </si>
  <si>
    <t>"distanční rošt"           (2,0*9,1)*1,6</t>
  </si>
  <si>
    <t>212</t>
  </si>
  <si>
    <t>1077611147</t>
  </si>
  <si>
    <t>"podkladní rošt"         0,04*0,06*29,12*1,1</t>
  </si>
  <si>
    <t>"distanční rošt"           0,04*0,06*29,12*1,1</t>
  </si>
  <si>
    <t>213</t>
  </si>
  <si>
    <t>766427112</t>
  </si>
  <si>
    <t>Montáž podkladového roštu pro obložení podhledů</t>
  </si>
  <si>
    <t>574410927</t>
  </si>
  <si>
    <t>https://podminky.urs.cz/item/CS_URS_2024_02/766427112</t>
  </si>
  <si>
    <t>"St-01 - podhled na krokvích"     (60,461+62,392)*1,6</t>
  </si>
  <si>
    <t>"St-02 - podhled na krokvích"     56,666*1,6</t>
  </si>
  <si>
    <t>214</t>
  </si>
  <si>
    <t>-1127170938</t>
  </si>
  <si>
    <t>"St-01 - podhled na krokvích"     0,06*0,04*196,565*1,1</t>
  </si>
  <si>
    <t>"St-02 - podhled na krokvích"     0,06*0,04*90,666*1,1</t>
  </si>
  <si>
    <t>215</t>
  </si>
  <si>
    <t>766437311</t>
  </si>
  <si>
    <t>Montáž obložení podkladového roštu pro sloupů a pilířů</t>
  </si>
  <si>
    <t>955626055</t>
  </si>
  <si>
    <t>https://podminky.urs.cz/item/CS_URS_2024_02/766437311</t>
  </si>
  <si>
    <t xml:space="preserve">"podkroví - vikýře - obklad nadpraží"        </t>
  </si>
  <si>
    <t>(0,24+0,24+0,37)*2*9,96*2</t>
  </si>
  <si>
    <t xml:space="preserve">"podkroví - vikýře - obklad sloupků"      </t>
  </si>
  <si>
    <t>(0,24*2+0,31*2)*(3*8+3*2)</t>
  </si>
  <si>
    <t>216</t>
  </si>
  <si>
    <t>-837550381</t>
  </si>
  <si>
    <t>"podkroví - vikýře - obklad nadpraží"        0,04*0,06*33,864*1,05</t>
  </si>
  <si>
    <t>"podkroví - vikýře - obklad sloupků"         0,04*0,06*33,0*1,05</t>
  </si>
  <si>
    <t>217</t>
  </si>
  <si>
    <t>766438113R</t>
  </si>
  <si>
    <t>Montáž a dodávka obložení betonových stupňů bez podstupnic z vlhkuodolné DTD desky tl. 20 mm s CPL laminátem, vč. obložení soklu - specifikace dle PD a požadavků na kvalitu</t>
  </si>
  <si>
    <t>1910017950</t>
  </si>
  <si>
    <t>"Tp11, Tp12 - obklad schod. stupnice vč. soklu"       1,5*(23+1)</t>
  </si>
  <si>
    <t>218</t>
  </si>
  <si>
    <t>766622131</t>
  </si>
  <si>
    <t>Montáž plastových oken plochy přes 1 m2 otevíravých v do 1,5 m s rámem do zdiva</t>
  </si>
  <si>
    <t>252840861</t>
  </si>
  <si>
    <t>https://podminky.urs.cz/item/CS_URS_2024_02/766622131</t>
  </si>
  <si>
    <t>"O3 - 1500/1000"            1*1,5*1,0</t>
  </si>
  <si>
    <t>219</t>
  </si>
  <si>
    <t>611400491R</t>
  </si>
  <si>
    <t>O3 - okno dvoudílné, výsuvné, jednoduché jsklo, plast krytý hliníkem RAL 9007, madlo nerez, vel. 1500/1000 mm - specifikace dle výpisu PSV - okna</t>
  </si>
  <si>
    <t>1812705193</t>
  </si>
  <si>
    <t>220</t>
  </si>
  <si>
    <t>766629641</t>
  </si>
  <si>
    <t>Předsazená montáž oken kotvením upevňovacími body a rámem z termoplastické pěny vyložení 95 mm</t>
  </si>
  <si>
    <t>-1986146843</t>
  </si>
  <si>
    <t>https://podminky.urs.cz/item/CS_URS_2024_02/766629641</t>
  </si>
  <si>
    <t>"O1 - 1500/750"            6*(1,5*2+0,75*2)</t>
  </si>
  <si>
    <t>"O2a - 3000/750"          2*(3,0*2+0,75*2)</t>
  </si>
  <si>
    <t>"O2b - 3000/750"          2*(3,0*2+0,75*2)</t>
  </si>
  <si>
    <t>"O4 - 3250/2250"          1*(3,25*2+2,25*2)</t>
  </si>
  <si>
    <t>"O5 - 1200/2860"          1*(1,2*2+2,86*2)</t>
  </si>
  <si>
    <t>"O6a - 1250/1250"        2*(1,25*2+1,25*2)</t>
  </si>
  <si>
    <t>"O6b - 1250/1250"        2*(1,25*2+1,25*2)</t>
  </si>
  <si>
    <t>"O7a - 2200/1100)"       2*(2,2*2+1,1*2)</t>
  </si>
  <si>
    <t>"O7b - 2200/1100)"       2*(2,2*2+1,1*2)</t>
  </si>
  <si>
    <t>"O7c - 2200/1100)"       1*(2,2*2+1,1*2)</t>
  </si>
  <si>
    <t>"O8 - 1300/1100"           1*(1,3*2+1,1*2)</t>
  </si>
  <si>
    <t>"O9 - 900/2110"             1*(0,9*2+2,11*2)</t>
  </si>
  <si>
    <t>"O10 - 2450/850"           1*(2,45*2+0,85*2)</t>
  </si>
  <si>
    <t>"O11 - 1500/1100"         1*(1,5*2+1,1*2)</t>
  </si>
  <si>
    <t>221</t>
  </si>
  <si>
    <t>611400521R</t>
  </si>
  <si>
    <t>O1 - okno jednodílné, sklopné, trojsklo, plast krytý hliníkem RAL 9007, klika nerez, vel. 1500/750 mm - specifikace dle výpisu PSV - okna</t>
  </si>
  <si>
    <t>-327811510</t>
  </si>
  <si>
    <t>"O1 - 1500/750"            6*1,5*0,75</t>
  </si>
  <si>
    <t>222</t>
  </si>
  <si>
    <t>611400441R</t>
  </si>
  <si>
    <t>O2a - okno dvoudílné, fixní, trojsklo, plast krytý hliníkem RAL 9007, vel. 3000/750 mm - specifikace dle výpisu PSV - okna</t>
  </si>
  <si>
    <t>500754047</t>
  </si>
  <si>
    <t>"O2a - 3000/750"          2*3,0*0,75</t>
  </si>
  <si>
    <t>223</t>
  </si>
  <si>
    <t>611400522R</t>
  </si>
  <si>
    <t>O2b - okno dvoudílné, sklopné, trojsklo, plast krytý hliníkem RAL 9007, klika nerez, vel. 3000/750 mm - specifikace dle výpisu PSV - okna</t>
  </si>
  <si>
    <t>-1873647404</t>
  </si>
  <si>
    <t>"O2b - 3000/750"          2*3,0*0,75</t>
  </si>
  <si>
    <t>224</t>
  </si>
  <si>
    <t>611400541R</t>
  </si>
  <si>
    <t>O4 - okno trojdílné, fixní+sklopné+ otevíravéa sklopné, trojsklo, plast krytý hliníkem RAL 9007, klika nerez, vel. 3250/225 mm - specifikace dle výpisu PSV - okna</t>
  </si>
  <si>
    <t>-2103007841</t>
  </si>
  <si>
    <t>"O4 - 3250/2250"          1*3,25*2,25</t>
  </si>
  <si>
    <t>225</t>
  </si>
  <si>
    <t>611400601R</t>
  </si>
  <si>
    <t>O5 - dveře terasové jednokřídlové s pevným nadsvětlíkem, otevíravé a sklopné, trojsklo, plast krytý hliníkem RAL 9007, klika nerez se zámkem, vel. 1200/2860 mm - specifikace dle výpisu PSV - okna</t>
  </si>
  <si>
    <t>-550160625</t>
  </si>
  <si>
    <t>"O5 - 1200/2860"          1*1,2*2,86</t>
  </si>
  <si>
    <t>226</t>
  </si>
  <si>
    <t>611400523R</t>
  </si>
  <si>
    <t>O6a - okno jednodílné, otevíravé a sklopné, trojsklo, plast krytý hliníkem RAL 9007, klika nerez, vel. 1250/1250 mm - specifikace dle výpisu PSV - okna</t>
  </si>
  <si>
    <t>-1408976110</t>
  </si>
  <si>
    <t>"O6a - 1250/1250"        2*1,25*1,25</t>
  </si>
  <si>
    <t>227</t>
  </si>
  <si>
    <t>611400524R</t>
  </si>
  <si>
    <t>O6b - okno jednodílné, otevíravé a sklopné, trojsklo, plast krytý hliníkem RAL 9007, klika nerez, vel. 1250/1250 mm - specifikace dle výpisu PSV - okna</t>
  </si>
  <si>
    <t>-1682412982</t>
  </si>
  <si>
    <t>"O6b - 1250/1250"        2*1,25*1,25</t>
  </si>
  <si>
    <t>228</t>
  </si>
  <si>
    <t>611400525R</t>
  </si>
  <si>
    <t>O7a - okno dvoudílné, fixní+otevíravé a sklopné, trojsklo, plast krytý hliníkem RAL 9007, klika nerez, vel. 2200/1100 mm - specifikace dle výpisu PSV - okna</t>
  </si>
  <si>
    <t>-769255369</t>
  </si>
  <si>
    <t>"O7a - 2200/1100)"       2*2,2*1,1</t>
  </si>
  <si>
    <t>229</t>
  </si>
  <si>
    <t>611400526R</t>
  </si>
  <si>
    <t>O7b - okno dvoudílné, fixní+otevíravé a sklopné, trojsklo, plast krytý hliníkem RAL 9007, klika nerez, vel. 2200/1100 mm - specifikace dle výpisu PSV - okna</t>
  </si>
  <si>
    <t>-2130651678</t>
  </si>
  <si>
    <t>"O7b - 2200/1100)"       2*2,2*1,1</t>
  </si>
  <si>
    <t>230</t>
  </si>
  <si>
    <t>611400527R</t>
  </si>
  <si>
    <t>O7c - okno dvoudílné, fixní+otevíravé a sklopné, trojsklo, plast krytý hliníkem RAL 9007, klika nerez, vel. 2200/1100 mm - specifikace dle výpisu PSV - okna</t>
  </si>
  <si>
    <t>-12422171</t>
  </si>
  <si>
    <t>"O7c - 2200/1100)"       1*2,2*1,1</t>
  </si>
  <si>
    <t>231</t>
  </si>
  <si>
    <t>611400442R</t>
  </si>
  <si>
    <t>O8 - okno jednodílné, fixní, trojsklo, plast krytý hliníkem RAL 9007, vel. 1300/1100 mm - specifikace dle výpisu PSV - okna</t>
  </si>
  <si>
    <t>1387024626</t>
  </si>
  <si>
    <t>"O8 - 1300/1100"           1*1,3*1,1</t>
  </si>
  <si>
    <t>232</t>
  </si>
  <si>
    <t>611400581R</t>
  </si>
  <si>
    <t>O9 - dveře terasové jednokřídlové, otevíravé a sklopné, trojsklo, plast krytý hliníkem RAL 9007, klika nerez se zámkem, vel. 900/2110 mm - specifikace dle výpisu PSV - okna</t>
  </si>
  <si>
    <t>2140592825</t>
  </si>
  <si>
    <t>"O9 - 900/2110"             1*0,9*2,11</t>
  </si>
  <si>
    <t>233</t>
  </si>
  <si>
    <t>611400528R</t>
  </si>
  <si>
    <t>O10 - okno dvoudílné, fixní+otevíravé a sklopné, trojsklo, plast krytý hliníkem RAL 9007, klika nerez, vel. 2450/850 mm - specifikace dle výpisu PSV - okna</t>
  </si>
  <si>
    <t>1110760533</t>
  </si>
  <si>
    <t>"O10 - 2450/850"           1*2,45*0,85</t>
  </si>
  <si>
    <t>234</t>
  </si>
  <si>
    <t>611400529R</t>
  </si>
  <si>
    <t>O11 - okno dvoudílné, fixní+otevíravé a sklopné, trojsklo, plast krytý hliníkem RAL 9007, klika nerez, vel. 1500/1100 mm - specifikace dle výpisu PSV - okna</t>
  </si>
  <si>
    <t>-1659423755</t>
  </si>
  <si>
    <t>"O11 - 1500/1100"         1*1,5*1,1</t>
  </si>
  <si>
    <t>235</t>
  </si>
  <si>
    <t>766660171</t>
  </si>
  <si>
    <t>Montáž dveřních křídel otvíravých jednokřídlových š do 0,8 m do obložkové zárubně</t>
  </si>
  <si>
    <t>1885967448</t>
  </si>
  <si>
    <t>https://podminky.urs.cz/item/CS_URS_2024_02/766660171</t>
  </si>
  <si>
    <t>"D3 - 800/2100"        2+1</t>
  </si>
  <si>
    <t>"D4 - 700/2100"        2</t>
  </si>
  <si>
    <t>"D5 - 800/2100"        1</t>
  </si>
  <si>
    <t>236</t>
  </si>
  <si>
    <t>611620851R</t>
  </si>
  <si>
    <t>D4 - dveře jednokřídlé dřevotřískové povrch laminátový plné 700x1970-2100mm - specifikace dle výpisu PSV - dveře</t>
  </si>
  <si>
    <t>-1329409638</t>
  </si>
  <si>
    <t>"D4 - 700/2100 - P"        2</t>
  </si>
  <si>
    <t>237</t>
  </si>
  <si>
    <t>611620861R</t>
  </si>
  <si>
    <t>D3 - dveře jednokřídlé dřevotřískové povrch laminátový plné 800x1970-2100mm - specifikace dle výpisu PSV - dveře</t>
  </si>
  <si>
    <t>-2101846073</t>
  </si>
  <si>
    <t>"D3 - 800/2100 - P"        2</t>
  </si>
  <si>
    <t xml:space="preserve">"D3 - 800/2100 - L"         1  </t>
  </si>
  <si>
    <t>238</t>
  </si>
  <si>
    <t>611620862R</t>
  </si>
  <si>
    <t>D5 - dveře jednokřídlé dřevotřískové povrch laminátový plné 800x1970-2100mm -  specifikace dle výpisu PSV - dveře</t>
  </si>
  <si>
    <t>-1023694953</t>
  </si>
  <si>
    <t>"D5 - 800/2100 - P"        1</t>
  </si>
  <si>
    <t>239</t>
  </si>
  <si>
    <t>61182307</t>
  </si>
  <si>
    <t>zárubeň jednokřídlá obložková s laminátovým povrchem tl stěny 60-150mm rozměru 600-1100/1970, 2100mm</t>
  </si>
  <si>
    <t>-1579644630</t>
  </si>
  <si>
    <t>240</t>
  </si>
  <si>
    <t>61182309</t>
  </si>
  <si>
    <t>zárubeň jednokřídlá obložková s laminátovým povrchem tl stěny 260-350mm rozměru 600-1100/1970, 2100mm</t>
  </si>
  <si>
    <t>311790018</t>
  </si>
  <si>
    <t>241</t>
  </si>
  <si>
    <t>766660181</t>
  </si>
  <si>
    <t>Montáž dveřních křídel otvíravých jednokřídlových š do 0,8 m požárních do obložkové zárubně</t>
  </si>
  <si>
    <t>-920225081</t>
  </si>
  <si>
    <t>https://podminky.urs.cz/item/CS_URS_2024_02/766660181</t>
  </si>
  <si>
    <t>"D3.1 - 800/2100"        1+1</t>
  </si>
  <si>
    <t>"D4.1 - 700/2100"        1</t>
  </si>
  <si>
    <t>"D6 - 800/2100"           1+1</t>
  </si>
  <si>
    <t>242</t>
  </si>
  <si>
    <t>611620971R</t>
  </si>
  <si>
    <t>D4.1 - dveře jednokřídlé dřevotřískové protipožární EW15 DP3-C povrch laminátový plné 700x1970-2100mm - specifikace dle výpisu PSV - dveře</t>
  </si>
  <si>
    <t>1546920019</t>
  </si>
  <si>
    <t>"D4.1 - 700/2100 - P"        1</t>
  </si>
  <si>
    <t>243</t>
  </si>
  <si>
    <t>611620981R</t>
  </si>
  <si>
    <t>D3.1 - dveře jednokřídlé dřevotřískové protipožární EW 15 DP3-C povrch laminátový plné 800x1970-2100mm - specifikace dle výpisu PSV - dveře</t>
  </si>
  <si>
    <t>-2043527567</t>
  </si>
  <si>
    <t>"D3.1 - 800/2100 - P"        1</t>
  </si>
  <si>
    <t>"D3.1 - 800/2100 - L"        1</t>
  </si>
  <si>
    <t>244</t>
  </si>
  <si>
    <t>611620982R</t>
  </si>
  <si>
    <t>D6 - dveře jednokřídlé dřevotřískové protipožární EW 15 DP3-C povrch laminátový plné 800x1970-2100mm - specifikace dle výpisu PSV - dveře</t>
  </si>
  <si>
    <t>732188830</t>
  </si>
  <si>
    <t>"D6 - 800/2100 - P"           1</t>
  </si>
  <si>
    <t>"D6 - 800/2100 - L"            1</t>
  </si>
  <si>
    <t>245</t>
  </si>
  <si>
    <t>61182318</t>
  </si>
  <si>
    <t>zárubeň jednokřídlá obložková s laminátovým povrchem a protipožární úpravou tl stěny 60-150mm rozměru 600-1100/1970, 2100mm</t>
  </si>
  <si>
    <t>1037198543</t>
  </si>
  <si>
    <t>246</t>
  </si>
  <si>
    <t>766660729.1</t>
  </si>
  <si>
    <t>Montáž dveřního interiérového kování - štítku s klikou</t>
  </si>
  <si>
    <t>-328760094</t>
  </si>
  <si>
    <t>https://podminky.urs.cz/item/CS_URS_2024_02/766660729.1</t>
  </si>
  <si>
    <t>247</t>
  </si>
  <si>
    <t>549141231R</t>
  </si>
  <si>
    <t>kování rozetové klika/klika, třída odolnosti 4 dle EN 1906, provedení nerez</t>
  </si>
  <si>
    <t>-2139233131</t>
  </si>
  <si>
    <t>248</t>
  </si>
  <si>
    <t>766694116</t>
  </si>
  <si>
    <t>Montáž parapetních desek dřevěných nebo plastových š do 30 cm</t>
  </si>
  <si>
    <t>1127847221</t>
  </si>
  <si>
    <t>https://podminky.urs.cz/item/CS_URS_2024_02/766694116</t>
  </si>
  <si>
    <t xml:space="preserve">"vnitřní okenní parapety" </t>
  </si>
  <si>
    <t>"přízemí"          1,5</t>
  </si>
  <si>
    <t>"podkroví"       6,82</t>
  </si>
  <si>
    <t>249</t>
  </si>
  <si>
    <t>60794102</t>
  </si>
  <si>
    <t>parapet dřevotřískový vnitřní povrch laminátový š 260mm</t>
  </si>
  <si>
    <t>-1483246742</t>
  </si>
  <si>
    <t>"přízemí"          1,5*1,05</t>
  </si>
  <si>
    <t>"podkroví"       6,82*1,05</t>
  </si>
  <si>
    <t>250</t>
  </si>
  <si>
    <t>766694126</t>
  </si>
  <si>
    <t>Montáž parapetních desek dřevěných nebo plastových š přes 30 cm</t>
  </si>
  <si>
    <t>1658002454</t>
  </si>
  <si>
    <t>https://podminky.urs.cz/item/CS_URS_2024_02/766694126</t>
  </si>
  <si>
    <t>"přízemí"          1,5*5+3,0*4+3,25</t>
  </si>
  <si>
    <t>"ppodkroví"    1,5+1,25*4+5,7+6,6</t>
  </si>
  <si>
    <t>251</t>
  </si>
  <si>
    <t>60794105</t>
  </si>
  <si>
    <t>parapet dřevotřískový vnitřní povrch laminátový š 400mm</t>
  </si>
  <si>
    <t>-973685182</t>
  </si>
  <si>
    <t>"přízemí"          (1,5*5+3,0*4+3,25)*1,05</t>
  </si>
  <si>
    <t>"ppodkroví"    (1,5+1,25*4+5,7+6,6)*1,05</t>
  </si>
  <si>
    <t>252</t>
  </si>
  <si>
    <t>61144019</t>
  </si>
  <si>
    <t>koncovka k parapetu plastovému vnitřnímu 1 pár</t>
  </si>
  <si>
    <t>254879381</t>
  </si>
  <si>
    <t>"přízemí"          5+4+1</t>
  </si>
  <si>
    <t>"ppodkroví"    1+4+1+1</t>
  </si>
  <si>
    <t>253</t>
  </si>
  <si>
    <t>998766102</t>
  </si>
  <si>
    <t>Přesun hmot tonážní pro kce truhlářské v objektech v přes 6 do 12 m</t>
  </si>
  <si>
    <t>-1480953118</t>
  </si>
  <si>
    <t>https://podminky.urs.cz/item/CS_URS_2024_02/998766102</t>
  </si>
  <si>
    <t>767</t>
  </si>
  <si>
    <t>Konstrukce zámečnické</t>
  </si>
  <si>
    <t>254</t>
  </si>
  <si>
    <t>767151110</t>
  </si>
  <si>
    <t>Montáž přestavitelné příčky rámové v do 3 m modulu plného</t>
  </si>
  <si>
    <t>-1494450083</t>
  </si>
  <si>
    <t>https://podminky.urs.cz/item/CS_URS_2024_02/767151110</t>
  </si>
  <si>
    <t>"přízemí - dělící polopříčka"         2,16*3,26</t>
  </si>
  <si>
    <t>255</t>
  </si>
  <si>
    <t>59054780</t>
  </si>
  <si>
    <t>příčka interiérová přestavitelná rámová plná, š modulu 1,2m, výška do 3m, tl 100mm</t>
  </si>
  <si>
    <t>-372211251</t>
  </si>
  <si>
    <t>256</t>
  </si>
  <si>
    <t>767153110</t>
  </si>
  <si>
    <t>Montáž mobilní příčky nezávěsné v do 3 m</t>
  </si>
  <si>
    <t>-1936247139</t>
  </si>
  <si>
    <t>https://podminky.urs.cz/item/CS_URS_2024_02/767153110</t>
  </si>
  <si>
    <t xml:space="preserve">"podkroví - WC"      2,4*(1,25+0,9) </t>
  </si>
  <si>
    <t>257</t>
  </si>
  <si>
    <t>1581602102</t>
  </si>
  <si>
    <t>"podkroví - WC"      2,4*1,25</t>
  </si>
  <si>
    <t>258</t>
  </si>
  <si>
    <t>59054815</t>
  </si>
  <si>
    <t>modul dveřní pro mobilní příčku, dveře jednokřídlé plné</t>
  </si>
  <si>
    <t>-1163549463</t>
  </si>
  <si>
    <t>"podkroví - WC"      2,4*0,9</t>
  </si>
  <si>
    <t>259</t>
  </si>
  <si>
    <t>767163221</t>
  </si>
  <si>
    <t>Montáž přímého kovového zábradlí z dílců do betonu konstrukce na schodišti</t>
  </si>
  <si>
    <t>-54079364</t>
  </si>
  <si>
    <t>https://podminky.urs.cz/item/CS_URS_2024_01/767163221</t>
  </si>
  <si>
    <t>"zámeč. prvek Zp1"      1,62+5,38</t>
  </si>
  <si>
    <t>260</t>
  </si>
  <si>
    <t>55342288R</t>
  </si>
  <si>
    <t>Zp1 - zábradlí vnitřního schodiště, nerez sloupky průměr 50 mm, vč. výplně z nerez síťoviny 60x104x2 mm - specifikace dle PD a požadavků na kvalitu</t>
  </si>
  <si>
    <t>-471057266</t>
  </si>
  <si>
    <t>261</t>
  </si>
  <si>
    <t>767531121</t>
  </si>
  <si>
    <t>Osazení zapuštěného rámu z L profilů k čisticím rohožím</t>
  </si>
  <si>
    <t>1973839700</t>
  </si>
  <si>
    <t>https://podminky.urs.cz/item/CS_URS_2024_02/767531121</t>
  </si>
  <si>
    <t>"vnější rohož"       (0,9*2+1,6*2)</t>
  </si>
  <si>
    <t>"vnitřní rohož"      (1,5*2+0,8+1,1)</t>
  </si>
  <si>
    <t>262</t>
  </si>
  <si>
    <t>69752160</t>
  </si>
  <si>
    <t>rám pro zapuštění profil L-30/30 25/25 20/30 15/30-Al</t>
  </si>
  <si>
    <t>-1096871402</t>
  </si>
  <si>
    <t>"vnější rohož"       (0,9*2+1,6*2)*1,1</t>
  </si>
  <si>
    <t>"vnitřní rohož"      (1,5*2+0,8+1,1)*1,1</t>
  </si>
  <si>
    <t>263</t>
  </si>
  <si>
    <t>767531213</t>
  </si>
  <si>
    <t>Montáž vstupních kovových nebo plastových rohoží čisticích zón plochy přes 1 do 1,5 m2</t>
  </si>
  <si>
    <t>-206335394</t>
  </si>
  <si>
    <t>https://podminky.urs.cz/item/CS_URS_2024_02/767531213</t>
  </si>
  <si>
    <t>"vnitřní a vnější rohož"       2,0</t>
  </si>
  <si>
    <t>264</t>
  </si>
  <si>
    <t>69752070</t>
  </si>
  <si>
    <t>rohož vstupní provedení umělohmotné profily se silon. Kartáčky</t>
  </si>
  <si>
    <t>1917346781</t>
  </si>
  <si>
    <t>"vnější rohož"        1,6*0,9</t>
  </si>
  <si>
    <t>1,44*1,1 'Přepočtené koeficientem množství</t>
  </si>
  <si>
    <t>265</t>
  </si>
  <si>
    <t>69752110</t>
  </si>
  <si>
    <t>rohož textilní provedení PA, hustý povrch, jemné dočištění</t>
  </si>
  <si>
    <t>-805735735</t>
  </si>
  <si>
    <t>"vnitřní rohož"       1,5*1,1*1,1</t>
  </si>
  <si>
    <t>266</t>
  </si>
  <si>
    <t>767640222</t>
  </si>
  <si>
    <t>Montáž dveří ocelových nebo hliníkových vchodových dvoukřídlových s nadsvětlíkem</t>
  </si>
  <si>
    <t>309232325</t>
  </si>
  <si>
    <t>https://podminky.urs.cz/item/CS_URS_2024_02/767640222</t>
  </si>
  <si>
    <t>"D1 - 1600/2760 - vchodové dveře"            1,0</t>
  </si>
  <si>
    <t>267</t>
  </si>
  <si>
    <t>553413351R</t>
  </si>
  <si>
    <t>D1 - dveře dvoukřídlé Al s nadsvětlíkem, izolační 3-sklo,, samozavírač - specifikace dle výpisu PSV - dveře</t>
  </si>
  <si>
    <t>-171904955</t>
  </si>
  <si>
    <t>"D1 - 1600/2760"            1,0</t>
  </si>
  <si>
    <t>268</t>
  </si>
  <si>
    <t>767646524R</t>
  </si>
  <si>
    <t>Montáž dveří hliníkových dvoukřídlového v přes 2400 do 2750 mm</t>
  </si>
  <si>
    <t>-865164301</t>
  </si>
  <si>
    <t>"D2.1 - 1800/2750"         1,0</t>
  </si>
  <si>
    <t>"D2.2 - 1800/2750"         1,0</t>
  </si>
  <si>
    <t>269</t>
  </si>
  <si>
    <t>553413521R</t>
  </si>
  <si>
    <t>D2.1 - dveře dvoukřídlé Al prosklené s nadsvětlíkem, prosklené, vel. 1800x2750mm - specifikace dle výpis PSV - dveře</t>
  </si>
  <si>
    <t>1918421059</t>
  </si>
  <si>
    <t>270</t>
  </si>
  <si>
    <t>553413522R</t>
  </si>
  <si>
    <t>D2.2 - dveře dvoukřídlé Al prosklené s nadsvětlíkem, prosklené, vel. 1800x2750mm - specifikace dle výpis PSV - dveře</t>
  </si>
  <si>
    <t>-881822747</t>
  </si>
  <si>
    <t>271</t>
  </si>
  <si>
    <t>767649191</t>
  </si>
  <si>
    <t>Montáž dveřního hydraulického samozavírače</t>
  </si>
  <si>
    <t>-1754239231</t>
  </si>
  <si>
    <t>https://podminky.urs.cz/item/CS_URS_2024_02/767649191</t>
  </si>
  <si>
    <t>272</t>
  </si>
  <si>
    <t>54917250</t>
  </si>
  <si>
    <t>samozavírač dveří hydraulický</t>
  </si>
  <si>
    <t>-70994103</t>
  </si>
  <si>
    <t>273</t>
  </si>
  <si>
    <t>767995113</t>
  </si>
  <si>
    <t>Montáž atypických zámečnických konstrukcí hmotnosti přes 10 do 20 kg</t>
  </si>
  <si>
    <t>kg</t>
  </si>
  <si>
    <t>-140362394</t>
  </si>
  <si>
    <t>https://podminky.urs.cz/item/CS_URS_2024_02/767995113</t>
  </si>
  <si>
    <t>"podkroví - vikýře"</t>
  </si>
  <si>
    <t>"sloup - UPN 160"          18,8*(2*1,17*5)</t>
  </si>
  <si>
    <t xml:space="preserve">                                              18,8*(2*0,92*2+2*1,17*3)</t>
  </si>
  <si>
    <t xml:space="preserve">"příčle - UPN 160"          18,8*(2*9,96*2) </t>
  </si>
  <si>
    <t>"spojovací prvky - 10%"          1170,112*0,1</t>
  </si>
  <si>
    <t>274</t>
  </si>
  <si>
    <t>13010822</t>
  </si>
  <si>
    <t>ocel profilová jakost S235JR (11 375) průřez U (UPN) 160</t>
  </si>
  <si>
    <t>1764981512</t>
  </si>
  <si>
    <t>Poznámka k položce:_x000D_
Hmotnost: 18,80 kg/m</t>
  </si>
  <si>
    <t>"podkroví - vikýře"        1287,123/1000</t>
  </si>
  <si>
    <t>275</t>
  </si>
  <si>
    <t>413941135</t>
  </si>
  <si>
    <t>Osazování ocelových válcovaných nosníků stropů HEA nebo HEB výšky přes 220 mm</t>
  </si>
  <si>
    <t>175924726</t>
  </si>
  <si>
    <t>https://podminky.urs.cz/item/CS_URS_2024_02/413941135</t>
  </si>
  <si>
    <t>"podkroví - vaznice - HEB 240"         83,20*16,15/1000</t>
  </si>
  <si>
    <t xml:space="preserve">                                                                      83,20*15,43/1000</t>
  </si>
  <si>
    <t>276</t>
  </si>
  <si>
    <t>13010984</t>
  </si>
  <si>
    <t>ocel profilová jakost S235JR (11 375) průřez HEB 240</t>
  </si>
  <si>
    <t>-226312046</t>
  </si>
  <si>
    <t>Poznámka k položce:_x000D_
Hmotnost: 85,00 kg/m</t>
  </si>
  <si>
    <t>"podkroví - vaznice - HEB 240"         83,20*16,15/1000*1,05</t>
  </si>
  <si>
    <t xml:space="preserve">                                                                      83,20*15,43/1000*1,05</t>
  </si>
  <si>
    <t>277</t>
  </si>
  <si>
    <t>998767102</t>
  </si>
  <si>
    <t>Přesun hmot tonážní pro zámečnické konstrukce v objektech v přes 6 do 12 m</t>
  </si>
  <si>
    <t>-2058969797</t>
  </si>
  <si>
    <t>https://podminky.urs.cz/item/CS_URS_2024_02/998767102</t>
  </si>
  <si>
    <t>771</t>
  </si>
  <si>
    <t>Podlahy z dlaždic</t>
  </si>
  <si>
    <t>278</t>
  </si>
  <si>
    <t>771121011</t>
  </si>
  <si>
    <t>Nátěr penetrační na podlahu</t>
  </si>
  <si>
    <t>840498084</t>
  </si>
  <si>
    <t>https://podminky.urs.cz/item/CS_URS_2024_02/771121011</t>
  </si>
  <si>
    <t>"přízemí - Po-11"        7,35+8,65+12,06+2,2+4,04+5,34+7,19</t>
  </si>
  <si>
    <t>"podkroví - Po-21"     8,22</t>
  </si>
  <si>
    <t>279</t>
  </si>
  <si>
    <t>771474112</t>
  </si>
  <si>
    <t>Montáž soklů z dlaždic keramických rovných lepených cementovým flexibilním lepidlem v přes 65 do 90 mm</t>
  </si>
  <si>
    <t>-2021493978</t>
  </si>
  <si>
    <t>https://podminky.urs.cz/item/CS_URS_2024_02/771474112</t>
  </si>
  <si>
    <t>"přízemí"</t>
  </si>
  <si>
    <t>"101- zádveří"         3,52+2,235+3,06+2,235-1,6*2-0,7-0,8*2</t>
  </si>
  <si>
    <t>"102 - šatna"           3,56+2,65*2+3,0-0,8</t>
  </si>
  <si>
    <t>"108 - personál"    1,75+2,07*2+2,1-0,7-0,8*2</t>
  </si>
  <si>
    <t>"110 - tech.místnost"   2,2*2+3,27*2-0,7</t>
  </si>
  <si>
    <t>280</t>
  </si>
  <si>
    <t>59761184</t>
  </si>
  <si>
    <t>sokl keramický mrazuvzdorný povrch hladký/matný tl do 10mm výšky přes 65 do 90mm</t>
  </si>
  <si>
    <t>407286446</t>
  </si>
  <si>
    <t>32,54*1,1 'Přepočtené koeficientem množství</t>
  </si>
  <si>
    <t>281</t>
  </si>
  <si>
    <t>771574414</t>
  </si>
  <si>
    <t>Montáž podlah keramických hladkých lepených cementovým flexibilním lepidlem přes 4 do 6 ks/m2</t>
  </si>
  <si>
    <t>1689271036</t>
  </si>
  <si>
    <t>https://podminky.urs.cz/item/CS_URS_2024_02/771574414</t>
  </si>
  <si>
    <t>"přízemí - Po-11"       7,35+8,65+12,06+2,2+4,04+5,34+7,19</t>
  </si>
  <si>
    <t>282</t>
  </si>
  <si>
    <t>59761131</t>
  </si>
  <si>
    <t>dlažba keramická slinutá mrazuvzdorná povrch hladký/leštěný tl do 10mm přes 4 do 6ks/m2</t>
  </si>
  <si>
    <t>1642228851</t>
  </si>
  <si>
    <t>55,05</t>
  </si>
  <si>
    <t>55,05*1,15 'Přepočtené koeficientem množství</t>
  </si>
  <si>
    <t>283</t>
  </si>
  <si>
    <t>771577111</t>
  </si>
  <si>
    <t>Příplatek k montáži podlah keramických lepených cementovým flexibilním lepidlem za plochu do 5 m2</t>
  </si>
  <si>
    <t>-893064849</t>
  </si>
  <si>
    <t>https://podminky.urs.cz/item/CS_URS_2024_02/771577111</t>
  </si>
  <si>
    <t>"přízemí - Po-11"      2,2+4,04</t>
  </si>
  <si>
    <t>284</t>
  </si>
  <si>
    <t>771591115</t>
  </si>
  <si>
    <t>Podlahy spárování silikonem</t>
  </si>
  <si>
    <t>753154293</t>
  </si>
  <si>
    <t>https://podminky.urs.cz/item/CS_URS_2024_02/771591115</t>
  </si>
  <si>
    <t xml:space="preserve">"102 - šatna"            3,56+2,65*2+3,0-0,8 </t>
  </si>
  <si>
    <t>"106 - umývárna"  2,75*2+4,385*2-0,8</t>
  </si>
  <si>
    <t>"107 - úklid"            2,2*2+1,0*2-0,7</t>
  </si>
  <si>
    <t>"108 - personál"     1,75+2,07*2+2,1--0,7-0,8*2</t>
  </si>
  <si>
    <t>"109 - WC bez."     2,64+2,2*2+2,1-0,8</t>
  </si>
  <si>
    <t>"203 - WC"              2,5*2+2,99*2-0,7</t>
  </si>
  <si>
    <t>285</t>
  </si>
  <si>
    <t>998771102</t>
  </si>
  <si>
    <t>Přesun hmot tonážní pro podlahy z dlaždic v objektech v přes 6 do 12 m</t>
  </si>
  <si>
    <t>191094055</t>
  </si>
  <si>
    <t>https://podminky.urs.cz/item/CS_URS_2024_02/998771102</t>
  </si>
  <si>
    <t>776</t>
  </si>
  <si>
    <t>Podlahy povlakové</t>
  </si>
  <si>
    <t>286</t>
  </si>
  <si>
    <t>776111311</t>
  </si>
  <si>
    <t>Vysátí podkladu povlakových podlah</t>
  </si>
  <si>
    <t>118854358</t>
  </si>
  <si>
    <t>https://podminky.urs.cz/item/CS_URS_2024_02/776111311</t>
  </si>
  <si>
    <t>287</t>
  </si>
  <si>
    <t>776121112</t>
  </si>
  <si>
    <t>Vodou ředitelná penetrace savého podkladu povlakových podlah</t>
  </si>
  <si>
    <t>1132596599</t>
  </si>
  <si>
    <t>https://podminky.urs.cz/item/CS_URS_2024_02/776121112</t>
  </si>
  <si>
    <t>288</t>
  </si>
  <si>
    <t>776141121</t>
  </si>
  <si>
    <t>Stěrka podlahová nivelační pro vyrovnání podkladu povlakových podlah pevnosti 30 MPa tl do 3 mm</t>
  </si>
  <si>
    <t>1689129940</t>
  </si>
  <si>
    <t>https://podminky.urs.cz/item/CS_URS_2024_02/776141121</t>
  </si>
  <si>
    <t>289</t>
  </si>
  <si>
    <t>776251111</t>
  </si>
  <si>
    <t>Lepení pásů z přírodního linolea (marmolea) standardním lepidlem</t>
  </si>
  <si>
    <t>-1176213705</t>
  </si>
  <si>
    <t>https://podminky.urs.cz/item/CS_URS_2024_02/776251111</t>
  </si>
  <si>
    <t>"přízemí - Po-12"        4,95+8,48+72,23</t>
  </si>
  <si>
    <t>"podkroví - Po-22"     66,16+16,61+17,88+14,34</t>
  </si>
  <si>
    <t>290</t>
  </si>
  <si>
    <t>28411069</t>
  </si>
  <si>
    <t>linoleum přírodní ze 100% dřevité moučky tl 2,5mm, zátěž 34/43, R9, hořlavost Cfl S1</t>
  </si>
  <si>
    <t>-170770733</t>
  </si>
  <si>
    <t>"přízemí - Po-12"        85,66*1,1</t>
  </si>
  <si>
    <t>"podkroví - Po-22"     114,99*1,1</t>
  </si>
  <si>
    <t>291</t>
  </si>
  <si>
    <t>776411111</t>
  </si>
  <si>
    <t>Montáž obvodových soklíků výšky do 80 mm</t>
  </si>
  <si>
    <t>897452614</t>
  </si>
  <si>
    <t>https://podminky.urs.cz/item/CS_URS_2024_02/776411111</t>
  </si>
  <si>
    <t>"103 chodba"          2,75*2+1,8*2-1,6*2-0,8*2</t>
  </si>
  <si>
    <t>"104 - přípravna"   2,75*2+3,085*2-0,8</t>
  </si>
  <si>
    <t>"105 - herna"          8,0*2+9,5*2+1,0*2-1,6-1,2+0,3*2</t>
  </si>
  <si>
    <t>"201 - ložnice"       8,0*2+8,16*2+0,15*2*2-0,8-0,9+0,3*2</t>
  </si>
  <si>
    <t>"202 - chodba"      1,55*2+2,75*2-1,25+0,19*2-0,8*2-0,7</t>
  </si>
  <si>
    <t xml:space="preserve">"204 - kancelář"    4,955+4,655*2+3,995-0,8                                      </t>
  </si>
  <si>
    <t xml:space="preserve">"205 - sklad"           3,995+4,655*2+3,0-0,8     </t>
  </si>
  <si>
    <t>292</t>
  </si>
  <si>
    <t>28411008</t>
  </si>
  <si>
    <t>lišta soklová PVC 16x60mm</t>
  </si>
  <si>
    <t>656329391</t>
  </si>
  <si>
    <t>"přízemí"          (4,3+10,87+34,8)*1,02</t>
  </si>
  <si>
    <t>"podkroví"       (31,82+5,43+17,46+15,505)*1,02</t>
  </si>
  <si>
    <t>293</t>
  </si>
  <si>
    <t>998776102</t>
  </si>
  <si>
    <t>Přesun hmot tonážní pro podlahy povlakové v objektech v přes 6 do 12 m</t>
  </si>
  <si>
    <t>675488562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</si>
  <si>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</si>
  <si>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</si>
  <si>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</si>
  <si>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</si>
  <si>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</si>
  <si>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</si>
  <si>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-2128547603</t>
  </si>
  <si>
    <t>https://podminky.urs.cz/item/CS_URS_2024_02/781121011</t>
  </si>
  <si>
    <t>295</t>
  </si>
  <si>
    <t>781131112</t>
  </si>
  <si>
    <t>Izolace pod obklad nátěrem nebo stěrkou ve dvou vrstvách</t>
  </si>
  <si>
    <t>-561999671</t>
  </si>
  <si>
    <t>https://podminky.urs.cz/item/CS_URS_2024_02/781131112</t>
  </si>
  <si>
    <t>"přízemí - 106 - umývárna"       2,01*0,9*2</t>
  </si>
  <si>
    <t>296</t>
  </si>
  <si>
    <t>781472215</t>
  </si>
  <si>
    <t>Montáž obkladů keramických hladkých lepených cementovým flexibilním lepidlem přes 6 do 9 ks/m2</t>
  </si>
  <si>
    <t>-361359634</t>
  </si>
  <si>
    <t>https://podminky.urs.cz/item/CS_URS_2024_02/781472215</t>
  </si>
  <si>
    <t>"106 - umývárna"   2,1*(2,75*2+4,385*2)-0,8*2,1</t>
  </si>
  <si>
    <t>"107 - úklid"             2,1*(2,2*2+1,0*2)-0,7*2,1</t>
  </si>
  <si>
    <t>"109 - WC bez."      2,1*(2,64+2,2*2+2,1)-0,8*2,1</t>
  </si>
  <si>
    <t>"203 - WC"               2,1*(2,75*2+2,99*2)-0,7*2,1</t>
  </si>
  <si>
    <t>297</t>
  </si>
  <si>
    <t>59761718</t>
  </si>
  <si>
    <t>obklad keramický nemrazuvzdorný povrch hladký/matný tl do 10mm přes 6 do 9ks/m2</t>
  </si>
  <si>
    <t>664264996</t>
  </si>
  <si>
    <t>80,409*1,15 'Přepočtené koeficientem množství</t>
  </si>
  <si>
    <t>298</t>
  </si>
  <si>
    <t>781495141</t>
  </si>
  <si>
    <t>Průnik obkladem kruhový do DN 30</t>
  </si>
  <si>
    <t>-388685857</t>
  </si>
  <si>
    <t>https://podminky.urs.cz/item/CS_URS_2024_02/781495141</t>
  </si>
  <si>
    <t>"vodovod - výustky"       2+6+2+1+4+4</t>
  </si>
  <si>
    <t>299</t>
  </si>
  <si>
    <t>781495142</t>
  </si>
  <si>
    <t>Průnik obkladem kruhový přes DN 30 do DN 90</t>
  </si>
  <si>
    <t>-1945761762</t>
  </si>
  <si>
    <t>https://podminky.urs.cz/item/CS_URS_2024_02/781495142</t>
  </si>
  <si>
    <t>"kanalizace - výustky"        11</t>
  </si>
  <si>
    <t>300</t>
  </si>
  <si>
    <t>781495143</t>
  </si>
  <si>
    <t>Průnik obkladem kruhový přes DN 90</t>
  </si>
  <si>
    <t>-1924551341</t>
  </si>
  <si>
    <t>https://podminky.urs.cz/item/CS_URS_2024_02/781495143</t>
  </si>
  <si>
    <t>"kanalizace - výustky"        10</t>
  </si>
  <si>
    <t>301</t>
  </si>
  <si>
    <t>781674112</t>
  </si>
  <si>
    <t>Montáž keramických obkladů parapetů š přes 100 do 150 mm lepených flexibilním lepidlem</t>
  </si>
  <si>
    <t>-1332972589</t>
  </si>
  <si>
    <t>https://podminky.urs.cz/item/CS_URS_2024_02/781674112</t>
  </si>
  <si>
    <t>"přizdívky za zař.předměty"        4,385*2+2,3+2,99*2</t>
  </si>
  <si>
    <t>302</t>
  </si>
  <si>
    <t>781674113</t>
  </si>
  <si>
    <t>Montáž keramických obkladů parapetů š přes 150 do 200 mm lepených flexibilním lepidlem</t>
  </si>
  <si>
    <t>757224534</t>
  </si>
  <si>
    <t>https://podminky.urs.cz/item/CS_URS_2024_02/781674113</t>
  </si>
  <si>
    <t>"přízemí - umývárna"        1,5</t>
  </si>
  <si>
    <t>"podkroví - WC"                  2,5</t>
  </si>
  <si>
    <t>303</t>
  </si>
  <si>
    <t>-856145803</t>
  </si>
  <si>
    <t>"přizdívky za zař.předměty"        0,15*(4,385+2,3+2,99)*1,1</t>
  </si>
  <si>
    <t xml:space="preserve">                                                                0,1*(4,385+2,99)*1,1</t>
  </si>
  <si>
    <t>"přízemí - umývárna"                    0,3*1,5*1,1</t>
  </si>
  <si>
    <t>"podkroví - WC"                              0,3*2,5*1,1</t>
  </si>
  <si>
    <t>304</t>
  </si>
  <si>
    <t>998781102</t>
  </si>
  <si>
    <t>Přesun hmot tonážní pro obklady keramické v objektech v přes 6 do 12 m</t>
  </si>
  <si>
    <t>2129456709</t>
  </si>
  <si>
    <t>https://podminky.urs.cz/item/CS_URS_2024_02/998781102</t>
  </si>
  <si>
    <t>784</t>
  </si>
  <si>
    <t>Dokončovací práce - malby a tapety</t>
  </si>
  <si>
    <t>305</t>
  </si>
  <si>
    <t>784181101</t>
  </si>
  <si>
    <t>Základní akrylátová jednonásobná bezbarvá penetrace podkladu v místnostech v do 3,80 m</t>
  </si>
  <si>
    <t>-814450766</t>
  </si>
  <si>
    <t>https://podminky.urs.cz/item/CS_URS_2024_02/784181101</t>
  </si>
  <si>
    <t>"stropy"                   47,96</t>
  </si>
  <si>
    <t>"stěny"                     500,418</t>
  </si>
  <si>
    <t>"SDK podhledy"    10,8+188,619+28,20*0,85</t>
  </si>
  <si>
    <t>306</t>
  </si>
  <si>
    <t>784221101</t>
  </si>
  <si>
    <t>Dvojnásobné bílé malby ze směsí za sucha dobře otěruvzdorných v místnostech do 3,80 m</t>
  </si>
  <si>
    <t>1541785271</t>
  </si>
  <si>
    <t>https://podminky.urs.cz/item/CS_URS_2024_02/784221101</t>
  </si>
  <si>
    <t>307</t>
  </si>
  <si>
    <t>784221151</t>
  </si>
  <si>
    <t>Příplatek k cenám 2x maleb za sucha otěruvzdorných za barevnou malbu v odstínu světlém</t>
  </si>
  <si>
    <t>194120345</t>
  </si>
  <si>
    <t>https://podminky.urs.cz/item/CS_URS_2024_02/784221151</t>
  </si>
  <si>
    <t>786</t>
  </si>
  <si>
    <t>Dokončovací práce - čalounické úpravy</t>
  </si>
  <si>
    <t>308</t>
  </si>
  <si>
    <t>786614001</t>
  </si>
  <si>
    <t>Montáž venkovní rolety ovládané motorem plochy do 4 m2</t>
  </si>
  <si>
    <t>-1699813947</t>
  </si>
  <si>
    <t>https://podminky.urs.cz/item/CS_URS_2024_02/786614001</t>
  </si>
  <si>
    <t>"přízemí - výdejní okno"        1</t>
  </si>
  <si>
    <t>309</t>
  </si>
  <si>
    <t>59081023R</t>
  </si>
  <si>
    <t>roleta protipožární ovládaná lokální detekcí - specifikace dle PD a požadavků na kvalitu</t>
  </si>
  <si>
    <t>1965707641</t>
  </si>
  <si>
    <t>"přízemí - výdejní okno"        1,5*1,0</t>
  </si>
  <si>
    <t>310</t>
  </si>
  <si>
    <t>786623011</t>
  </si>
  <si>
    <t>Montáž venkovní žaluzie do okenního nebo dveřního otvoru na rám nebo do žaluziové schránky ovládané motorem pl do 4 m2</t>
  </si>
  <si>
    <t>-1801809189</t>
  </si>
  <si>
    <t>https://podminky.urs.cz/item/CS_URS_2024_02/786623011</t>
  </si>
  <si>
    <t>311</t>
  </si>
  <si>
    <t>553425221R</t>
  </si>
  <si>
    <t>O2 - žaluzie Z-90 ovládaná základním motorem včetně příslušenství vel. 940x930 mm - specifikace dle PD</t>
  </si>
  <si>
    <t>789171567</t>
  </si>
  <si>
    <t>312</t>
  </si>
  <si>
    <t>553425251R</t>
  </si>
  <si>
    <t>O8 - žaluzie Z-90 ovládaná základním motorem včetně příslušenství vel. 1300x1280 mm - specifikace dle PD</t>
  </si>
  <si>
    <t>-1885807911</t>
  </si>
  <si>
    <t>313</t>
  </si>
  <si>
    <t>553425252R</t>
  </si>
  <si>
    <t>O6 - žaluzie Z-90 ovládaná základním motorem včetně příslušenství vel. 1250x1430 mm - specifikace dle PD</t>
  </si>
  <si>
    <t>-230936323</t>
  </si>
  <si>
    <t>314</t>
  </si>
  <si>
    <t>553425271R</t>
  </si>
  <si>
    <t>O7 - žaluzie Z-90 ovládaná základním motorem včetně příslušenstvível. 2200x1280 mm - specifikace dle PD</t>
  </si>
  <si>
    <t>-1500199042</t>
  </si>
  <si>
    <t>315</t>
  </si>
  <si>
    <t>786623017</t>
  </si>
  <si>
    <t>Montáž venkovní žaluzie do okenního nebo dveřního otvoru na rám nebo do žaluziové schránky ovládané motorem pl přes 8 m2</t>
  </si>
  <si>
    <t>-903226370</t>
  </si>
  <si>
    <t>https://podminky.urs.cz/item/CS_URS_2024_02/786623017</t>
  </si>
  <si>
    <t>316</t>
  </si>
  <si>
    <t>553425341R</t>
  </si>
  <si>
    <t>O4 - žaluzie Z-90 ovládaná základním motorem včetně příslušenství vel. 3250x2500 mm - specifikace dle PD</t>
  </si>
  <si>
    <t>-2105988287</t>
  </si>
  <si>
    <t>317</t>
  </si>
  <si>
    <t>786623039</t>
  </si>
  <si>
    <t>Montáž žaluziové schránky venkovní žaluzie osazené do okenního nebo dveřního otvoru dl do 1300 mm</t>
  </si>
  <si>
    <t>825103465</t>
  </si>
  <si>
    <t>https://podminky.urs.cz/item/CS_URS_2024_02/786623039</t>
  </si>
  <si>
    <t>318</t>
  </si>
  <si>
    <t>786623041</t>
  </si>
  <si>
    <t>Montáž žaluziové schránky venkovní žaluzie osazené do okenního nebo dveřního otvoru dl přes 1300 do 2400 mm</t>
  </si>
  <si>
    <t>-772841427</t>
  </si>
  <si>
    <t>https://podminky.urs.cz/item/CS_URS_2024_02/786623041</t>
  </si>
  <si>
    <t>319</t>
  </si>
  <si>
    <t>786623043</t>
  </si>
  <si>
    <t>Montáž žaluziové schránky venkovní žaluzie osazené do okenního nebo dveřního otvoru dl přes 2400 do 4000 mm</t>
  </si>
  <si>
    <t>-1959476041</t>
  </si>
  <si>
    <t>https://podminky.urs.cz/item/CS_URS_2024_02/786623043</t>
  </si>
  <si>
    <t>320</t>
  </si>
  <si>
    <t>786630000R</t>
  </si>
  <si>
    <t>Venkovní žaluzie - dálkové ovládání</t>
  </si>
  <si>
    <t>1402839160</t>
  </si>
  <si>
    <t>321</t>
  </si>
  <si>
    <t>998786102</t>
  </si>
  <si>
    <t>Přesun hmot tonážní pro stínění a čalounické úpravy v objektech v přes 6 do 12 m</t>
  </si>
  <si>
    <t>995591609</t>
  </si>
  <si>
    <t>https://podminky.urs.cz/item/CS_URS_2024_02/998786102</t>
  </si>
  <si>
    <t>D.4 - Technická  prostředí staveb</t>
  </si>
  <si>
    <t>Soupis:</t>
  </si>
  <si>
    <t>D.4.01 - Zdravotně technické instalace</t>
  </si>
  <si>
    <t>45330000-9</t>
  </si>
  <si>
    <t>Rejčová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</si>
  <si>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</si>
  <si>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</si>
  <si>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</si>
  <si>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</si>
  <si>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</si>
  <si>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</si>
  <si>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</si>
  <si>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</si>
  <si>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721173401</t>
  </si>
  <si>
    <t>Potrubí kanalizační z PVC SN 4 svodné DN 110</t>
  </si>
  <si>
    <t>1848563699</t>
  </si>
  <si>
    <t>https://podminky.urs.cz/item/CS_URS_2024_02/721173401</t>
  </si>
  <si>
    <t>2,35+1+0,45+1+0,7+0,5+2,05+1+6,3+2,3+1,55</t>
  </si>
  <si>
    <t>1+6,7+0,8+0,8+1,45+0,9+1,8+0,8+3,55</t>
  </si>
  <si>
    <t>721173402</t>
  </si>
  <si>
    <t>Potrubí kanalizační z PVC SN 4 svodné DN 125</t>
  </si>
  <si>
    <t>803528495</t>
  </si>
  <si>
    <t>https://podminky.urs.cz/item/CS_URS_2024_02/721173402</t>
  </si>
  <si>
    <t>1,1+2,45+0,5+1,1+0,5+1,35</t>
  </si>
  <si>
    <t>721173403</t>
  </si>
  <si>
    <t>Potrubí kanalizační z PVC SN 4 svodné DN 160</t>
  </si>
  <si>
    <t>-150864097</t>
  </si>
  <si>
    <t>https://podminky.urs.cz/item/CS_URS_2024_02/721173403</t>
  </si>
  <si>
    <t>7,55+0,5+2,7+0,5+1,75</t>
  </si>
  <si>
    <t>721174024</t>
  </si>
  <si>
    <t>Potrubí kanalizační z PP odpadní DN 75</t>
  </si>
  <si>
    <t>-1810691767</t>
  </si>
  <si>
    <t>https://podminky.urs.cz/item/CS_URS_2024_02/721174024</t>
  </si>
  <si>
    <t>4+0,6+0,8+1,6</t>
  </si>
  <si>
    <t>721174025</t>
  </si>
  <si>
    <t>Potrubí kanalizační z PP odpadní DN 110</t>
  </si>
  <si>
    <t>399895728</t>
  </si>
  <si>
    <t>https://podminky.urs.cz/item/CS_URS_2024_02/721174025</t>
  </si>
  <si>
    <t>9,3+1,3+0,5+1,1+0,3+0,4+0,5+1,6</t>
  </si>
  <si>
    <t>721174041</t>
  </si>
  <si>
    <t>Potrubí kanalizační z PP připojovací DN 32</t>
  </si>
  <si>
    <t>155694791</t>
  </si>
  <si>
    <t>https://podminky.urs.cz/item/CS_URS_2024_02/721174041</t>
  </si>
  <si>
    <t>"kondez.potr."6,0+1</t>
  </si>
  <si>
    <t>721174042</t>
  </si>
  <si>
    <t>Potrubí kanalizační z PP připojovací DN 40</t>
  </si>
  <si>
    <t>-1485905462</t>
  </si>
  <si>
    <t>https://podminky.urs.cz/item/CS_URS_2024_02/721174042</t>
  </si>
  <si>
    <t>"splaš.k."1,5+0,4+0,4+1,1+0,4+1,0+0,8+1,4</t>
  </si>
  <si>
    <t>"kondenz.potr."3,20+1,5+1,30</t>
  </si>
  <si>
    <t>721174043</t>
  </si>
  <si>
    <t>Potrubí kanalizační z PP připojovací DN 50</t>
  </si>
  <si>
    <t>53219649</t>
  </si>
  <si>
    <t>https://podminky.urs.cz/item/CS_URS_2024_02/721174043</t>
  </si>
  <si>
    <t>0,50+1,5+1+1+1,5+0,5+0,5+0,5+0,5+0,6+0,2+1,7</t>
  </si>
  <si>
    <t>721194104</t>
  </si>
  <si>
    <t>Vyvedení a upevnění odpadních výpustek DN 40</t>
  </si>
  <si>
    <t>1243264148</t>
  </si>
  <si>
    <t>https://podminky.urs.cz/item/CS_URS_2024_02/721194104</t>
  </si>
  <si>
    <t>721194105</t>
  </si>
  <si>
    <t>Vyvedení a upevnění odpadních výpustek DN 50</t>
  </si>
  <si>
    <t>-524381846</t>
  </si>
  <si>
    <t>https://podminky.urs.cz/item/CS_URS_2024_02/721194105</t>
  </si>
  <si>
    <t>721194109</t>
  </si>
  <si>
    <t>Vyvedení a upevnění odpadních výpustek DN 110</t>
  </si>
  <si>
    <t>-1823564718</t>
  </si>
  <si>
    <t>https://podminky.urs.cz/item/CS_URS_2024_02/721194109</t>
  </si>
  <si>
    <t>721211403</t>
  </si>
  <si>
    <t>Vpusť podlahová s vodorovným odtokem DN 50/75 s kulovým kloubem mřížka nerez 115x115</t>
  </si>
  <si>
    <t>37870353</t>
  </si>
  <si>
    <t>https://podminky.urs.cz/item/CS_URS_2024_02/721211403</t>
  </si>
  <si>
    <t>721226511</t>
  </si>
  <si>
    <t>Zápachová uzávěrka podomítková pro pračku a myčku DN 40</t>
  </si>
  <si>
    <t>1400527621</t>
  </si>
  <si>
    <t>https://podminky.urs.cz/item/CS_URS_2024_02/721226511</t>
  </si>
  <si>
    <t>721229111</t>
  </si>
  <si>
    <t>Montáž zápachové uzávěrky pro pračku a myčku do DN 50 ostatní typ</t>
  </si>
  <si>
    <t>-1874872026</t>
  </si>
  <si>
    <t>https://podminky.urs.cz/item/CS_URS_2024_02/721229111</t>
  </si>
  <si>
    <t>RMAT0001</t>
  </si>
  <si>
    <t>Sifon pro odkapávající kondenzát HL 136N s přídavnou mech.zápachovou uzávěrkou</t>
  </si>
  <si>
    <t>108597946</t>
  </si>
  <si>
    <t>721273153</t>
  </si>
  <si>
    <t>Hlavice ventilační polypropylen PP DN 110</t>
  </si>
  <si>
    <t>-624056239</t>
  </si>
  <si>
    <t>https://podminky.urs.cz/item/CS_URS_2024_02/721273153</t>
  </si>
  <si>
    <t>721274103</t>
  </si>
  <si>
    <t>Přivzdušňovací ventil venkovní odpadních potrubí DN 110</t>
  </si>
  <si>
    <t>376620336</t>
  </si>
  <si>
    <t>https://podminky.urs.cz/item/CS_URS_2024_02/721274103</t>
  </si>
  <si>
    <t>721290111</t>
  </si>
  <si>
    <t>Zkouška těsnosti potrubí kanalizace vodou DN do 125</t>
  </si>
  <si>
    <t>1537814751</t>
  </si>
  <si>
    <t>https://podminky.urs.cz/item/CS_URS_2024_02/721290111</t>
  </si>
  <si>
    <t>37+7+7+10+7+15+7+6</t>
  </si>
  <si>
    <t>721290112</t>
  </si>
  <si>
    <t>Zkouška těsnosti potrubí kanalizace vodou DN 150/DN 200</t>
  </si>
  <si>
    <t>216271691</t>
  </si>
  <si>
    <t>https://podminky.urs.cz/item/CS_URS_2024_02/721290112</t>
  </si>
  <si>
    <t>998721202</t>
  </si>
  <si>
    <t>Přesun hmot procentní pro vnitřní kanalizaci v objektech v přes 6 do 12 m</t>
  </si>
  <si>
    <t>%</t>
  </si>
  <si>
    <t>-2099562483</t>
  </si>
  <si>
    <t>https://podminky.urs.cz/item/CS_URS_2024_02/998721202</t>
  </si>
  <si>
    <t>722</t>
  </si>
  <si>
    <t>Zdravotechnika - vnitřní vodovod</t>
  </si>
  <si>
    <t>722174001</t>
  </si>
  <si>
    <t>Potrubí vodovodní plastové PPR svar polyfúze PN 16 D 16x2,2 mm</t>
  </si>
  <si>
    <t>-285354985</t>
  </si>
  <si>
    <t>https://podminky.urs.cz/item/CS_URS_2024_02/722174001</t>
  </si>
  <si>
    <t>2+2,45+0,65+0,8+0,7+1,9+0,25+1,25</t>
  </si>
  <si>
    <t>722174002</t>
  </si>
  <si>
    <t>Potrubí vodovodní plastové PPR svar polyfúze PN 16 D 20x2,8 mm</t>
  </si>
  <si>
    <t>1559103251</t>
  </si>
  <si>
    <t>https://podminky.urs.cz/item/CS_URS_2024_02/722174002</t>
  </si>
  <si>
    <t>4,25+0,9+2,65+0,5+0,9+0,6+5,35+1,0+8,1+2,75</t>
  </si>
  <si>
    <t>722174003</t>
  </si>
  <si>
    <t>Potrubí vodovodní plastové PPR svar polyfúze PN 16 D 25x3,5 mm</t>
  </si>
  <si>
    <t>1294119626</t>
  </si>
  <si>
    <t>https://podminky.urs.cz/item/CS_URS_2024_02/722174003</t>
  </si>
  <si>
    <t>4,5+1,5</t>
  </si>
  <si>
    <t>722174004</t>
  </si>
  <si>
    <t>Potrubí vodovodní plastové PPR svar polyfúze PN 16 D 32x4,4 mm</t>
  </si>
  <si>
    <t>-1651919272</t>
  </si>
  <si>
    <t>https://podminky.urs.cz/item/CS_URS_2024_02/722174004</t>
  </si>
  <si>
    <t>4,5+0,5</t>
  </si>
  <si>
    <t>722174021</t>
  </si>
  <si>
    <t>Potrubí vodovodní plastové PPR svar polyfúze PN 20 D 16x2,7 mm</t>
  </si>
  <si>
    <t>-648678181</t>
  </si>
  <si>
    <t>https://podminky.urs.cz/item/CS_URS_2024_02/722174021</t>
  </si>
  <si>
    <t>2+1+4,6+0,7+0,7+0,25+1,5+1,25</t>
  </si>
  <si>
    <t>722174022</t>
  </si>
  <si>
    <t>Potrubí vodovodní plastové PPR svar polyfúze PN 20 D 20x3,4 mm</t>
  </si>
  <si>
    <t>1846401514</t>
  </si>
  <si>
    <t>https://podminky.urs.cz/item/CS_URS_2024_02/722174022</t>
  </si>
  <si>
    <t>3,7+2,5+0,6+3,0+1,2</t>
  </si>
  <si>
    <t>722174023</t>
  </si>
  <si>
    <t>Potrubí vodovodní plastové PPR svar polyfúze PN 20 D 25x4,2 mm</t>
  </si>
  <si>
    <t>1247417932</t>
  </si>
  <si>
    <t>https://podminky.urs.cz/item/CS_URS_2024_02/722174023</t>
  </si>
  <si>
    <t>6,7+9,5+6,8+1+9+3,3+3,7</t>
  </si>
  <si>
    <t>722181231</t>
  </si>
  <si>
    <t>Ochrana vodovodního potrubí přilepenými termoizolačními trubicemi z PE tl přes 9 do 13 mm DN do 22 mm</t>
  </si>
  <si>
    <t>-1160716489</t>
  </si>
  <si>
    <t>https://podminky.urs.cz/item/CS_URS_2024_02/722181231</t>
  </si>
  <si>
    <t>10+27</t>
  </si>
  <si>
    <t>722181232</t>
  </si>
  <si>
    <t>Ochrana vodovodního potrubí přilepenými termoizolačními trubicemi z PE tl přes 9 do 13 mm DN přes 22 do 45 mm</t>
  </si>
  <si>
    <t>1257232115</t>
  </si>
  <si>
    <t>https://podminky.urs.cz/item/CS_URS_2024_02/722181232</t>
  </si>
  <si>
    <t>6+5</t>
  </si>
  <si>
    <t>722181241</t>
  </si>
  <si>
    <t>Ochrana vodovodního potrubí přilepenými termoizolačními trubicemi z PE tl přes 13 do 20 mm DN do 22 mm</t>
  </si>
  <si>
    <t>1246496889</t>
  </si>
  <si>
    <t>https://podminky.urs.cz/item/CS_URS_2024_02/722181241</t>
  </si>
  <si>
    <t>12+11</t>
  </si>
  <si>
    <t>722181242</t>
  </si>
  <si>
    <t>Ochrana vodovodního potrubí přilepenými termoizolačními trubicemi z PE tl přes 13 do 20 mm DN přes 22 do 45 mm</t>
  </si>
  <si>
    <t>-1581280161</t>
  </si>
  <si>
    <t>https://podminky.urs.cz/item/CS_URS_2024_02/722181242</t>
  </si>
  <si>
    <t>722190401</t>
  </si>
  <si>
    <t>Vyvedení a upevnění výpustku DN do 25</t>
  </si>
  <si>
    <t>1778244243</t>
  </si>
  <si>
    <t>https://podminky.urs.cz/item/CS_URS_2024_02/722190401</t>
  </si>
  <si>
    <t>722220151</t>
  </si>
  <si>
    <t>Nástěnka závitová plastová PPR PN 20 DN 16 x G 1/2"</t>
  </si>
  <si>
    <t>-598545760</t>
  </si>
  <si>
    <t>https://podminky.urs.cz/item/CS_URS_2024_02/722220151</t>
  </si>
  <si>
    <t>722220161</t>
  </si>
  <si>
    <t>Nástěnný komplet plastový PPR PN 20 DN 20 x G 1/2"</t>
  </si>
  <si>
    <t>soubor</t>
  </si>
  <si>
    <t>131499271</t>
  </si>
  <si>
    <t>https://podminky.urs.cz/item/CS_URS_2024_02/722220161</t>
  </si>
  <si>
    <t>722224152</t>
  </si>
  <si>
    <t>Kulový kohout zahradní s vnějším závitem a páčkou PN 15, T 120°C G 1/2" - 3/4"</t>
  </si>
  <si>
    <t>206347770</t>
  </si>
  <si>
    <t>https://podminky.urs.cz/item/CS_URS_2024_02/722224152</t>
  </si>
  <si>
    <t>722229102</t>
  </si>
  <si>
    <t>Montáž vodovodních armatur s jedním závitem G 3/4" ostatní typ</t>
  </si>
  <si>
    <t>-469298618</t>
  </si>
  <si>
    <t>https://podminky.urs.cz/item/CS_URS_2024_02/722229102</t>
  </si>
  <si>
    <t>RMAT0003</t>
  </si>
  <si>
    <t>pračkový nebo myčkový ventil 3/4", zpětná klapka</t>
  </si>
  <si>
    <t>1611676918</t>
  </si>
  <si>
    <t>1093453574</t>
  </si>
  <si>
    <t>RMAT0007</t>
  </si>
  <si>
    <t xml:space="preserve">Ventil nezámrzný  DN 20 s rukojetí a nástrčným klíčem </t>
  </si>
  <si>
    <t>761266003</t>
  </si>
  <si>
    <t>722232045</t>
  </si>
  <si>
    <t>Kohout kulový přímý G 1" PN 42 do 185°C vnitřní závit</t>
  </si>
  <si>
    <t>2074137302</t>
  </si>
  <si>
    <t>https://podminky.urs.cz/item/CS_URS_2024_02/722232045</t>
  </si>
  <si>
    <t>722239102</t>
  </si>
  <si>
    <t>Montáž armatur vodovodních se dvěma závity G 3/4"</t>
  </si>
  <si>
    <t>-229594034</t>
  </si>
  <si>
    <t>https://podminky.urs.cz/item/CS_URS_2024_02/722239102</t>
  </si>
  <si>
    <t>RMAT0002</t>
  </si>
  <si>
    <t>Termoskop. směš.ventilG3/4" s poj.proti opaření,výstup 37°</t>
  </si>
  <si>
    <t>-359377564</t>
  </si>
  <si>
    <t>722290234</t>
  </si>
  <si>
    <t>Proplach a dezinfekce vodovodního potrubí DN do 80</t>
  </si>
  <si>
    <t>920678660</t>
  </si>
  <si>
    <t>https://podminky.urs.cz/item/CS_URS_2024_02/722290234</t>
  </si>
  <si>
    <t>722290246</t>
  </si>
  <si>
    <t>Zkouška těsnosti vodovodního potrubí plastového DN do 40</t>
  </si>
  <si>
    <t>-1426792025</t>
  </si>
  <si>
    <t>https://podminky.urs.cz/item/CS_URS_2024_02/722290246</t>
  </si>
  <si>
    <t>5+10+27+6+12+11+40</t>
  </si>
  <si>
    <t>998722202</t>
  </si>
  <si>
    <t>Přesun hmot procentní pro vnitřní vodovod v objektech v přes 6 do 12 m</t>
  </si>
  <si>
    <t>-1783959105</t>
  </si>
  <si>
    <t>https://podminky.urs.cz/item/CS_URS_2024_02/998722202</t>
  </si>
  <si>
    <t>724</t>
  </si>
  <si>
    <t>Zdravotechnika - strojní vybavení</t>
  </si>
  <si>
    <t>724139102R</t>
  </si>
  <si>
    <t>Montáč čerpadla</t>
  </si>
  <si>
    <t>ks</t>
  </si>
  <si>
    <t>-723726251</t>
  </si>
  <si>
    <t>724139092R</t>
  </si>
  <si>
    <t>Elektronické cirkulační čerpadlo programovatelné</t>
  </si>
  <si>
    <t>-1634904646</t>
  </si>
  <si>
    <t>998724202</t>
  </si>
  <si>
    <t>Přesun hmot procentní pro strojní vybavení v objektech v přes 6 do 12 m</t>
  </si>
  <si>
    <t>1415912324</t>
  </si>
  <si>
    <t>https://podminky.urs.cz/item/CS_URS_2024_02/998724202</t>
  </si>
  <si>
    <t>725</t>
  </si>
  <si>
    <t>Zdravotechnika - zařizovací předměty</t>
  </si>
  <si>
    <t>725111132</t>
  </si>
  <si>
    <t>Splachovač nádržkový plastový nízkopoložený nebo vysokopoložený</t>
  </si>
  <si>
    <t>1389114142</t>
  </si>
  <si>
    <t>https://podminky.urs.cz/item/CS_URS_2024_02/725111132</t>
  </si>
  <si>
    <t>725119125</t>
  </si>
  <si>
    <t>Montáž klozetových mís závěsných na nosné stěny</t>
  </si>
  <si>
    <t>204161598</t>
  </si>
  <si>
    <t>https://podminky.urs.cz/item/CS_URS_2024_02/725119125</t>
  </si>
  <si>
    <t>64236021</t>
  </si>
  <si>
    <t>klozet keramický bílý závěsný hluboké splachování 490x360x350mm</t>
  </si>
  <si>
    <t>1309812609</t>
  </si>
  <si>
    <t>64236051</t>
  </si>
  <si>
    <t>klozet keramický bílý závěsný hluboké splachování pro handicapované</t>
  </si>
  <si>
    <t>-1551259635</t>
  </si>
  <si>
    <t>64236091</t>
  </si>
  <si>
    <t>mísa keramická klozetová závěsná bílá s hlubokým splachováním odpad vodorovný</t>
  </si>
  <si>
    <t>2070569979</t>
  </si>
  <si>
    <t>725211602</t>
  </si>
  <si>
    <t>Umyvadlo keramické bílé šířky 550 mm bez krytu na sifon připevněné na stěnu šrouby</t>
  </si>
  <si>
    <t>1648280071</t>
  </si>
  <si>
    <t>https://podminky.urs.cz/item/CS_URS_2024_02/725211602</t>
  </si>
  <si>
    <t>725211681</t>
  </si>
  <si>
    <t>Umyvadlo keramické bílé zdravotní šířky 640 mm připevněné na stěnu šrouby</t>
  </si>
  <si>
    <t>859634510</t>
  </si>
  <si>
    <t>https://podminky.urs.cz/item/CS_URS_2024_02/725211681</t>
  </si>
  <si>
    <t>725211703</t>
  </si>
  <si>
    <t>Umývátko keramické bílé stěnové šířky 450 mm připevněné na stěnu šrouby</t>
  </si>
  <si>
    <t>1758867066</t>
  </si>
  <si>
    <t>https://podminky.urs.cz/item/CS_URS_2024_02/725211703</t>
  </si>
  <si>
    <t>725241223</t>
  </si>
  <si>
    <t>Vanička sprchová z litého polymermramoru čtvrtkruhová 900x900 mm</t>
  </si>
  <si>
    <t>717652156</t>
  </si>
  <si>
    <t>https://podminky.urs.cz/item/CS_URS_2024_02/725241223</t>
  </si>
  <si>
    <t>725244813</t>
  </si>
  <si>
    <t>Zástěna sprchová rohová rámová se skleněnou výplní tl. 4 a 5 mm dveře posuvné dvoudílné na čtvrtkruhovou vaničku 900x900 mm</t>
  </si>
  <si>
    <t>-901538280</t>
  </si>
  <si>
    <t>https://podminky.urs.cz/item/CS_URS_2024_02/725244813</t>
  </si>
  <si>
    <t>725291662</t>
  </si>
  <si>
    <t>Montáž sedačky do sprchy</t>
  </si>
  <si>
    <t>1606820158</t>
  </si>
  <si>
    <t>https://podminky.urs.cz/item/CS_URS_2024_02/725291662</t>
  </si>
  <si>
    <t>55147080</t>
  </si>
  <si>
    <t>sedačka do sprchy antikorozní rozměr sedáku 440x450mm</t>
  </si>
  <si>
    <t>235701194</t>
  </si>
  <si>
    <t>725291668</t>
  </si>
  <si>
    <t>Montáž madla invalidního rovného</t>
  </si>
  <si>
    <t>-254443297</t>
  </si>
  <si>
    <t>https://podminky.urs.cz/item/CS_URS_2024_02/725291668</t>
  </si>
  <si>
    <t>55147126</t>
  </si>
  <si>
    <t>madlo invalidní rovné nerez lesk 500mm</t>
  </si>
  <si>
    <t>1134761998</t>
  </si>
  <si>
    <t>725291670</t>
  </si>
  <si>
    <t>Montáž madla invalidního krakorcového sklopného</t>
  </si>
  <si>
    <t>1591033846</t>
  </si>
  <si>
    <t>https://podminky.urs.cz/item/CS_URS_2024_02/725291670</t>
  </si>
  <si>
    <t>55147114</t>
  </si>
  <si>
    <t>madlo invalidní krakorcové sklopné nerez lesk 600mm</t>
  </si>
  <si>
    <t>270291254</t>
  </si>
  <si>
    <t>725291676</t>
  </si>
  <si>
    <t>Montáž madla sprchového</t>
  </si>
  <si>
    <t>954735678</t>
  </si>
  <si>
    <t>https://podminky.urs.cz/item/CS_URS_2024_02/725291676</t>
  </si>
  <si>
    <t>55147179</t>
  </si>
  <si>
    <t>madlo sprchové pravé/levé nerez lesk 500x600mm</t>
  </si>
  <si>
    <t>854566717</t>
  </si>
  <si>
    <t>725331111</t>
  </si>
  <si>
    <t>Výlevka bez výtokových armatur keramická se sklopnou plastovou mřížkou stojící výšky 425 mm</t>
  </si>
  <si>
    <t>1974665155</t>
  </si>
  <si>
    <t>https://podminky.urs.cz/item/CS_URS_2024_02/725331111</t>
  </si>
  <si>
    <t>725813111</t>
  </si>
  <si>
    <t>Ventil rohový bez připojovací trubičky nebo flexi hadičky G 1/2"</t>
  </si>
  <si>
    <t>-1018933515</t>
  </si>
  <si>
    <t>https://podminky.urs.cz/item/CS_URS_2024_02/725813111</t>
  </si>
  <si>
    <t>725813112</t>
  </si>
  <si>
    <t>Ventil rohový pračkový G 3/4"</t>
  </si>
  <si>
    <t>422201543</t>
  </si>
  <si>
    <t>https://podminky.urs.cz/item/CS_URS_2024_02/725813112</t>
  </si>
  <si>
    <t>725819203</t>
  </si>
  <si>
    <t>Termoskopický směš.ventil DN25 včetně montáže</t>
  </si>
  <si>
    <t>1430335831</t>
  </si>
  <si>
    <t>725821312</t>
  </si>
  <si>
    <t>Baterie dřezová nástěnná páková s otáčivým kulatým ústím a délkou ramínka 300 mm</t>
  </si>
  <si>
    <t>-25326182</t>
  </si>
  <si>
    <t>https://podminky.urs.cz/item/CS_URS_2024_02/725821312</t>
  </si>
  <si>
    <t>725822611</t>
  </si>
  <si>
    <t>Baterie umyvadlová stojánková páková bez výpusti</t>
  </si>
  <si>
    <t>-1646505520</t>
  </si>
  <si>
    <t>https://podminky.urs.cz/item/CS_URS_2024_02/725822611</t>
  </si>
  <si>
    <t>725822613</t>
  </si>
  <si>
    <t>Baterie umyvadlová stojánková páková s výpustí</t>
  </si>
  <si>
    <t>-202794011</t>
  </si>
  <si>
    <t>https://podminky.urs.cz/item/CS_URS_2024_02/725822613</t>
  </si>
  <si>
    <t>725829131</t>
  </si>
  <si>
    <t>Montáž baterie umyvadlové stojánkové G 1/2" ostatní typ</t>
  </si>
  <si>
    <t>-176833469</t>
  </si>
  <si>
    <t>https://podminky.urs.cz/item/CS_URS_2024_02/725829131</t>
  </si>
  <si>
    <t>RMAT0004</t>
  </si>
  <si>
    <t>baterie umyvadlová stojánková páková s prodlouženou pákou (U3 inv.)</t>
  </si>
  <si>
    <t>-2022439355</t>
  </si>
  <si>
    <t>725849411</t>
  </si>
  <si>
    <t>Montáž baterie sprchové nástěnná s nastavitelnou výškou sprchy</t>
  </si>
  <si>
    <t>786205133</t>
  </si>
  <si>
    <t>https://podminky.urs.cz/item/CS_URS_2024_02/725849411</t>
  </si>
  <si>
    <t>RMAT0005</t>
  </si>
  <si>
    <t>baterie sprchová nástěnná páková (S,S1)</t>
  </si>
  <si>
    <t>-1048703395</t>
  </si>
  <si>
    <t>RMAT0006</t>
  </si>
  <si>
    <t>Sprchový set s tyčí na stěnu (S,S1)</t>
  </si>
  <si>
    <t>-989099409</t>
  </si>
  <si>
    <t>725980123</t>
  </si>
  <si>
    <t>Dvířka 30/30</t>
  </si>
  <si>
    <t>206937564</t>
  </si>
  <si>
    <t>https://podminky.urs.cz/item/CS_URS_2024_02/725980123</t>
  </si>
  <si>
    <t>998725202</t>
  </si>
  <si>
    <t>Přesun hmot procentní pro zařizovací předměty v objektech v přes 6 do 12 m</t>
  </si>
  <si>
    <t>1379926089</t>
  </si>
  <si>
    <t>https://podminky.urs.cz/item/CS_URS_2024_02/998725202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</si>
  <si>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</si>
  <si>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</si>
  <si>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</si>
  <si>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</si>
  <si>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-787917646</t>
  </si>
  <si>
    <t>https://podminky.urs.cz/item/CS_URS_2024_02/726131041</t>
  </si>
  <si>
    <t>726131043</t>
  </si>
  <si>
    <t>Instalační předstěna pro klozet závěsný v 1120 mm s ovládáním zepředu pro postižené do stěn s kov kcí</t>
  </si>
  <si>
    <t>135758066</t>
  </si>
  <si>
    <t>https://podminky.urs.cz/item/CS_URS_2024_02/726131043</t>
  </si>
  <si>
    <t>998726212</t>
  </si>
  <si>
    <t>Přesun hmot procentní pro instalační prefabrikáty v objektech v přes 6 do 12 m</t>
  </si>
  <si>
    <t>-615504663</t>
  </si>
  <si>
    <t>https://podminky.urs.cz/item/CS_URS_2024_02/998726212</t>
  </si>
  <si>
    <t>D.4.02 - Tepelné čerpadlo</t>
  </si>
  <si>
    <t xml:space="preserve">    D1 - Kotelny</t>
  </si>
  <si>
    <t>D1</t>
  </si>
  <si>
    <t>Kotelny</t>
  </si>
  <si>
    <t>731</t>
  </si>
  <si>
    <t>D+M Jednotka tepelného čerpadla IVT Ecoforest ecoGEO C2 16,0 [kW] o jmenovitého tepelného příkonu 7,3 [kW] (B0W35), včetně regulace s integrovaným zásobníkem</t>
  </si>
  <si>
    <t>kpl</t>
  </si>
  <si>
    <t>-281415093</t>
  </si>
  <si>
    <t>731.1</t>
  </si>
  <si>
    <t>Uvedení do provozu kompletní sestavy servisním technikem</t>
  </si>
  <si>
    <t>712379997</t>
  </si>
  <si>
    <t>731.2</t>
  </si>
  <si>
    <t>Oživení systému regulace + ochranné pospojení.</t>
  </si>
  <si>
    <t>1087216299</t>
  </si>
  <si>
    <t>731.3</t>
  </si>
  <si>
    <t>Zaškolení obsluhy</t>
  </si>
  <si>
    <t>289971606</t>
  </si>
  <si>
    <t>Přesun hmot pro kotelny v objektech v &lt; 6 m</t>
  </si>
  <si>
    <t>1063172801</t>
  </si>
  <si>
    <t>D.4.03 - Vytápění</t>
  </si>
  <si>
    <t xml:space="preserve">    D2 - Strojovny </t>
  </si>
  <si>
    <t xml:space="preserve">    D3 - Potrubí</t>
  </si>
  <si>
    <t xml:space="preserve">    D4 - Armatury</t>
  </si>
  <si>
    <t xml:space="preserve">    D5 - Otopná tělesa</t>
  </si>
  <si>
    <t xml:space="preserve">    D6 - Měřící přístroje</t>
  </si>
  <si>
    <t>D7 - Pomocný materiál</t>
  </si>
  <si>
    <t xml:space="preserve">    D8 - Izolace potrubí a stoupaček vytápění vedeného uvnitř budovy:</t>
  </si>
  <si>
    <t xml:space="preserve">    D9 - Hodinové  sazby, ostatní náklady</t>
  </si>
  <si>
    <t>D2</t>
  </si>
  <si>
    <t xml:space="preserve">Strojovny </t>
  </si>
  <si>
    <t>732</t>
  </si>
  <si>
    <t>D Tlaková expanzní nádoba s membránou (do 6[bar]) Reflex NG o objemu 12 [l]</t>
  </si>
  <si>
    <t>732.1</t>
  </si>
  <si>
    <t>D+M Servisní armatura k expanzní nádobě s vypouštěním</t>
  </si>
  <si>
    <t>732.2</t>
  </si>
  <si>
    <t>Seřízení a montáž tlakové expanzní nádoby</t>
  </si>
  <si>
    <t>732.3</t>
  </si>
  <si>
    <t>D+M Jednotka automatického doplňování vody Flamco Flexcon PA Autofill</t>
  </si>
  <si>
    <t>732.4</t>
  </si>
  <si>
    <t>D+M Odlučovač mikrobublinek vzduchu a nečistot Flamcovent clean smart 1 1/4“</t>
  </si>
  <si>
    <t>732.5</t>
  </si>
  <si>
    <t>Montáž orientačních štítků, včetně dodávky štítku</t>
  </si>
  <si>
    <t>732.6</t>
  </si>
  <si>
    <t>Rezerva na vícepráce spojené s profesi MaR</t>
  </si>
  <si>
    <t>998.1</t>
  </si>
  <si>
    <t>Přesun hmot pro strojovny v objektech v &lt; 6 m</t>
  </si>
  <si>
    <t>D3</t>
  </si>
  <si>
    <t>Potrubí</t>
  </si>
  <si>
    <t>733</t>
  </si>
  <si>
    <t>Potrubí z měděných trubek vytápění D 12 x 1,0 mm</t>
  </si>
  <si>
    <t>Poznámka k položce:_x000D_
(V ceně bude zahrnuta dodávka potrubí, veškeré příslušenství potrubí jako jsou příruby a materiál pro upevnění potrubí a protipožárních ucpávek v prostupech požárními úseky.)</t>
  </si>
  <si>
    <t>733.1</t>
  </si>
  <si>
    <t>Montáž potrubí z měděných trubek vytápění D 6-12mm, spojované lisováním</t>
  </si>
  <si>
    <t>733.2</t>
  </si>
  <si>
    <t>Propláchnutí + tlaková zkouška Cu potrubí do D 35</t>
  </si>
  <si>
    <t>998.2</t>
  </si>
  <si>
    <t>Přesun hmot pro rozvody potrubí  v objektech v &lt; 6 m</t>
  </si>
  <si>
    <t>D4</t>
  </si>
  <si>
    <t>Armatury</t>
  </si>
  <si>
    <t>734</t>
  </si>
  <si>
    <t>D+M Automatický odvzdušňovací ventil R88I 1/2“</t>
  </si>
  <si>
    <t>734.1</t>
  </si>
  <si>
    <t>D+M Filtr R74A 1 1/4„</t>
  </si>
  <si>
    <t>734.2</t>
  </si>
  <si>
    <t>D+M Kulový kohout R250D 1"1/4; PN35</t>
  </si>
  <si>
    <t>734.3</t>
  </si>
  <si>
    <t>D+M Vypouštěcí kulový kohout R608 3/4"; PN10</t>
  </si>
  <si>
    <t>734.4</t>
  </si>
  <si>
    <t>D+M Zpětný ventil R60 1 1/4</t>
  </si>
  <si>
    <t>734.5</t>
  </si>
  <si>
    <t>D+M Termostatická hlavice kapalinová OPTIMA chrom</t>
  </si>
  <si>
    <t>734.6</t>
  </si>
  <si>
    <t>D+M Kompaktní koupelnový připojovací ventil OPTIMA rohový 1/2"xM24</t>
  </si>
  <si>
    <t>998.3</t>
  </si>
  <si>
    <t>Přesun hmot pro armatury v objektech v &lt; 6 m</t>
  </si>
  <si>
    <t>D5</t>
  </si>
  <si>
    <t>Otopná tělesa</t>
  </si>
  <si>
    <t>735</t>
  </si>
  <si>
    <t>D+M KORALUX LINEAR CLASSIC - M  1220/600 (White RAL 9016)</t>
  </si>
  <si>
    <t>735.1</t>
  </si>
  <si>
    <t>Připojení otopného tělesa</t>
  </si>
  <si>
    <t>735.2</t>
  </si>
  <si>
    <t>Tlakové zkoušky otopných těles</t>
  </si>
  <si>
    <t>735.3</t>
  </si>
  <si>
    <t>Trubka HR - PB DD (podlahové vytápění) 15x1,5 ( 120 m; 200 m; 600 m )</t>
  </si>
  <si>
    <t>735.4</t>
  </si>
  <si>
    <t>Systémová deska gabotherm 1.2.3 30-2, černá ( 6,075 m^2 )</t>
  </si>
  <si>
    <t>m^2</t>
  </si>
  <si>
    <t>735.5</t>
  </si>
  <si>
    <t>Rozdělovač GTF-VSV AFC s automatickou regulací průtoku pro podlahové vytápění 1" nerez 10</t>
  </si>
  <si>
    <t>735.6</t>
  </si>
  <si>
    <t>Rozdělovač GTF-VSV AFC s automatickou regulací průtoku pro podlahové vytápění 1" nerez 12</t>
  </si>
  <si>
    <t>735.7</t>
  </si>
  <si>
    <t>Skříňka GT-VKM 10</t>
  </si>
  <si>
    <t>735.8</t>
  </si>
  <si>
    <t>Skříňka GT-VKM 12</t>
  </si>
  <si>
    <t>735.9</t>
  </si>
  <si>
    <t>Uzavírací kohout GT-AVR 1 - zboku</t>
  </si>
  <si>
    <t>set</t>
  </si>
  <si>
    <t>735.10</t>
  </si>
  <si>
    <t>Ochranná trubka GT-SR 25; pro trubky d15 - d18 ( 60 m )</t>
  </si>
  <si>
    <t>735.11</t>
  </si>
  <si>
    <t>Dilatační pás gabo GTF-DFS 100 ( 25 m )</t>
  </si>
  <si>
    <t>735.12</t>
  </si>
  <si>
    <t>Okrajový oddeľovací pás GTF-RDS ( 25 m )</t>
  </si>
  <si>
    <t>735.13</t>
  </si>
  <si>
    <t>Plastifikátor gabotherm GTF-EZ 5 ( 5 kg )</t>
  </si>
  <si>
    <t>735.14</t>
  </si>
  <si>
    <t>Přesun hmot otopná tělesa  v objektech v &lt; 6 m</t>
  </si>
  <si>
    <t>D6</t>
  </si>
  <si>
    <t>Měřící přístroje</t>
  </si>
  <si>
    <t>734.02</t>
  </si>
  <si>
    <t>D+M Manometr rozsah  vč. kondenzační smyčky a kohoutu</t>
  </si>
  <si>
    <t>734.02.1</t>
  </si>
  <si>
    <t>D+M Teploměr přímý vč. jímky a návarku</t>
  </si>
  <si>
    <t>D7</t>
  </si>
  <si>
    <t>Pomocný materiál</t>
  </si>
  <si>
    <t>Zámečnická montáž atypického výrobku hmotnosti celkem do 20 kg</t>
  </si>
  <si>
    <t>767.1</t>
  </si>
  <si>
    <t>Zámečnické ocelové atypické konstrukce dle dodavatele</t>
  </si>
  <si>
    <t>D8</t>
  </si>
  <si>
    <t>Izolace potrubí a stoupaček vytápění vedeného uvnitř budovy:</t>
  </si>
  <si>
    <t>631</t>
  </si>
  <si>
    <t>D+M Izolační pouzdro z polyetylénové pěny pro potrubí  D 12 mm tl. 13 mm</t>
  </si>
  <si>
    <t>Přesun hmot pro tepelné izolace  v objektech v &lt; 6 m</t>
  </si>
  <si>
    <t>D9</t>
  </si>
  <si>
    <t>Hodinové  sazby, ostatní náklady</t>
  </si>
  <si>
    <t>900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</si>
  <si>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</si>
  <si>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900.1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</si>
  <si>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</si>
  <si>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900.2</t>
  </si>
  <si>
    <t>Funkční zkoušky včetně vystavení protokolů o zkouškách</t>
  </si>
  <si>
    <t>900.3</t>
  </si>
  <si>
    <t>Vyregulování průtoků  včetně vystavení protokolu</t>
  </si>
  <si>
    <t>900.4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</si>
  <si>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</si>
  <si>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900.5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</si>
  <si>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</si>
  <si>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900.6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</si>
  <si>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</si>
  <si>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901</t>
  </si>
  <si>
    <t>Vypracování dílenské dokntace  - Dokumentace bude vypracována dle skutečně použitého materiálu, zařízení a výrobků</t>
  </si>
  <si>
    <t>902</t>
  </si>
  <si>
    <t>Vypracování dokumentace skutečného stavu - Dokumentace bude vypracována na úrovni prováděcí dokumentace (textová a výkresová část, specifikace skutečně použitého materiálu, zařízení a výrobků</t>
  </si>
  <si>
    <t>903</t>
  </si>
  <si>
    <t>D+M Popisy a označení rozvodů a zařízení-Popisy a označení především rozvodů, klapek, filtrů a ovládacích prvků MaR, atd. a např. ČSN 13 0072, tak aby byla umožněna snadná orientace v zařízení VTP pro obsluhu, údržbu a servis</t>
  </si>
  <si>
    <t>904</t>
  </si>
  <si>
    <t>Likvidace odpadů-Kompletní systém sběru, třídění, odvozu a likvidace odpadu v souladu se zák. č.185/2001 Sb. v platném znění a vyhl. č.381/2001 Sb. v platném znění</t>
  </si>
  <si>
    <t>905</t>
  </si>
  <si>
    <t>Závěrečný úklid-Provedení komplexního úklidu po provádění vytápění na úroveň min. původního stavu v návaznosti na likvidaci odpadů a úklid celé stavby</t>
  </si>
  <si>
    <t>906</t>
  </si>
  <si>
    <t>Koordinační činnost</t>
  </si>
  <si>
    <t>907</t>
  </si>
  <si>
    <t>Doprava</t>
  </si>
  <si>
    <t>908</t>
  </si>
  <si>
    <t>Zařízení staveniště-Především v souladu s NV č. 591/2006 Sb.</t>
  </si>
  <si>
    <t>D.4.04 - Vzduchotechnika</t>
  </si>
  <si>
    <t>1 - Herna a ložnice dětí 1 a 2.NP</t>
  </si>
  <si>
    <t>2 - Sociální zázemí 1,2.NP</t>
  </si>
  <si>
    <t>3 - Větrání výdejny jídel</t>
  </si>
  <si>
    <t>4 - Klimatizace ložnice, 2.NP</t>
  </si>
  <si>
    <t>5 - OSTATNÍ</t>
  </si>
  <si>
    <t>Herna a ložnice dětí 1 a 2.NP</t>
  </si>
  <si>
    <t>1.1</t>
  </si>
  <si>
    <t>D+M VZT JEDNOTKA S ROTAČNÍM REKUPERÁTOREM, PODSTROPNÍ PROVEDENÍ, Vo=Vp=500 m3/hod, tlak 200 Pa, Teplotní činnost dle EN 308 80 %, Příkon 288 W, elektrický ohřívač 1,67 kW, filtrace F7. Ekodesign 01.001</t>
  </si>
  <si>
    <t>1.2</t>
  </si>
  <si>
    <t>D+M Čidlo CO2-je na stěnu, 0-10V, pro rezidenční jednotky 01.002</t>
  </si>
  <si>
    <t>1.3</t>
  </si>
  <si>
    <t>D+M Ovladač, bílý (SAVE Light white) 01.003</t>
  </si>
  <si>
    <t>1.4</t>
  </si>
  <si>
    <t>D+M Spona rychloupínací FK200 01.004</t>
  </si>
  <si>
    <t>1.5</t>
  </si>
  <si>
    <t>D+M Zpětná klapka RSK200 01.005</t>
  </si>
  <si>
    <t>1.6</t>
  </si>
  <si>
    <t>D+M Vyústka 525 x 200  VK-1.0-R1  01.006</t>
  </si>
  <si>
    <t>1.7</t>
  </si>
  <si>
    <t>D+M Vyústka 400 x 140  VK-1.0-R2  01.007</t>
  </si>
  <si>
    <t>1.8</t>
  </si>
  <si>
    <t>D+M Textilní výusť C200/6300 FB/PMS-5AEL/LGO+TY/IN/AL, průtok 500 m3/hod, tvar kruhový, použitelný tlak 100Pa, RAL 7035, zavěšení na hliníkový profil, přechod na Kruhový, Malé trysky slouží ke směrovanému přívodu vzduchu. Dosah proudu delší o cca 25 % a z</t>
  </si>
  <si>
    <t>1.9</t>
  </si>
  <si>
    <t>D+M Tlumič hluku DN200/900 01.009</t>
  </si>
  <si>
    <t>1.10</t>
  </si>
  <si>
    <t>D+M Tlumič hluku DN200/600 01.010</t>
  </si>
  <si>
    <t>1.11</t>
  </si>
  <si>
    <t>D+M Ohebná hadice SONO D200  5m bal.zvuk.izol. 01.011</t>
  </si>
  <si>
    <t>1.12</t>
  </si>
  <si>
    <t>D+M Protidestová zaluzie 300x300 s ochranným sítem  01.012</t>
  </si>
  <si>
    <t>1.13</t>
  </si>
  <si>
    <t>D+M Vyfuková hlavice-SPIRO VH 200 01.013</t>
  </si>
  <si>
    <t>1.14</t>
  </si>
  <si>
    <t>D+M Kruhové potrubí SPIRO  200 01.014</t>
  </si>
  <si>
    <t>bm</t>
  </si>
  <si>
    <t>1.15</t>
  </si>
  <si>
    <t>D+M Oblouk 45°- SPIRO  200 01.015</t>
  </si>
  <si>
    <t>1.16</t>
  </si>
  <si>
    <t>D+M Oblouk 90°- SPIRO  200 01.016</t>
  </si>
  <si>
    <t>Poznámka k položce:_x000D_
D+M Potrubi čtyřhranné sk.I PM 12 0403 pozink plech</t>
  </si>
  <si>
    <t>1.17</t>
  </si>
  <si>
    <t>D+M do obvodu 1450 mm/ 30% tvar. sk.I pozink ON 12 0403 01.017</t>
  </si>
  <si>
    <t>1.18</t>
  </si>
  <si>
    <t>D+M Šedá samolepící kaučuková tepelná izolace                                                               tl. 15mm, ( např. K-FLEX H DUCT ALU- LISOLANTE K-FLEX) 01.018</t>
  </si>
  <si>
    <t>Sociální zázemí 1,2.NP</t>
  </si>
  <si>
    <t>2.1</t>
  </si>
  <si>
    <t>D+M Ventilátor diagon.do kruh.potr. D200,   Q=600m3/h  200Pa,  Pel=100W, 230V (silent provedení) 02.001</t>
  </si>
  <si>
    <t>2.2</t>
  </si>
  <si>
    <t>D+M Zpětná klapka RSK200 02.002</t>
  </si>
  <si>
    <t>2.3</t>
  </si>
  <si>
    <t>D+M Ventilátor diagon.do kruh.potr. D160,   Q=320m3/h  200Pa,  Pel=50W, 230V (silent provedení) 02.003</t>
  </si>
  <si>
    <t>2.4</t>
  </si>
  <si>
    <t>D+M Zpětná klapka RSK160 02.004</t>
  </si>
  <si>
    <t>2.5</t>
  </si>
  <si>
    <t>D+M Tal.ventil.kov.odvodní D100 vc. montážního kroužku 02.005</t>
  </si>
  <si>
    <t>2.6</t>
  </si>
  <si>
    <t>D+M Tal.ventil.kov.odvodní D160 vc. montážního kroužku 02.006</t>
  </si>
  <si>
    <t>2.7</t>
  </si>
  <si>
    <t>D+M Ohebná hadice SONO D100  5m bal.zvuk.izol. 02.007</t>
  </si>
  <si>
    <t>2.8</t>
  </si>
  <si>
    <t>D+M Ohebná hadice SONO D160  5m bal.zvuk.izol. 02.008</t>
  </si>
  <si>
    <t>2.9</t>
  </si>
  <si>
    <t>D+M Vyústka 400 x 50  KV-1.0-R1  02.009</t>
  </si>
  <si>
    <t>2.10</t>
  </si>
  <si>
    <t>D+M Vyfuková hlavice-SPIRO VH 200 02.010</t>
  </si>
  <si>
    <t>2.11</t>
  </si>
  <si>
    <t>D+M Kruhové potrubí SPIRO  100 02.011</t>
  </si>
  <si>
    <t>2.12</t>
  </si>
  <si>
    <t>D+M Kruhové potrubí SPIRO  160 02.012</t>
  </si>
  <si>
    <t>2.13</t>
  </si>
  <si>
    <t>D+M Kruhové potrubí SPIRO  200 02.013</t>
  </si>
  <si>
    <t>2.14</t>
  </si>
  <si>
    <t>D+M Oblouk 90°- SPIRO  200  02.014</t>
  </si>
  <si>
    <t>2.15</t>
  </si>
  <si>
    <t>D+M Odbocka jednostranná 90°-SPIRO 200/100 02.015</t>
  </si>
  <si>
    <t>2.16</t>
  </si>
  <si>
    <t>D+M Odbocka jednostranná 90°-SPIRO 200/160 02.016</t>
  </si>
  <si>
    <t>2.17</t>
  </si>
  <si>
    <t>D+M Odbocka jednostranná 90°-SPIRO 200/200 s odkapem 02.017</t>
  </si>
  <si>
    <t>2.18</t>
  </si>
  <si>
    <t>D+M Šedá samolepící kaučuková tepelná izolace                                                               tl. 12mm, ( např. K-FLEX H DUCT ALU- LISOLANTE K-FLEX) 02.018</t>
  </si>
  <si>
    <t>Větrání výdejny jídel</t>
  </si>
  <si>
    <t>3.1</t>
  </si>
  <si>
    <t>D+M Ventilátor do kruh.potr. D200,   Q=600m3/h  200Pa,  Pel=147W, 230V (silent provedení) 03.001</t>
  </si>
  <si>
    <t>3.2</t>
  </si>
  <si>
    <t>D+M Spona rychloupínací DN200 03.002</t>
  </si>
  <si>
    <t>3.3</t>
  </si>
  <si>
    <t>D+M Zpětná klapka RSK200 03.003</t>
  </si>
  <si>
    <t>3.4</t>
  </si>
  <si>
    <t>D+M Regulátor otáček REV 1,5 03.004</t>
  </si>
  <si>
    <t>3.5</t>
  </si>
  <si>
    <t>D+M Kuchyňský zákryt nástěnný NOP1 800x800 materiál nerez,                vč. Osvětlení a 1ks nerezový labyrintový lapač tuku 500x500/20 03.005</t>
  </si>
  <si>
    <t>3.6</t>
  </si>
  <si>
    <t>D+M Tlumič hluku DN200/600 03.006</t>
  </si>
  <si>
    <t>3.7</t>
  </si>
  <si>
    <t>D+M Vyfuková hlavice-SPIRO VH 200 03.007</t>
  </si>
  <si>
    <t>3.8</t>
  </si>
  <si>
    <t>D+M Odbocka jednostranná 90°-SPIRO 200/200 s odkapem 03.008</t>
  </si>
  <si>
    <t>3.9</t>
  </si>
  <si>
    <t>D+M Oblouk 90°- SPIRO 200  03.009</t>
  </si>
  <si>
    <t>3.10</t>
  </si>
  <si>
    <t>D+M Kruhové potrubí SPIRO  200 03.010</t>
  </si>
  <si>
    <t>3.11</t>
  </si>
  <si>
    <t>D+M Šedá samolepící kaučuková tepelná izolace                                                               tl. 12mm, ( např. K-FLEX H DUCT ALU- LISOLANTE K-FLEX) 03.011</t>
  </si>
  <si>
    <t>Klimatizace ložnice, 2.NP</t>
  </si>
  <si>
    <t>4.1</t>
  </si>
  <si>
    <t>D+M Venkovní kondenzacni jednotka  UUA1.Ul0 Qch=3,4kW 04.001</t>
  </si>
  <si>
    <t>4.2</t>
  </si>
  <si>
    <t>D+M Vnitrni kazetová jednotka CT12F.NR0 Qch=3,4kW                                 + dálkový infra ovladač 04.002</t>
  </si>
  <si>
    <t>4.3</t>
  </si>
  <si>
    <t>D+M Potrubí polyethylenové pro odvod kondenzátu DN32 04.003</t>
  </si>
  <si>
    <t>4.4</t>
  </si>
  <si>
    <t>D+M Potrubí chladiva DN 6.35/9,52 /přívodní potr. + zpátečka a sdel. kabel/ 04.004</t>
  </si>
  <si>
    <t>4.5</t>
  </si>
  <si>
    <t>Chladivo R32 (doplnění systému) 04.005</t>
  </si>
  <si>
    <t>4.6</t>
  </si>
  <si>
    <t>D+M Konzole pozink pro ukotvení kondenzační jednotky 04.006</t>
  </si>
  <si>
    <t>OSTATNÍ</t>
  </si>
  <si>
    <t>5.1</t>
  </si>
  <si>
    <t>Montázní, spojovací a tesnící materiál    (závitové tyče, konzoly, nosníkové příchytky, objímky)</t>
  </si>
  <si>
    <t>5.2</t>
  </si>
  <si>
    <t>Vyčištění potrubí, zařízení a prvků</t>
  </si>
  <si>
    <t>soub.</t>
  </si>
  <si>
    <t>5.3</t>
  </si>
  <si>
    <t>Zkoušky včetně vystavení protokolů o zkouškách</t>
  </si>
  <si>
    <t>hod.</t>
  </si>
  <si>
    <t>5.4</t>
  </si>
  <si>
    <t>Seřízení průtoků vzduchu včetně vystavení protokolu</t>
  </si>
  <si>
    <t>5.5</t>
  </si>
  <si>
    <t>Zřízení a odstranění pracovní podlahy dle montáže, např. lešení, pomocné lešení, práce na žebříku, práce na plošině atd.</t>
  </si>
  <si>
    <t>5.6</t>
  </si>
  <si>
    <t>Uvedení do provozu</t>
  </si>
  <si>
    <t>5.7</t>
  </si>
  <si>
    <t>5.8</t>
  </si>
  <si>
    <t>Vypracování  dokumentace pro provední stavby</t>
  </si>
  <si>
    <t>5.9</t>
  </si>
  <si>
    <t>Zaučení obsluhy</t>
  </si>
  <si>
    <t>5.10</t>
  </si>
  <si>
    <t>Ostatní zúčtovatelné stavební, montážní, pomocné a doplňkové práce v potřebném rozsahu</t>
  </si>
  <si>
    <t>5.11</t>
  </si>
  <si>
    <t>D+M Popisy a označení rozvodu a zařízení</t>
  </si>
  <si>
    <t>5.12</t>
  </si>
  <si>
    <t>Likvidace odpadů</t>
  </si>
  <si>
    <t>5.13</t>
  </si>
  <si>
    <t>Závěrečný úklid</t>
  </si>
  <si>
    <t>D.4.05 - Elektro silnoproud</t>
  </si>
  <si>
    <t>21-M - Elektromontáže</t>
  </si>
  <si>
    <t>D1 - Materiály</t>
  </si>
  <si>
    <t>D2 - Rozvaděče - montáž</t>
  </si>
  <si>
    <t>D3 - Rozvaděče - materiál</t>
  </si>
  <si>
    <t>D4 - Rozvaděče - podružný materiál</t>
  </si>
  <si>
    <t>HZS - Hodinové zúčtovací sazby</t>
  </si>
  <si>
    <t>21-M</t>
  </si>
  <si>
    <t>Elektromontáže</t>
  </si>
  <si>
    <t>210010003a</t>
  </si>
  <si>
    <t>trubka ohebná UV stabilní</t>
  </si>
  <si>
    <t>210010301</t>
  </si>
  <si>
    <t>krab.přístrojová (1901; KP 67) bez zapojení</t>
  </si>
  <si>
    <t>210010310</t>
  </si>
  <si>
    <t>krab.odboč.pro lištový rozvod</t>
  </si>
  <si>
    <t>210010321</t>
  </si>
  <si>
    <t>krab.odboč.s víčkem.svor.(1903;KR 68) kruh.vč.zap.</t>
  </si>
  <si>
    <t>210010452</t>
  </si>
  <si>
    <t>krab.panc.z PH IP66-vč.svorky a zapoj. vodičů</t>
  </si>
  <si>
    <t>210100252</t>
  </si>
  <si>
    <t>Ukončení kabelů smršťovací koncovkou nebo páskou se zapojením bez letování žíly do 4x25 mm2</t>
  </si>
  <si>
    <t>https://podminky.urs.cz/item/CS_URS_2024_02/210100252</t>
  </si>
  <si>
    <t>210110004</t>
  </si>
  <si>
    <t>střídavý přep. řazení 6 nást. prost.vlhké</t>
  </si>
  <si>
    <t>210120451</t>
  </si>
  <si>
    <t>jistič 3-pólový na lištu</t>
  </si>
  <si>
    <t>210190002</t>
  </si>
  <si>
    <t>mont.oceloplech.rozvodnic do 50kg</t>
  </si>
  <si>
    <t>2101915321</t>
  </si>
  <si>
    <t>elektroměrový rozvaděč</t>
  </si>
  <si>
    <t>210220301</t>
  </si>
  <si>
    <t>Montáž svorek hromosvodných se 2 šrouby</t>
  </si>
  <si>
    <t>https://podminky.urs.cz/item/CS_URS_2024_02/210220301</t>
  </si>
  <si>
    <t>210800549</t>
  </si>
  <si>
    <t>kabel 1-CXKH-R-J 1x16</t>
  </si>
  <si>
    <t>210810026</t>
  </si>
  <si>
    <t>kabel CYKY-J 4x16 mm2 750V (VU)</t>
  </si>
  <si>
    <t>210810041</t>
  </si>
  <si>
    <t>kabel 1-CXKH-R-O 2x1,5</t>
  </si>
  <si>
    <t>210810045</t>
  </si>
  <si>
    <t>kabel 1-CXKH-R-O 3x1,5</t>
  </si>
  <si>
    <t>210810045.1</t>
  </si>
  <si>
    <t>kabel 1-CXKH-R-J 3x1,5</t>
  </si>
  <si>
    <t>210810046</t>
  </si>
  <si>
    <t>kabel 1-CXKH-R-J 3x2,5</t>
  </si>
  <si>
    <t>210810050</t>
  </si>
  <si>
    <t>kabel 1-CXKH-R-J 4x2,5</t>
  </si>
  <si>
    <t>210810052</t>
  </si>
  <si>
    <t>kabel 1-CXKH-R-J 5x6</t>
  </si>
  <si>
    <t>210810054</t>
  </si>
  <si>
    <t>kabel 1-CXKH-R-J 5x16</t>
  </si>
  <si>
    <t>210810055</t>
  </si>
  <si>
    <t>kabel 1-CXKH-R-J 5x1,5</t>
  </si>
  <si>
    <t>210810056</t>
  </si>
  <si>
    <t>kabel 1-CXKH-R-J 5x2,5</t>
  </si>
  <si>
    <t>215101148</t>
  </si>
  <si>
    <t>svít. LED vestavné</t>
  </si>
  <si>
    <t>215121151</t>
  </si>
  <si>
    <t>svít. LED přisazené 1 zdroj</t>
  </si>
  <si>
    <t>743414111a</t>
  </si>
  <si>
    <t>krabicová rozvodka KR97/5 s víčkem (5 pól. svork.)</t>
  </si>
  <si>
    <t>7471121110</t>
  </si>
  <si>
    <t>spínač 1-pól.(řaz.1)</t>
  </si>
  <si>
    <t>747112451</t>
  </si>
  <si>
    <t>přepínač sériový (ř.5)</t>
  </si>
  <si>
    <t>747112451b</t>
  </si>
  <si>
    <t>přepínač střídavý (ř.6)</t>
  </si>
  <si>
    <t>747112452</t>
  </si>
  <si>
    <t>přepínač střídavý dvojitý (ř.6+6)</t>
  </si>
  <si>
    <t>747112471</t>
  </si>
  <si>
    <t>přepínač křížový (ř.7)</t>
  </si>
  <si>
    <t>747121210f</t>
  </si>
  <si>
    <t>spín.stiskací zapuštěný, 25A, 400V</t>
  </si>
  <si>
    <t>747161230b</t>
  </si>
  <si>
    <t>zásuvka zap.jednonás. 2P+Z , kompletní</t>
  </si>
  <si>
    <t>747161230k</t>
  </si>
  <si>
    <t>zásuvka zap.jednonás. s přep.ochr.</t>
  </si>
  <si>
    <t>747381100d</t>
  </si>
  <si>
    <t>infrapas.spínač, Basic LINE Standard</t>
  </si>
  <si>
    <t>747411420b</t>
  </si>
  <si>
    <t>tlačítko prosklené (požární hlásič)</t>
  </si>
  <si>
    <t>748121213</t>
  </si>
  <si>
    <t>svítidlo nouzové</t>
  </si>
  <si>
    <t>rt1</t>
  </si>
  <si>
    <t>rámeček jednonás.</t>
  </si>
  <si>
    <t>rt2</t>
  </si>
  <si>
    <t>rámeček dvojnás.</t>
  </si>
  <si>
    <t>rt4</t>
  </si>
  <si>
    <t>rámeček trojnás.</t>
  </si>
  <si>
    <t>rt5</t>
  </si>
  <si>
    <t>rámeček čtyřnás.</t>
  </si>
  <si>
    <t>210020912</t>
  </si>
  <si>
    <t>protipožár.ucpávka průchod stropem tl. 50cm</t>
  </si>
  <si>
    <t>210020921</t>
  </si>
  <si>
    <t>protipožár.ucpávka průchod stěnou tl. 15cm</t>
  </si>
  <si>
    <t>210020922</t>
  </si>
  <si>
    <t>protipožár.ucpávka průchod stěnou tl. 30cm</t>
  </si>
  <si>
    <t>210220022</t>
  </si>
  <si>
    <t>Montáž uzemňovacího vedení vodičů FeZn pomocí svorek v zemi drátem průměru do 10 mm ve městské zástavbě</t>
  </si>
  <si>
    <t>https://podminky.urs.cz/item/CS_URS_2024_02/210220022</t>
  </si>
  <si>
    <t>210010009b</t>
  </si>
  <si>
    <t>trubka oheb.el.inst. korugovaná, 41/50 mm</t>
  </si>
  <si>
    <t>460200163</t>
  </si>
  <si>
    <t>Hloubení nezapažených rýh ručně š.35 cm, hl.80 cm, tř.3</t>
  </si>
  <si>
    <t>460421181</t>
  </si>
  <si>
    <t>Lože písek 10cm š-25cm fólie plast</t>
  </si>
  <si>
    <t>460560163</t>
  </si>
  <si>
    <t>Zásyp rýh ručně šířky 35 cm, hloubky 80 cm, z horniny třídy 3</t>
  </si>
  <si>
    <t>Materiály</t>
  </si>
  <si>
    <t>00106</t>
  </si>
  <si>
    <t>krabice přístrojová pro vícenásobnou montáž</t>
  </si>
  <si>
    <t>00124</t>
  </si>
  <si>
    <t>krabice odbočná KU 68-1903</t>
  </si>
  <si>
    <t>00128</t>
  </si>
  <si>
    <t>krabice rozvodná KR 97/5 (5 pól.svork.)</t>
  </si>
  <si>
    <t>00306</t>
  </si>
  <si>
    <t>krabice rozvodná lištová</t>
  </si>
  <si>
    <t>00405</t>
  </si>
  <si>
    <t>krabice IP66 - vč. svorek</t>
  </si>
  <si>
    <t>01403</t>
  </si>
  <si>
    <t>FeZn D=10mm</t>
  </si>
  <si>
    <t>01473</t>
  </si>
  <si>
    <t>připojovací svorka SS spojovací pro lana</t>
  </si>
  <si>
    <t>03036</t>
  </si>
  <si>
    <t>kabel CYKY-J 4x16mm2</t>
  </si>
  <si>
    <t>03nkt</t>
  </si>
  <si>
    <t>kabel 1-CXKH-R(J) 1x16 RE  B2s1d0</t>
  </si>
  <si>
    <t>20nkt</t>
  </si>
  <si>
    <t>kabel 1-CXKH-R (O) 2x1,5  B2s1d0</t>
  </si>
  <si>
    <t>30nkt</t>
  </si>
  <si>
    <t>kabel 1-CXKH-R (O) 3x1,5 RE   B2s1d0</t>
  </si>
  <si>
    <t>30nkt.1</t>
  </si>
  <si>
    <t>kabel 1-CXKH-R (J) 3x1,5 RE   B2s1d0</t>
  </si>
  <si>
    <t>31nkt</t>
  </si>
  <si>
    <t>kabel 1-CXKH-R (J) 3x2,5 RE    B2s1d0</t>
  </si>
  <si>
    <t>3558A-A651 B</t>
  </si>
  <si>
    <t>Kryt spínače jednoduchý s přídržnou deskou, bílý</t>
  </si>
  <si>
    <t>3558A-A652 B</t>
  </si>
  <si>
    <t>Kryt spínače dělený s přídržnou deskou, bílý</t>
  </si>
  <si>
    <t>3901A-B10 B</t>
  </si>
  <si>
    <t>Rámeček jednonásobný bílý</t>
  </si>
  <si>
    <t>3901A-B20 B</t>
  </si>
  <si>
    <t>Rámeček dvojnásobný, vodorovný bílý</t>
  </si>
  <si>
    <t>3901A-B30 B</t>
  </si>
  <si>
    <t>Rámeček trojnásobný, vodorovný bílý</t>
  </si>
  <si>
    <t>3901A-B40 B</t>
  </si>
  <si>
    <t>Rámeček čtyřnásobný, vodorovný bílý</t>
  </si>
  <si>
    <t>41nkt</t>
  </si>
  <si>
    <t>kabel 1-CXKH-R-J 4x2,5 RE  B2s1d0</t>
  </si>
  <si>
    <t>50nkt</t>
  </si>
  <si>
    <t>kabel 1-CXKH-R (J) 5x1,5 RE  B2s1d0</t>
  </si>
  <si>
    <t>51nkt</t>
  </si>
  <si>
    <t>kabel 1-CXKH-R (J) 5x2,5 RE   B2s1d0</t>
  </si>
  <si>
    <t>53nkt</t>
  </si>
  <si>
    <t>kabel 1-CXKH-R-(J) 5x6 RE  B2s1d0</t>
  </si>
  <si>
    <t>5518A-A2349 B</t>
  </si>
  <si>
    <t>Zásuvka jednonásobná, chráněná bílá</t>
  </si>
  <si>
    <t>5598A-A2349B</t>
  </si>
  <si>
    <t>Zásuvka jednonásobná s ochranou proti přepětí bílá</t>
  </si>
  <si>
    <t>55nkt</t>
  </si>
  <si>
    <t>kabel 1-CXKH-R-J 5x16 RE  B2s1d0</t>
  </si>
  <si>
    <t>60438</t>
  </si>
  <si>
    <t>spínač jednopólový 3558-A01340 (řaz.1)</t>
  </si>
  <si>
    <t>60444</t>
  </si>
  <si>
    <t>přepínač sériový 3558-A05340 (ř.5)</t>
  </si>
  <si>
    <t>60445</t>
  </si>
  <si>
    <t>přepínač střídavý 3558-A06340 (ř.6)</t>
  </si>
  <si>
    <t>60446</t>
  </si>
  <si>
    <t>přepínač stř. dvojitý 3558-A52340 (ř.6+6)</t>
  </si>
  <si>
    <t>60447</t>
  </si>
  <si>
    <t>přepínač křížový 3558-A07340 (ř.7)</t>
  </si>
  <si>
    <t>60518</t>
  </si>
  <si>
    <t>tlačítko hlásiče požáru ve skříni</t>
  </si>
  <si>
    <t>60758a</t>
  </si>
  <si>
    <t>kladívko k pož.tlačítku</t>
  </si>
  <si>
    <t>A2011</t>
  </si>
  <si>
    <t>jistič třípolový na lištu, 32 A, char. B</t>
  </si>
  <si>
    <t>Pol1</t>
  </si>
  <si>
    <t>snímač pohybu 6814 U-500</t>
  </si>
  <si>
    <t>Pol2</t>
  </si>
  <si>
    <t>přepínač střídavý 3558N-C06510S, IP54, šedý</t>
  </si>
  <si>
    <t>Pol3</t>
  </si>
  <si>
    <t>spínač stiskací zapuštěný 25A, 400V</t>
  </si>
  <si>
    <t>Pol4</t>
  </si>
  <si>
    <t>svítidlo ozn. S1 včetně příslušenství</t>
  </si>
  <si>
    <t>Pol5</t>
  </si>
  <si>
    <t>svítidlo ozn. S2 včetně příslušenství</t>
  </si>
  <si>
    <t>Pol6</t>
  </si>
  <si>
    <t>svítidlo ozn. S3 včetně příslušenství</t>
  </si>
  <si>
    <t>Pol7</t>
  </si>
  <si>
    <t>svítidlo ozn. S4 včetně příslušenství</t>
  </si>
  <si>
    <t>Pol8</t>
  </si>
  <si>
    <t>svítidlo ozn. S5 včetně příslušenství</t>
  </si>
  <si>
    <t>Pol9</t>
  </si>
  <si>
    <t>svítidlo ozn. S6 včetně příslušenství</t>
  </si>
  <si>
    <t>Pol10</t>
  </si>
  <si>
    <t>svítidlo ozn. N1  včetně příslušenství</t>
  </si>
  <si>
    <t>Pol11</t>
  </si>
  <si>
    <t>svítidlo ozn. N2 včetně příslušenství</t>
  </si>
  <si>
    <t>Pol12</t>
  </si>
  <si>
    <t>svítidlo ozn. N3 včetně příslušenství</t>
  </si>
  <si>
    <t>Pol13</t>
  </si>
  <si>
    <t>svítidlo ozn. N4 včetně příslušenství</t>
  </si>
  <si>
    <t>Pol14</t>
  </si>
  <si>
    <t>svítidlo ozn. V1 včetně příslušenství</t>
  </si>
  <si>
    <t>60615</t>
  </si>
  <si>
    <t>materiál pro protipožární ucpávku (desky, malta, tmel)</t>
  </si>
  <si>
    <t>Pol15</t>
  </si>
  <si>
    <t>rozvaděč elektroměrový vestavný, 40 A, dvoutarif</t>
  </si>
  <si>
    <t>Pol16</t>
  </si>
  <si>
    <t>trubka ohebná UV odolná 32/40 mm</t>
  </si>
  <si>
    <t>Pol17</t>
  </si>
  <si>
    <t>trubková chránička ohebná korugovaná 41/50 mm</t>
  </si>
  <si>
    <t>Po 17a</t>
  </si>
  <si>
    <t>podružný materiál - 5%</t>
  </si>
  <si>
    <t>320832473</t>
  </si>
  <si>
    <t>Pol17b</t>
  </si>
  <si>
    <t>podíl přidružených výkonů z C21M a navázaného materiálu - 6%</t>
  </si>
  <si>
    <t>-831417786</t>
  </si>
  <si>
    <t>Rozvaděče - montáž</t>
  </si>
  <si>
    <t>A0173</t>
  </si>
  <si>
    <t>oceloplechová nástěnná 6x24 modulů</t>
  </si>
  <si>
    <t>A1003</t>
  </si>
  <si>
    <t>vypínač na lištu, trojpólový, 63 A</t>
  </si>
  <si>
    <t>A1003.1</t>
  </si>
  <si>
    <t>napěť.spoušť k jističi nebo spínači, 230 V</t>
  </si>
  <si>
    <t>A2306</t>
  </si>
  <si>
    <t>pomocný spínač k jističi nebo spínači, kontakty 1/1</t>
  </si>
  <si>
    <t>A1402</t>
  </si>
  <si>
    <t>jistič jednopólový 2 A, char. C</t>
  </si>
  <si>
    <t>A1407</t>
  </si>
  <si>
    <t>jistič jednopólový 10 A, char. B</t>
  </si>
  <si>
    <t>A2006</t>
  </si>
  <si>
    <t>jistič třípólový 10 A, char. B</t>
  </si>
  <si>
    <t>A2008</t>
  </si>
  <si>
    <t>jistič třípólový16 A, char. B</t>
  </si>
  <si>
    <t>A2008.1</t>
  </si>
  <si>
    <t>jistič třípólový16 A, char. C</t>
  </si>
  <si>
    <t>A2009</t>
  </si>
  <si>
    <t>jistič třípólový20 A, char. B</t>
  </si>
  <si>
    <t>A2010</t>
  </si>
  <si>
    <t>jistič třípólový25 A, char. B</t>
  </si>
  <si>
    <t>A1066</t>
  </si>
  <si>
    <t>pr. chr. s nadpr. ochr. 10 A, char. B., 30 mA, AC</t>
  </si>
  <si>
    <t>A1066.1</t>
  </si>
  <si>
    <t>pr. ch. s nadpro. ochr. 16 A, char. B., 30 mA, AC</t>
  </si>
  <si>
    <t>A1959c</t>
  </si>
  <si>
    <t>Svodič bleskových proudů kombinovaný T1+T2, čtyřpólový, 25 kA</t>
  </si>
  <si>
    <t>A1960c</t>
  </si>
  <si>
    <t>svodič přepětí SPD typu 2, čtyřpólový</t>
  </si>
  <si>
    <t>A1960</t>
  </si>
  <si>
    <t>svodič přepěti SPD typu 1 a typu 2, jednopólový</t>
  </si>
  <si>
    <t>A1408</t>
  </si>
  <si>
    <t>jistič jednopólový 16 A, char. B</t>
  </si>
  <si>
    <t>A1003.2</t>
  </si>
  <si>
    <t>vypínač na lištu, 32 A, trojpólový</t>
  </si>
  <si>
    <t>A0173.1</t>
  </si>
  <si>
    <t>oceloplechová zapuštěná rozvodnice 3x42 modulů</t>
  </si>
  <si>
    <t>Rozvaděče - materiál</t>
  </si>
  <si>
    <t>OEZ</t>
  </si>
  <si>
    <t>OEZ.1</t>
  </si>
  <si>
    <t>OEZ.2</t>
  </si>
  <si>
    <t>OEZ.3</t>
  </si>
  <si>
    <t>A1406</t>
  </si>
  <si>
    <t>jistič jednopólový 10 A, char.</t>
  </si>
  <si>
    <t>jistič třípolový16 A, char. B</t>
  </si>
  <si>
    <t>jistič třípolový16 A, char. C</t>
  </si>
  <si>
    <t>jistič třípolový20 A, char. B</t>
  </si>
  <si>
    <t>jistic tripolovy25 A, char. B</t>
  </si>
  <si>
    <t>A1062</t>
  </si>
  <si>
    <t>A1065</t>
  </si>
  <si>
    <t>pr. chr. s nadpr. ochr. 16 A, char. B., 30 mA, AC</t>
  </si>
  <si>
    <t>Saltek</t>
  </si>
  <si>
    <t>A1966</t>
  </si>
  <si>
    <t>Saltek.1</t>
  </si>
  <si>
    <t>A1062.1</t>
  </si>
  <si>
    <t>pr. chr. s nadpr. ochr. OLE-10B-1N-030AC</t>
  </si>
  <si>
    <t>OEZ.4</t>
  </si>
  <si>
    <t>OEZ.5</t>
  </si>
  <si>
    <t>ocep.rozv.zapuštěná rozvodnice 3x42 modulů</t>
  </si>
  <si>
    <t>Rozvaděče - podružný materiál</t>
  </si>
  <si>
    <t>Pol19</t>
  </si>
  <si>
    <t>Atypické montáže, sestavení skříní apod., 10% z montáží</t>
  </si>
  <si>
    <t>Pol20</t>
  </si>
  <si>
    <t>Podružný materiál spojovací a upevňovací, 10% z materiálů</t>
  </si>
  <si>
    <t>Pol21</t>
  </si>
  <si>
    <t>Typová zkouška rozvaděče RH</t>
  </si>
  <si>
    <t>Pol22</t>
  </si>
  <si>
    <t>Typová zkouška rozvaděče RS</t>
  </si>
  <si>
    <t>Pol28</t>
  </si>
  <si>
    <t>Přesun dodávek - 5,2%</t>
  </si>
  <si>
    <t>663515142</t>
  </si>
  <si>
    <t>HZS</t>
  </si>
  <si>
    <t>Hodinové zúčtovací sazby</t>
  </si>
  <si>
    <t>Pol23</t>
  </si>
  <si>
    <t>Revize elektro</t>
  </si>
  <si>
    <t>512</t>
  </si>
  <si>
    <t>Pol24</t>
  </si>
  <si>
    <t>Účast při zkouškách, vypínání, připojování</t>
  </si>
  <si>
    <t>Pol25</t>
  </si>
  <si>
    <t>Práce mimo ceníky, koordinace</t>
  </si>
  <si>
    <t>Pol26</t>
  </si>
  <si>
    <t>Oživení a programování systému Saluz</t>
  </si>
  <si>
    <t>Pol27</t>
  </si>
  <si>
    <t>Certifikované měření nouzového a umělého osvětlení</t>
  </si>
  <si>
    <t>D.4.06 - Osvětlení</t>
  </si>
  <si>
    <t>748 - Elektromontáže - osvětlovací zařízení a svítidla</t>
  </si>
  <si>
    <t>748</t>
  </si>
  <si>
    <t>Elektromontáže - osvětlovací zařízení a svítidla</t>
  </si>
  <si>
    <t>NL-NX3ZSB</t>
  </si>
  <si>
    <t>Nassel Avant SALUZ 26w 3345/ZS L594  ZS WH</t>
  </si>
  <si>
    <t>NL-LXSE3B</t>
  </si>
  <si>
    <t>*LXSE3B Installation accesory LXSE3B. Finish: White. Compatible families:  Luzerna Avant, Nassel Avant, Sealed.</t>
  </si>
  <si>
    <t>LOM-LL116100N</t>
  </si>
  <si>
    <t>Art 250  LED 4K</t>
  </si>
  <si>
    <t>NL-LX34B</t>
  </si>
  <si>
    <t>Luzerna Avant 32w 5140/840 597x597 IP54  WH</t>
  </si>
  <si>
    <t>NL-LY6L27DFB</t>
  </si>
  <si>
    <t>Eyre Profile 40w 5580/827 90º L1686  DALI WH</t>
  </si>
  <si>
    <t>NL-LY016B</t>
  </si>
  <si>
    <t>*LY016B Joining accesory LY016B. Finish: White. Compatible families:  Eyre.</t>
  </si>
  <si>
    <t>NL-LY014</t>
  </si>
  <si>
    <t>*LY014 Joining accesory LY014. Compatible families:  Eyre.</t>
  </si>
  <si>
    <t>NL-1029L2</t>
  </si>
  <si>
    <t>*1029L2 Suspension accesory 1029L2. Compatible families:  Coral, Eyre, Linnea, Linnea Mixto, Markt, Trazzo 70, Trazzo Avant, Zafiro.</t>
  </si>
  <si>
    <t>NL-ETC10294MB</t>
  </si>
  <si>
    <t>*ETC10294MB Installation accesory ETC10294MB. Finish: White. Compatible families:  Eyre, Linnea, Linnea Mixto, Sycom, Trazzo 70, Trazzo Mixto.</t>
  </si>
  <si>
    <t>NL-NX34B</t>
  </si>
  <si>
    <t>Nassel Avant 27w 5000/840 L594   WH</t>
  </si>
  <si>
    <t>NL-LY6L4FB</t>
  </si>
  <si>
    <t>Eyre 40w 6000/840 90º L1686   WH</t>
  </si>
  <si>
    <t>NL-ETC1029B</t>
  </si>
  <si>
    <t>*ETC1029B Installation accesory ETC1029B. Finish: White. Compatible families:  Coral, Eyre, Linnea, Linnea Mixto, Markt, Sycom, Trazzo 70, Trazzo Avant, Trazzo Mixto, Zafiro.</t>
  </si>
  <si>
    <t>LOM-LS1161023</t>
  </si>
  <si>
    <t>Art 250 Mask  LED 3K Black  Sens.</t>
  </si>
  <si>
    <t>NR-VMSA</t>
  </si>
  <si>
    <t>Emergency Lighting Self-test Via S VMSA. Maintained - Non maintained. 210lm. Autonomy: 1h. Finish: White.</t>
  </si>
  <si>
    <t>NR-F-80L</t>
  </si>
  <si>
    <t>Emergency Lighting Standard Extraplana F-80L. Non Maintained. 90lm. Autonomy: 1h. Finish: White.</t>
  </si>
  <si>
    <t>Pol201</t>
  </si>
  <si>
    <t>Piktogram univerzální</t>
  </si>
  <si>
    <t>NR-EHIDL-200C</t>
  </si>
  <si>
    <t>Emergency Lighting DALI Europrisma EHIDL-200C. Maintained - Non maintained. 240lm. Autonomy: 1h. Finish: White.</t>
  </si>
  <si>
    <t>NR-VSA</t>
  </si>
  <si>
    <t>Emergency Lighting Self-test Via R VSA. Maintained - Non maintained. 210lm. Autonomy: 1h. Finish: White.</t>
  </si>
  <si>
    <t>Pol202</t>
  </si>
  <si>
    <t>oživení a programování systému SALUZ</t>
  </si>
  <si>
    <t>CERTIFIKOVANÉ</t>
  </si>
  <si>
    <t>D.4.07 - Systém ochrany před bleskem LPS</t>
  </si>
  <si>
    <t>210220021</t>
  </si>
  <si>
    <t>Montáž uzemňovacího vedení vodičů FeZn pomocí svorek v zemi páskou do 120 mm2 v průmyslové výstavbě</t>
  </si>
  <si>
    <t>https://podminky.urs.cz/item/CS_URS_2024_02/210220021</t>
  </si>
  <si>
    <t>000295001</t>
  </si>
  <si>
    <t>vedení FeZn 30/4 (0,96kg/m)</t>
  </si>
  <si>
    <t>R210220441</t>
  </si>
  <si>
    <t>ochrana zemní svorky asfaltovým nátěrem</t>
  </si>
  <si>
    <t>000046221</t>
  </si>
  <si>
    <t>asfalt 80</t>
  </si>
  <si>
    <t>210220302</t>
  </si>
  <si>
    <t>Montáž svorek hromosvodných se 3 a více šrouby</t>
  </si>
  <si>
    <t>https://podminky.urs.cz/item/CS_URS_2024_02/210220302</t>
  </si>
  <si>
    <t>000319201</t>
  </si>
  <si>
    <t>kříž sv FeZn pro pr8-10/8-10mm pr8-10/páse</t>
  </si>
  <si>
    <t>000297848</t>
  </si>
  <si>
    <t>kříž sv nerez pro pr8-10/8-10mm pr8-10/páse 319209</t>
  </si>
  <si>
    <t>210220001</t>
  </si>
  <si>
    <t>Montáž uzemňovacího vedení vodičů FeZn pomocí svorek na povrchu páskou do 120 mm2</t>
  </si>
  <si>
    <t>https://podminky.urs.cz/item/CS_URS_2024_02/210220001</t>
  </si>
  <si>
    <t>000860335</t>
  </si>
  <si>
    <t>Pásek 30x3.5mm NIRO (V4A) role 60m</t>
  </si>
  <si>
    <t>000274230</t>
  </si>
  <si>
    <t>PV nerez pro pr6mm/pásek 30mm s vrutem a hm</t>
  </si>
  <si>
    <t>000380129</t>
  </si>
  <si>
    <t>Svorka nerez se čtvercovým otvorem D11mm pr</t>
  </si>
  <si>
    <t>000459039</t>
  </si>
  <si>
    <t>zk sv nerez pro pr8-10/pásek 30mm</t>
  </si>
  <si>
    <t>000339051</t>
  </si>
  <si>
    <t>okap sv Al pro zaoblení 16-22mm s 2-tou příložkou</t>
  </si>
  <si>
    <t>000390051</t>
  </si>
  <si>
    <t>Svorka Al pro pr8-10mm šroub se 6-hr hla</t>
  </si>
  <si>
    <t>741112104</t>
  </si>
  <si>
    <t>Montáž rozvodka zapuštěná plastová čtyřhranná bez svorkovnic</t>
  </si>
  <si>
    <t>https://podminky.urs.cz/item/CS_URS_2024_02/741112104</t>
  </si>
  <si>
    <t>000549050</t>
  </si>
  <si>
    <t>krabice pro ZS plastová 200x200x205mm se zkušební svorkou</t>
  </si>
  <si>
    <t>210220101</t>
  </si>
  <si>
    <t>Montáž hromosvodného vedení svodových vodičů s podpěrami průměru do 10 mm</t>
  </si>
  <si>
    <t>https://podminky.urs.cz/item/CS_URS_2024_02/210220101</t>
  </si>
  <si>
    <t>000840018</t>
  </si>
  <si>
    <t>Drát  8mm AlMgSi role 148m měkký</t>
  </si>
  <si>
    <t>000200029</t>
  </si>
  <si>
    <t>PV pro pr6-8mm nerez pro svislé okap roury</t>
  </si>
  <si>
    <t>000204159</t>
  </si>
  <si>
    <t>PV  nerez/plast šedý H16mm pro pr8mm</t>
  </si>
  <si>
    <t>000202900</t>
  </si>
  <si>
    <t>PV nerez pro pr6-10mm nast 120-240mm</t>
  </si>
  <si>
    <t>210220321</t>
  </si>
  <si>
    <t>Montáž svorek hromosvodných na potrubí typ Bernard se zhotovením pásku</t>
  </si>
  <si>
    <t>https://podminky.urs.cz/item/CS_URS_2024_02/210220321</t>
  </si>
  <si>
    <t>000540103</t>
  </si>
  <si>
    <t>uzem svorka na TR D27-89mm nerez f. Rd 10mm</t>
  </si>
  <si>
    <t>210220102</t>
  </si>
  <si>
    <t>Montáž hromosvodného vedení svodových vodičů s podpěrami průměru přes 10 mm</t>
  </si>
  <si>
    <t>https://podminky.urs.cz/item/CS_URS_2024_02/210220102</t>
  </si>
  <si>
    <t>000819136</t>
  </si>
  <si>
    <t>Vodič (s=0,75m pro vzduch) D23mm šedý Délka 100 m na kabel bubnu</t>
  </si>
  <si>
    <t>000275250</t>
  </si>
  <si>
    <t>PV pro vodiče D20-23mm se závitem M8</t>
  </si>
  <si>
    <t>210100272</t>
  </si>
  <si>
    <t>Ukončení vodičů izolovaných smršťovací záklopkou nebo páskou bez letování průřezu žíly do 120 mm2</t>
  </si>
  <si>
    <t>https://podminky.urs.cz/item/CS_URS_2024_02/210100272</t>
  </si>
  <si>
    <t>000819147</t>
  </si>
  <si>
    <t>přip členy + montážní materiál pro vodič pr. 23mm</t>
  </si>
  <si>
    <t>210020681</t>
  </si>
  <si>
    <t>Montáž konstrukce pro rozvodny z profilů ocelových</t>
  </si>
  <si>
    <t>https://podminky.urs.cz/item/CS_URS_2024_02/210020681</t>
  </si>
  <si>
    <t>000105240</t>
  </si>
  <si>
    <t>podp mezi krovy rozt550-900mm s TR 48mm</t>
  </si>
  <si>
    <t>741430011</t>
  </si>
  <si>
    <t>Montáž tyč jímací délky přes 3 m na střešní hřeben</t>
  </si>
  <si>
    <t>https://podminky.urs.cz/item/CS_URS_2024_02/741430011</t>
  </si>
  <si>
    <t>000105281</t>
  </si>
  <si>
    <t>Podpůr tr D 50mm L 1950mm GFK/Al s jímačem D22/16/10mm L 2500mm</t>
  </si>
  <si>
    <t>460161173</t>
  </si>
  <si>
    <t>Hloubení kabelových rýh ručně š 35 cm hl 80 cm v hornině tř II skupiny 4</t>
  </si>
  <si>
    <t>https://podminky.urs.cz/item/CS_URS_2024_02/460161173</t>
  </si>
  <si>
    <t>460431183</t>
  </si>
  <si>
    <t>Zásyp kabelových rýh ručně se zhutněním š 35 cm hl 80 cm z horniny tř II skupiny 4</t>
  </si>
  <si>
    <t>https://podminky.urs.cz/item/CS_URS_2024_02/460431183</t>
  </si>
  <si>
    <t>460481132</t>
  </si>
  <si>
    <t>Úprava pláně při elektromontážích v hornině třídy těžitelnosti II skupiny 4 se zhutněním ručně</t>
  </si>
  <si>
    <t>https://podminky.urs.cz/item/CS_URS_2024_02/460481132</t>
  </si>
  <si>
    <t>000900050</t>
  </si>
  <si>
    <t>Drobný elektromontážní materiál</t>
  </si>
  <si>
    <t>741420083</t>
  </si>
  <si>
    <t>Montáž vedení hromosvodné-štítek k označení svodu</t>
  </si>
  <si>
    <t>https://podminky.urs.cz/item/CS_URS_2024_02/741420083</t>
  </si>
  <si>
    <t>000295882</t>
  </si>
  <si>
    <t>označovací štítek zemního svodu</t>
  </si>
  <si>
    <t>580105062</t>
  </si>
  <si>
    <t>Měření zemního odporu přes 2 do 8 svodů</t>
  </si>
  <si>
    <t>měření</t>
  </si>
  <si>
    <t>https://podminky.urs.cz/item/CS_URS_2024_02/580105062</t>
  </si>
  <si>
    <t>741810002</t>
  </si>
  <si>
    <t>Celková prohlídka elektrického rozvodu a zařízení přes 100 000 do 500 000,- Kč</t>
  </si>
  <si>
    <t>https://podminky.urs.cz/item/CS_URS_2024_02/741810002</t>
  </si>
  <si>
    <t>D.4.08 - Elektro slaboproud</t>
  </si>
  <si>
    <t>Úroveň 3:</t>
  </si>
  <si>
    <t>01 - EZS</t>
  </si>
  <si>
    <t>D1 - Dodávka</t>
  </si>
  <si>
    <t>D2 - Montáž</t>
  </si>
  <si>
    <t>Dodávka</t>
  </si>
  <si>
    <t>Ústředna EZS 8-96 smyček - stupeň D - výpočet - pro jeden systém = 1 ks</t>
  </si>
  <si>
    <t>Pol29</t>
  </si>
  <si>
    <t>Vysílač GSM pro přenos na PCO MP POLICIE vč. antény, zapojení, zprovoznění - výpočet - pro jednu ústřdnu 1 ks</t>
  </si>
  <si>
    <t>Pol30</t>
  </si>
  <si>
    <t>Záložní akumulátor 37 Ah - výpočet - pro jeden systém EZS = 1 ks</t>
  </si>
  <si>
    <t>Pol31</t>
  </si>
  <si>
    <t>Kryt ústředny EZS s tamper kontaktem - výpočet - pro jednu ústřednu = 1 ks</t>
  </si>
  <si>
    <t>Pol32</t>
  </si>
  <si>
    <t>Klávesnice EZS LCD v krytu - výpočet - sběrnice 1 = 2ks celkem</t>
  </si>
  <si>
    <t>Pol33</t>
  </si>
  <si>
    <t>Koncentrátor 8 vstupů/4x výstup včetně montážní krabice + 1x se zrdrojem  - výpočet - sběrnice 1 - 7ks = celkem 7 ks</t>
  </si>
  <si>
    <t>Pol34</t>
  </si>
  <si>
    <t>Siréna EZS venkovní, zálohavaná vč, záložního akumulátoru 1,7Ah - výpočet - sběrnice č.1 - 1 ks = celkem 1 ks</t>
  </si>
  <si>
    <t>Pol35</t>
  </si>
  <si>
    <t>Hlásič opticko-kouřový vč.samoresetovací patice - výpočet - sběrnice 1 = 16ks = celkem 16 ks</t>
  </si>
  <si>
    <t>Pol36</t>
  </si>
  <si>
    <t>Magnetický kontakt okenní/dveřní - výpočet - sběrnice 1 = 19s = celkem 19 ks</t>
  </si>
  <si>
    <t>Pol37</t>
  </si>
  <si>
    <t>LED indikátor, zobrazující stav zabezpečení, zelená a červená LED dioda - výpočet - stejný počet jako LCD klávesnic = 2 ks</t>
  </si>
  <si>
    <t>Pol38</t>
  </si>
  <si>
    <t>PIR detektor 15x15m - záclona - výpočet - sběrnice 1 = 13ks = celkem 13 ks</t>
  </si>
  <si>
    <t>Pol39</t>
  </si>
  <si>
    <t>Kabel sběrnice EZS 2x2x0,8 twistovaný + 2x1,5 napájecí - výpočet - sběrnice 1 - 160m= celkem 160 m</t>
  </si>
  <si>
    <t>Pol40</t>
  </si>
  <si>
    <t>Kabel k PIR detektorům 4x0,22+2x0,6 - výpočet - 13 ks detektorů*8m + prořez = celkem 130 m</t>
  </si>
  <si>
    <t>Pol41</t>
  </si>
  <si>
    <t>Kabel k magnetickým kontaktům 4x0,22 - výpočet - 19 ks magnetů * 8m + prořez = celkem 170m</t>
  </si>
  <si>
    <t>Pol42</t>
  </si>
  <si>
    <t>Kabel k detektorů kouře 4x0,8 - výpočet - 16 ks magnetů * 8m + prořez = celkem 150m</t>
  </si>
  <si>
    <t>Pol43</t>
  </si>
  <si>
    <t>Trubka ohebná PVC pr.16 mm - výpočet - 1.NP - 95m + 2.NP - 100m  = celkem - 195 m</t>
  </si>
  <si>
    <t>Pol44</t>
  </si>
  <si>
    <t>Protahovací vodič do trubek pr. 2.5 mm - výpočet - shodná délka jako trubek pod omítkou - 195m + konce (přesahy) - 220m celkem</t>
  </si>
  <si>
    <t>Pol45</t>
  </si>
  <si>
    <t>Krabice elektroinstalační protahovací z PE vč.zasekání - výpočet - 220m trubek/6m = celkem 40 ks</t>
  </si>
  <si>
    <t>Pol46</t>
  </si>
  <si>
    <t>Krabice rozvodná - výpočet - pro instalaci klávesnic a koncentrátorů - 2 + 7 = 9 ks</t>
  </si>
  <si>
    <t>Pol47</t>
  </si>
  <si>
    <t>Svorkovnice, šrouby, hmoždinky,drobný mat.</t>
  </si>
  <si>
    <t>Pol48</t>
  </si>
  <si>
    <t>Protipožární ucpávka průrazu mezi požárními úseky - dle PBŘ = 1m2</t>
  </si>
  <si>
    <t>Montáž</t>
  </si>
  <si>
    <t>22 071 1103</t>
  </si>
  <si>
    <t>22 071 1115</t>
  </si>
  <si>
    <t>Vysílač GSM pro přenos na PCO MP POLICIEvč. antény, zapojení, zprovoznění - výpočet - pro jednu ústřdnu 1 ks</t>
  </si>
  <si>
    <t>22 071 1113</t>
  </si>
  <si>
    <t>Pol49</t>
  </si>
  <si>
    <t>22 071 1111</t>
  </si>
  <si>
    <t>Klávesnice EZS LCD v krytu - výpočet - sběrnice 1 = 2ks = celkem 2 ks</t>
  </si>
  <si>
    <t>22 071 1112</t>
  </si>
  <si>
    <t>22 071 1401</t>
  </si>
  <si>
    <t>22 071 1301</t>
  </si>
  <si>
    <t>22 071 1306</t>
  </si>
  <si>
    <t>22 071 1403</t>
  </si>
  <si>
    <t>22 071 1301.1</t>
  </si>
  <si>
    <t>22 028 0010</t>
  </si>
  <si>
    <t>22 028 0010.1</t>
  </si>
  <si>
    <t>22 028 0010.2</t>
  </si>
  <si>
    <t>22 028 0010.3</t>
  </si>
  <si>
    <t>22 026 0531</t>
  </si>
  <si>
    <t>22 026 1662</t>
  </si>
  <si>
    <t>Drážka pro trubku 16 včetně začištění - výpočet - délka trubky = 195m - souběhy = 145m celkem</t>
  </si>
  <si>
    <t>22 027 0301</t>
  </si>
  <si>
    <t>460 680 041</t>
  </si>
  <si>
    <t>Průraz zdí 30-45 cm - výpočet - 1.NP - 15 ks + 2.NP - 17ks = 32 ks celkem</t>
  </si>
  <si>
    <t>460 680 042</t>
  </si>
  <si>
    <t>Průraz stropu - výpočet - z 1.NP do 2.NP - 2 ks celkem</t>
  </si>
  <si>
    <t>22 026 0003</t>
  </si>
  <si>
    <t>22 026 0003.1</t>
  </si>
  <si>
    <t>Pol50</t>
  </si>
  <si>
    <t>Pol51</t>
  </si>
  <si>
    <t>Oživení, uvedení do provozu</t>
  </si>
  <si>
    <t>Nhod</t>
  </si>
  <si>
    <t>Pol52</t>
  </si>
  <si>
    <t>Pol53</t>
  </si>
  <si>
    <t>Pol54</t>
  </si>
  <si>
    <t>Výchozí revize elektro</t>
  </si>
  <si>
    <t>Pol55</t>
  </si>
  <si>
    <t>Dokumentace skutečného stavu</t>
  </si>
  <si>
    <t>02 - SKS_CCTV</t>
  </si>
  <si>
    <t xml:space="preserve">D2 - Datové rozvaděče </t>
  </si>
  <si>
    <t>D3 - Kamerový systém</t>
  </si>
  <si>
    <t>D4 - AV Technika</t>
  </si>
  <si>
    <t>D5 - Ostatní zařízení</t>
  </si>
  <si>
    <t>D6 - Montáž</t>
  </si>
  <si>
    <t>Pol56</t>
  </si>
  <si>
    <t>zásuvka nestíněná CAT 6, 1xRJ 45 - výpočet - v 1.NP - 4ks + 2.NP - 8ks =  celkem 12 ks</t>
  </si>
  <si>
    <t>Pol57</t>
  </si>
  <si>
    <t>zásuvka nestíněná CAT 6, 2xRJ 45 - výpočet - v 1.NP - 3ks + 2.NP - 5ks =  celkem 8 ks</t>
  </si>
  <si>
    <t>Pol58</t>
  </si>
  <si>
    <t>nestíněný kabel CAT 6, kroucený - výpočet - pro připojení zásuvek 12 + 16 portů * 45m = 1260 m</t>
  </si>
  <si>
    <t>Pol59</t>
  </si>
  <si>
    <t>Krabice přístrojová vč.zasekání - výpočet - podle počtu zásuvek SKS - 12 + 8 = celkem 20 ks</t>
  </si>
  <si>
    <t>Pol60</t>
  </si>
  <si>
    <t>Trubka ohebná PVC pr. 23 p.o. - výpočet - 1.NP - 120m + 2.NP - 120m = 240 m</t>
  </si>
  <si>
    <t>Pol61</t>
  </si>
  <si>
    <t>Protahovací vodič do trubek pr. 2.5 mm - výpočet - trubky 240 + přesahy = 270 m</t>
  </si>
  <si>
    <t>Pol62</t>
  </si>
  <si>
    <t>popiska rozvaděče, zásuvky, patch panelu - výpočet - počet portů 12 + 16 = 28 *2(popis v DR) = 56 ks</t>
  </si>
  <si>
    <t>Pol63</t>
  </si>
  <si>
    <t>Protipožární ucpávka průrazu mezi požárními úseky - výpočet - ble PBŘ - 2m2</t>
  </si>
  <si>
    <t>Pol64</t>
  </si>
  <si>
    <t>drobný montážní, úložný + podružný materiál</t>
  </si>
  <si>
    <t xml:space="preserve">Datové rozvaděče </t>
  </si>
  <si>
    <t>Pol65</t>
  </si>
  <si>
    <t>19" rozvaděč stojanový 18U/1000x800 skleněné dveře - výpočet - 1ks v 1.NP = celkem 1 ks</t>
  </si>
  <si>
    <t>Pol66</t>
  </si>
  <si>
    <t>19" rozvodný panel 8x220V-3m s přepěťovou ochranou - výpočet - v každém DR 1ks = celkem 1 ks</t>
  </si>
  <si>
    <t>Pol67</t>
  </si>
  <si>
    <t>Vent.j.spodní(horní)-2V-220V/70W term. - výpočet - v každém DR 1 ks = 1 ks celkem</t>
  </si>
  <si>
    <t>Pol68</t>
  </si>
  <si>
    <t>19" vyvazovací panel 1U 5x plastová úchytka - výpočet - 2 ks patch panelů = 2 ks</t>
  </si>
  <si>
    <t>Pol69</t>
  </si>
  <si>
    <t>Montážní sada M6 - výpočet - 6*6 + 10 + ostatní komponenty = celkem 46 ks</t>
  </si>
  <si>
    <t>Pol70</t>
  </si>
  <si>
    <t>rozvodná krabice - výpočet - pro připojení uzemnění - pro každgý DR 1 ks = 1 ks celkem</t>
  </si>
  <si>
    <t>Pol71</t>
  </si>
  <si>
    <t>Patch panel osazený nestíněný CAT 6, 24xRJ 45 - výpočet - pro připojení 28 portů = 2 ks patch panelu</t>
  </si>
  <si>
    <t>Kamerový systém</t>
  </si>
  <si>
    <t>Pol72</t>
  </si>
  <si>
    <t>2.0 Megapixelová R7 den/noc venkovní válečková IP kamera s LED Array přísvitem , funkcí WDR a motorzoom objektivem (Dark Fighter), 1/1.8” Progressive CMOS, citlivost barva: 0.002Lux@F1.2 (AGC ZAP), 0Lux s IR, Podpora ICR, 1920x1080:25fps, objektiv: 2.8-12</t>
  </si>
  <si>
    <t>Pol73</t>
  </si>
  <si>
    <t>Stěnový držák pro kamery - výpočet - dle počtu kamer = 4 ks</t>
  </si>
  <si>
    <t>Pol74</t>
  </si>
  <si>
    <t>Vysoce kvalitní ethernetový přepínač, jehož pomocí propojíte ve vaší sítí až 8 počítačů s přenosovou rychlostí až 1 Gb/s na port. 16 portů jsou navíc vybaveny možností napájení síťových prvků pomocí PoE standardu. Přepínač podporuje celé řady ethernetovýc</t>
  </si>
  <si>
    <t>Pol75</t>
  </si>
  <si>
    <t>8 kanálový 4K síťový digitální videorekordér, záznam video&amp;audio, komprese H.265/H.264/MPEG4,  vstupní/odchozí šířka pásma 160M/256Mbps, dekódování hl. monitor: 1080p, HDMI (4K) a VGA na hlavní monitor, 1x RJ45 10M/100M/1000M Ethernet Port, podpora 2x HDD</t>
  </si>
  <si>
    <t>Pol76</t>
  </si>
  <si>
    <t>Pevný disk pro CCTV systémy 3TB - výpočet - záznam na 14 dnů = 2 x HDD</t>
  </si>
  <si>
    <t>Pol77</t>
  </si>
  <si>
    <t>Monitor LED 42" Full HD, odezva 2ms, kontrast 1000:1 + stěnový držák - výpočet - instalace v 1.NP na informacích - on-line pozorování obrazu z kamerového systému - 1 ks</t>
  </si>
  <si>
    <t>AV Technika</t>
  </si>
  <si>
    <t>Pol78</t>
  </si>
  <si>
    <t>Interaktivní tabule: formát 16:10, úhlopříčka min. 220cm, montáž na stěn, multidotyková, ovládání prstem i perem, součátí dodávka kabeláž pro připojení interaktivního projektoru, sada reproduktorů - montáž na stěnu vedle tabule včetně dodávky kabelů a ins</t>
  </si>
  <si>
    <t>Pol79</t>
  </si>
  <si>
    <t>Projektor s ultrakrátkou projekční vzdáleností, minimální svítivost 3300 ANSI Lumenů, nativní rozlišení minimálně 1280x800, montáž na zeď nad tabulí - kompatibilní s dodanou interaktivní tabulí, včetně kabeláže a instalačního materiálu- výpočet - 1.NP-1ks</t>
  </si>
  <si>
    <t>Pol80</t>
  </si>
  <si>
    <t>Prpojovací PATCH kabely Cat.6 UTP - 2-5 m - výpočet 56 portů/2 = 28 ks</t>
  </si>
  <si>
    <t>Pol81</t>
  </si>
  <si>
    <t>HDMI zásuvka - výpočet - pro 2 projektory + 2ks pro tabuly + 4 u pedagoga = 8 ks</t>
  </si>
  <si>
    <t>Pol82</t>
  </si>
  <si>
    <t>HDMI kabel 10m - výpočet - pro propojení 8 zásuvek = 8 ks</t>
  </si>
  <si>
    <t>Ostatní zařízení</t>
  </si>
  <si>
    <t>Pol83</t>
  </si>
  <si>
    <t>WiFi. Frekvence 2412-2462MHz, Normy 802.11b/g/n, Max rychlost 300Mbps, LAN port 1xRJ45 10/100Mbps, napájení 12-24V ( pouze PoE), Bezdrátové operační módy AP, operační módy Bridge, DHCP server/klient Ne/Ano, šifrování WEP, WPA,WPA2-výpočet - 1.NP-1ks + 2.N</t>
  </si>
  <si>
    <t>Pol84</t>
  </si>
  <si>
    <t>Optopřevodník 100BaseTX - výpočet - v DR 1 ks = celkem 1 ks</t>
  </si>
  <si>
    <t>Pol85</t>
  </si>
  <si>
    <t>Optický patchcord 2xSC konektor 2 m - výpočet - v DR 2 ks pro 2 vlákna =  celkem 2 ks</t>
  </si>
  <si>
    <t>Pol86</t>
  </si>
  <si>
    <t>IP komunikátor venkovní, kódová klávesnice, kamerový modul, čtečka RFID, popisné podsvícené pole - výpočet - v 1.NP - 2 ks + 2.NP - 1ks = celkem 3 ks</t>
  </si>
  <si>
    <t>Pol87</t>
  </si>
  <si>
    <t>IP komunikátor - vnitřní jednotka s monitorem, kódová klávesnice - výpočet - v 1.NP - 1 ks + 2.NP - 1ks = celkem 2 ks</t>
  </si>
  <si>
    <t>Pol88</t>
  </si>
  <si>
    <t>zámek elektrický do dveří/vrátek - výpočet - pro 3 vstupy = 3 ks zámku</t>
  </si>
  <si>
    <t>Pol89</t>
  </si>
  <si>
    <t>Záložní zdroj UPS 1500VA montáž do RACKu - výpočet - pro zálohování switchů + kamerový záznam = 1 ks</t>
  </si>
  <si>
    <t>220 290 001</t>
  </si>
  <si>
    <t>220 290 002</t>
  </si>
  <si>
    <t>220 280 201</t>
  </si>
  <si>
    <t>22 026 0533</t>
  </si>
  <si>
    <t>22 011 0346</t>
  </si>
  <si>
    <t>Pol90</t>
  </si>
  <si>
    <t>Pol91</t>
  </si>
  <si>
    <t>Pol92</t>
  </si>
  <si>
    <t>Pol93</t>
  </si>
  <si>
    <t>Pol94</t>
  </si>
  <si>
    <t>Pol95</t>
  </si>
  <si>
    <t>Pol96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</si>
  <si>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</si>
  <si>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</si>
  <si>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</si>
  <si>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</si>
  <si>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</si>
  <si>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</si>
  <si>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</si>
  <si>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</si>
  <si>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</si>
  <si>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</si>
  <si>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</si>
  <si>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</si>
  <si>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</si>
  <si>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Pol110</t>
  </si>
  <si>
    <t>Pol111</t>
  </si>
  <si>
    <t>Pol112</t>
  </si>
  <si>
    <t>Pol113</t>
  </si>
  <si>
    <t>Pol114</t>
  </si>
  <si>
    <t>Pol115</t>
  </si>
  <si>
    <t>Pol116</t>
  </si>
  <si>
    <t>SW vybavení - nastavení dle požadavku investora - výpočet - pro 1 systém interaktivní tabule</t>
  </si>
  <si>
    <t>220 300 201</t>
  </si>
  <si>
    <t>připojení kabelu 4P na patch panel - výpočet - 12 + 16 portů = 28 portů celkem</t>
  </si>
  <si>
    <t>Drážka pro trubku pr. 23 p.o. včetně začištění -výpočet - 1.NP - 120m + 2.NP - 120m = 240 m</t>
  </si>
  <si>
    <t>Průraz zdí 30-45 cm - výpočet - 1.NP - 12 ks + 2.NP - 12 ks = 24 ks celkem</t>
  </si>
  <si>
    <t>průraz stropu - výpočet - z 1.NP do 2.NP  = 1 ks</t>
  </si>
  <si>
    <t>Pol117</t>
  </si>
  <si>
    <t>Pol118</t>
  </si>
  <si>
    <t>Konfigurace, zaškolení a test systému</t>
  </si>
  <si>
    <t>Pol119</t>
  </si>
  <si>
    <t>03 - STA</t>
  </si>
  <si>
    <t>D2 - Rozvaděč RTV</t>
  </si>
  <si>
    <t>D3 - Montáž</t>
  </si>
  <si>
    <t>Pol120</t>
  </si>
  <si>
    <t>Anténní stožár pozinkovaný, atyp.v 3m nad střechu, pro montáž na plochou střechu včetně kotvení - výpočet pro 1 systém 1 ks</t>
  </si>
  <si>
    <t>Pol121</t>
  </si>
  <si>
    <t>Výložné ráhno jednostranné vč. upevňovacího třmenu - výpočet - pro 2 další antény - 1 ks</t>
  </si>
  <si>
    <t>Pol122</t>
  </si>
  <si>
    <t>Anténa pro příjem FM stanic - výpočet - pro jeden systém 1 ks</t>
  </si>
  <si>
    <t>Pol123</t>
  </si>
  <si>
    <t>Annéna pro terestrální příjem - výpočet - pro 2 multiplaxi = 2 ks</t>
  </si>
  <si>
    <t>Pol124</t>
  </si>
  <si>
    <t>Anténa satelitní pro příjem satelitních signálů pr. 80 cm Alu - výpočet - pro 1 systém 1 ks</t>
  </si>
  <si>
    <t>Pol125</t>
  </si>
  <si>
    <t>Konvertor quatro Band 0,3dB - výpočet - pro jednu parabolu - 1ks</t>
  </si>
  <si>
    <t>Pol126</t>
  </si>
  <si>
    <t>BNC konektor krimpovací  - výpočet - dle schéma 30 ks</t>
  </si>
  <si>
    <t>Pol127</t>
  </si>
  <si>
    <t>kabel koaxiální pro digitální vysílání 75 ohmů - výpočet - 1.NP - 20m + 2.NP - 150 = 170 m</t>
  </si>
  <si>
    <t>Pol128</t>
  </si>
  <si>
    <t>Zásuvka SAT,TV,R komplet s krytem a rámečkem (koncová) - výpočet - 1.NP-1ks + 2.NP - 2ks = celkem 3 ks</t>
  </si>
  <si>
    <t>Pol129</t>
  </si>
  <si>
    <t>Trubka elektroinstalační pr.23 - výpočet - 1.NP - 20m + 2.NP - 120 m = 140 m celkem</t>
  </si>
  <si>
    <t>Pol130</t>
  </si>
  <si>
    <t>Krabice odbočná pr.100 - výpočet - 140/8 = 20 ks</t>
  </si>
  <si>
    <t>Pol131</t>
  </si>
  <si>
    <t>Krabice přístrojová KU 68 - výpočet dle počtu zásevek 3 ks</t>
  </si>
  <si>
    <t>Pol132</t>
  </si>
  <si>
    <t>Protahovací vodič do trubek pr. 2,5 mm - výpočet - dle délky trubek - 140m + přesahy = 170 m</t>
  </si>
  <si>
    <t>Pol133</t>
  </si>
  <si>
    <t>Popis zásuvek, rozvodnice</t>
  </si>
  <si>
    <t>Pol134</t>
  </si>
  <si>
    <t>Protipožární ucpávky dle PBŘ</t>
  </si>
  <si>
    <t>Pol135</t>
  </si>
  <si>
    <t>Drobný montážní, úĺožný a podružný materiál</t>
  </si>
  <si>
    <t>Rozvaděč RTV</t>
  </si>
  <si>
    <t>Pol136</t>
  </si>
  <si>
    <t>Rozvodnice z PE krytí IP 65 600x400x250 vč.mont.příslušenství a držáků - výpočet - dle schéma - 1 ks</t>
  </si>
  <si>
    <t>Pol137</t>
  </si>
  <si>
    <t>montážní deska Pertinax - výpočet - pro 1 rozvaděč - 1 ks</t>
  </si>
  <si>
    <t>Pol138</t>
  </si>
  <si>
    <t>Zásuvka dvojnásobná 250V AC/16A, s ochranou před přepětím - výpočet - v rozvadinici dle schéma - 3ks</t>
  </si>
  <si>
    <t>Pol139</t>
  </si>
  <si>
    <t>Přístrojová krabice pro lištový rozvod - výpočet - dle počtu silnoproudých zásuvek =  3 ks</t>
  </si>
  <si>
    <t>Pol140</t>
  </si>
  <si>
    <t>Multiswitch 5/4 - výpočet pro 3 zásuvky = 1 ks celkem</t>
  </si>
  <si>
    <t>Pol141</t>
  </si>
  <si>
    <t>Širokopásmový zesilovač - výpočet dle schéma 1 ks</t>
  </si>
  <si>
    <t>Pol142</t>
  </si>
  <si>
    <t>přepěťové ochrany koax - výpočet dle schéma = 7 ks</t>
  </si>
  <si>
    <t>Pol143</t>
  </si>
  <si>
    <t>Vodič s Cu žílou pr.4mm, zž, s PVC izolací - výpočet - pospojení v rozvodnici STA - 10 m</t>
  </si>
  <si>
    <t>Pol144</t>
  </si>
  <si>
    <t>Zemnící lišta  - výpočet pro osazení komponentů v rozvodnici - 1 ks</t>
  </si>
  <si>
    <t>Pol145</t>
  </si>
  <si>
    <t>Zakončovací odpor - výpočet - neobsazený výstup 1 ks</t>
  </si>
  <si>
    <t>Pol146</t>
  </si>
  <si>
    <t>Pol147</t>
  </si>
  <si>
    <t>Pol148</t>
  </si>
  <si>
    <t>Pol149</t>
  </si>
  <si>
    <t>Pol150</t>
  </si>
  <si>
    <t>Pol151</t>
  </si>
  <si>
    <t>Pol152</t>
  </si>
  <si>
    <t>Pol153</t>
  </si>
  <si>
    <t>Pol154</t>
  </si>
  <si>
    <t>Pol155</t>
  </si>
  <si>
    <t>Pol156</t>
  </si>
  <si>
    <t>Pol157</t>
  </si>
  <si>
    <t>Pol158</t>
  </si>
  <si>
    <t>Pol159</t>
  </si>
  <si>
    <t>Připojení koax. kabelu na anténu, zásuvku, či konektor -výpočet SAT - 4 ks + zesilovače 15 + 3 zásuvky = 22 ks</t>
  </si>
  <si>
    <t>Pol160</t>
  </si>
  <si>
    <t>Pol161</t>
  </si>
  <si>
    <t>Vstupní měření TV a R signálů, měř. Protokol - výpočet dle počtu zásuvek = 3 ks</t>
  </si>
  <si>
    <t>Pol162</t>
  </si>
  <si>
    <t>Výstupní měření STA na zásuvkách, měř. protokol</t>
  </si>
  <si>
    <t>Pol163</t>
  </si>
  <si>
    <t>Uvedení systému STA do provozu</t>
  </si>
  <si>
    <t>Pol164</t>
  </si>
  <si>
    <t>Drážka pro trubku včetně začištění - výpočet - dle délky trubek 140m</t>
  </si>
  <si>
    <t>Pol165</t>
  </si>
  <si>
    <t>Průraz stropem - výpočet - z 1.NP do 2.NP 1 ks + 7ks na střechu = 8 ks</t>
  </si>
  <si>
    <t>Pol166</t>
  </si>
  <si>
    <t>Průraz zdí - výpočet - 2 ks v 1.NP + 2.NP - 4 ks = 6 ks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</si>
  <si>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</si>
  <si>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</si>
  <si>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</si>
  <si>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</si>
  <si>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</si>
  <si>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</si>
  <si>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</si>
  <si>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</si>
  <si>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</si>
  <si>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</si>
  <si>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</si>
  <si>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04 - NS</t>
  </si>
  <si>
    <t>Pol178</t>
  </si>
  <si>
    <t>Panel se signálkou a zvonkem pro připojení 1 invalidního WC - výpočet - instalace v 1.NP - 2 ks+ 2.NP - 2 ks = 4 ks</t>
  </si>
  <si>
    <t>Pol179</t>
  </si>
  <si>
    <t>Tlačítko nouzové signalizace povrchová montáž, vč.krabice - výpočet - 1.NP - 2 ks = celkem 2 ks</t>
  </si>
  <si>
    <t>Pol180</t>
  </si>
  <si>
    <t>Svítidlo nouzové signalizace povrchová montáž, vč.krabice  - výpočet - výpočet - instalace v 1.NP - 2 ks+ 2.NP - 2 ks = 4 ks</t>
  </si>
  <si>
    <t>Pol181</t>
  </si>
  <si>
    <t>Zvonek melodický 12/24V - výpočet - v m.č. 105 - 1ks+ 108-1ks + 201 1ks + 204 1ks = celkem 4 ks</t>
  </si>
  <si>
    <t>Pol182</t>
  </si>
  <si>
    <t>Síťový transformátor vč.krabuice - výpočet - pro jeden systém = 1 ks * 3 systémy = 3 ks</t>
  </si>
  <si>
    <t>Pol183</t>
  </si>
  <si>
    <t>Vodič sdělovací 4x0,6 - výpočet - 1.NP - 20m + 2.NP - 70m = 90 m</t>
  </si>
  <si>
    <t>Pol184</t>
  </si>
  <si>
    <t>Trubka elektroinstalační ohebná PVC pr. 16 mm - výpočet - délka vodiče - 90m - souběhy = 70m celkem</t>
  </si>
  <si>
    <t>Pol185</t>
  </si>
  <si>
    <t>Krabice přístrojová pod omítku - výpočet - 2 ks tlačítka + 4 svítidel + 4 zvonky = 10 ks celkem</t>
  </si>
  <si>
    <t>Pol186</t>
  </si>
  <si>
    <t>Krabice protahovací- výpočet - délka trubky 70/6m = 12 ks celkem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</si>
  <si>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</si>
  <si>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</si>
  <si>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</si>
  <si>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</si>
  <si>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</si>
  <si>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</si>
  <si>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</si>
  <si>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</si>
  <si>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</si>
  <si>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</si>
  <si>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</si>
  <si>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Průraz zdí, včetně začištění - výpočet - 1.NP - 4 ks + 2.NP - 2ks = 6 ks celkem</t>
  </si>
  <si>
    <t>Drážka pro trubku 16 včetně začištění - výpočet - délka trubky = 70 m celkem</t>
  </si>
  <si>
    <t>Pol198</t>
  </si>
  <si>
    <t>Pol199</t>
  </si>
  <si>
    <t>Pol200</t>
  </si>
  <si>
    <t>D.4.09 - Fotovoltaika</t>
  </si>
  <si>
    <t>741 - Silnoproud</t>
  </si>
  <si>
    <t>741</t>
  </si>
  <si>
    <t>Silnoproud</t>
  </si>
  <si>
    <t>741711051</t>
  </si>
  <si>
    <t>Montáž nosné konstrukce fotovoltaických panelů jednotlivých komponentů z hliníkových profilů</t>
  </si>
  <si>
    <t>CS URS 2024 I</t>
  </si>
  <si>
    <t>9*1,2*2</t>
  </si>
  <si>
    <t>42412484</t>
  </si>
  <si>
    <t>profil hliníkový pro fotovoltaické konstrukce 50x50mm</t>
  </si>
  <si>
    <t>Poznámka k položce:_x000D_
Ztratné:  20,0 %   4,320</t>
  </si>
  <si>
    <t>24,0</t>
  </si>
  <si>
    <t>741711052</t>
  </si>
  <si>
    <t>Montáž nosné konstrukce fotovoltaických panelů jednotlivých komponentů střešního háku</t>
  </si>
  <si>
    <t>9*2*2</t>
  </si>
  <si>
    <t>31141021</t>
  </si>
  <si>
    <t>vrut samořezný k systémovému řešení montáže fotovoltaických nebo solárních panelů</t>
  </si>
  <si>
    <t>42412485</t>
  </si>
  <si>
    <t>hák střešní pro tašky výškově nastavitelný pro fotovoltaické konstrukce nerezový</t>
  </si>
  <si>
    <t>741721203</t>
  </si>
  <si>
    <t>Montáž fotovoltaických panelů tenkovrstvých na šikmou střechu výkonu přes 300 Wp</t>
  </si>
  <si>
    <t>35002030</t>
  </si>
  <si>
    <t>panel fotovoltaický monokrystalický 450Wp</t>
  </si>
  <si>
    <t>741761072</t>
  </si>
  <si>
    <t>Montáž kabelu pro venkovní rozvod</t>
  </si>
  <si>
    <t>34111850</t>
  </si>
  <si>
    <t>kabel fotovoltaický černý nebo červený průměr 4mm</t>
  </si>
  <si>
    <t>Poznámka k položce:_x000D_
Ztratné:  20,0 %   7,200</t>
  </si>
  <si>
    <t>741761076</t>
  </si>
  <si>
    <t>Montáž propojovacího kabelu</t>
  </si>
  <si>
    <t>34111838</t>
  </si>
  <si>
    <t>kabel propojovací o délce 3m pro BMV monitor, MPPT regulátory a Color Control (na jedné straně pravoúhlý spoj)</t>
  </si>
  <si>
    <t>34111840</t>
  </si>
  <si>
    <t>kabel propojovací o délce 10m pro BMV monitor, MPPT regulátory a Color Control (na jedné straně pravoúhlý spoj)</t>
  </si>
  <si>
    <t>741120101</t>
  </si>
  <si>
    <t>Montáž vodič Cu izolovaný plný a laněný s PVC pláštěm žíla 0,15-16 mm2 zatažený (např. CY, CHAH-V)</t>
  </si>
  <si>
    <t>0003-00076698-00001</t>
  </si>
  <si>
    <t>Vodič H07V-K (CYA) zeleno-žlutá 16 mm2 značení vodiče: H07V-K , průřez vodiče: 16 mm2 , materiál jádra: měď (Cu) , izolační materiál: PVC ,</t>
  </si>
  <si>
    <t>Poznámka k položce:_x000D_
Ztratné:  20,0 %   4,800</t>
  </si>
  <si>
    <t>0003-00076705-00001</t>
  </si>
  <si>
    <t>Vodič H07V-K (CYA) černá 6 mm2 značení vodiče: H07V-K , průřez vodiče: 6 mm2 , materiál jádra: měď (Cu) , izolační materiál: PVC ,</t>
  </si>
  <si>
    <t>Poznámka k položce:_x000D_
Ztratné:  20,0 %   2,000</t>
  </si>
  <si>
    <t>1,5</t>
  </si>
  <si>
    <t>0003-00076693-00001</t>
  </si>
  <si>
    <t>Vodič H07V-K (CYA) černá 10 mm2 značení vodiče: H07V-K , průřez vodiče: 10 mm2 , materiál jádra: měď (Cu) , izolační materiál: PVC ,</t>
  </si>
  <si>
    <t>Poznámka k položce:_x000D_
Ztratné:  20,0 %   0,300</t>
  </si>
  <si>
    <t>741122642</t>
  </si>
  <si>
    <t>Montáž kabel Cu plný kulatý žíla 5x4 až 6 mm2 uložený pevně (např. CYKY)</t>
  </si>
  <si>
    <t>3,6</t>
  </si>
  <si>
    <t>34111100</t>
  </si>
  <si>
    <t>kabel instalační jádro Cu plné izolace PVC plášť PVC 450/750V (CYKY) 5x6mm2</t>
  </si>
  <si>
    <t>Poznámka k položce:_x000D_
Ztratné:  20,0 %   0,600</t>
  </si>
  <si>
    <t>741122611</t>
  </si>
  <si>
    <t>Montáž kabel Cu plný kulatý žíla 3x1,5 až 6 mm2 uložený pevně (např. CYKY)</t>
  </si>
  <si>
    <t>34111030</t>
  </si>
  <si>
    <t>kabel instalační jádro Cu plné izolace PVC plášť PVC 450/750V (CYKY) 3x1,5mm2</t>
  </si>
  <si>
    <t>742124003</t>
  </si>
  <si>
    <t>Montáž kabelů datových FTP, UTP, STP pro vnitřní rozvody pevně</t>
  </si>
  <si>
    <t>34121267</t>
  </si>
  <si>
    <t>kabel datový venkovní celkově stíněný Al fólií jádro Cu plné plášť PE (F/UTP) kategorie 6</t>
  </si>
  <si>
    <t>Poznámka k položce:_x000D_
Ztratné:  3,0 %   0,090</t>
  </si>
  <si>
    <t>HZS2231</t>
  </si>
  <si>
    <t>Hodinová zúčtovací sazba elektrikář - montáž kabelu olfex</t>
  </si>
  <si>
    <t>X4061</t>
  </si>
  <si>
    <t>Ölflex Classic 110 4G 4 kabel flexibilní, plášť PVC šedý, čísl.žíly se ze/žl (1119504)</t>
  </si>
  <si>
    <t>Poznámka k položce:_x000D_
Ztratné:  20,0 %   11,000</t>
  </si>
  <si>
    <t>HZS2231.1</t>
  </si>
  <si>
    <t>Hodinová zúčtovací sazba elektrikář - montáž pojistky</t>
  </si>
  <si>
    <t>35825581</t>
  </si>
  <si>
    <t>pojistky pro bateriový systém fotvoltaických systémů, 2 kusy (pro jednu baterii)</t>
  </si>
  <si>
    <t>pár</t>
  </si>
  <si>
    <t>HZS2231.2</t>
  </si>
  <si>
    <t>Hodinová zúčtovací sazba elektrikář - montáž přepěťové ochrany</t>
  </si>
  <si>
    <t>35825553</t>
  </si>
  <si>
    <t>ochrana přepěťová pro instalaci ve stejnosměrných obvodech fotovoltaických systémů s max. trvalým pracovním napětím 170 V DC</t>
  </si>
  <si>
    <t>741732003</t>
  </si>
  <si>
    <t>Montáž stejnosměrného měniče DC/DC pro fotovoltaické systémy, výstupní výkon přes 280 do 400 W</t>
  </si>
  <si>
    <t>X56720161</t>
  </si>
  <si>
    <t>měnič fotovoltaický třífázový - Solární střídač hybridní Fronius SYMO Gen24 5.0 Plus</t>
  </si>
  <si>
    <t>X56720162</t>
  </si>
  <si>
    <t>Smartmeter Fronius TS 65A-3</t>
  </si>
  <si>
    <t>618414720</t>
  </si>
  <si>
    <t>X56720163</t>
  </si>
  <si>
    <t>BYD Battery - Box Premium HVS 5,1</t>
  </si>
  <si>
    <t>275893991</t>
  </si>
  <si>
    <t>741791003</t>
  </si>
  <si>
    <t>Montáž elektroměru třífázového pro fotovoltaické systémy</t>
  </si>
  <si>
    <t>35889006</t>
  </si>
  <si>
    <t>elektroměr s S0 (otevřený kolektor) pulzním výstupem cejchovaný třífázový, pro FV elektrárny "Zelený bonus"</t>
  </si>
  <si>
    <t>HZS2231.3</t>
  </si>
  <si>
    <t>Hodinová zúčtovací sazba elektrikář - montáž LPN 10A B/3</t>
  </si>
  <si>
    <t>X5825555</t>
  </si>
  <si>
    <t>jistič LPN 10A B/3</t>
  </si>
  <si>
    <t>HZS2231.4</t>
  </si>
  <si>
    <t>Hodinová zúčtovací sazba elektrikář - montáž svodič přepětí</t>
  </si>
  <si>
    <t>35889525</t>
  </si>
  <si>
    <t>svodič přepětí pro fotovoltaické systémy uzemněné, šířka 2 moduly 1200 V DC, 20kA - FVO1 T1+T2</t>
  </si>
  <si>
    <t>HZS2231.5</t>
  </si>
  <si>
    <t>Hodinová zúčtovací sazba elektrikář - montáž hlavní vypínač</t>
  </si>
  <si>
    <t>35825575</t>
  </si>
  <si>
    <t>odpínač stejnosměrný kompaktní 63A 4-pól. jmenovité napětí 1000 V</t>
  </si>
  <si>
    <t>HZS2231.6</t>
  </si>
  <si>
    <t>Hodinová zúčtovací sazba elektrikář - montáž stykače</t>
  </si>
  <si>
    <t>X4062</t>
  </si>
  <si>
    <t>jistič stykače LPN 6A B/1</t>
  </si>
  <si>
    <t>HZS2231.7</t>
  </si>
  <si>
    <t>Hodinová zúčtovací sazba elektrikář - montáž stykače AC stykač 20A</t>
  </si>
  <si>
    <t>X4063</t>
  </si>
  <si>
    <t>stykač AC stykač 20A</t>
  </si>
  <si>
    <t>HZS2231.8</t>
  </si>
  <si>
    <t>Hodinová zúčtovací sazba elektrikář - montáž jističe výroby</t>
  </si>
  <si>
    <t>35822127</t>
  </si>
  <si>
    <t>jistič 1-pólový 20 A vypínací charakteristika B vypínací schopnost 10 kA</t>
  </si>
  <si>
    <t>741761051</t>
  </si>
  <si>
    <t>Montáž GSM routeru pro připojení k internetu na odlehlých místech</t>
  </si>
  <si>
    <t>40561097</t>
  </si>
  <si>
    <t>anténa GSM</t>
  </si>
  <si>
    <t>35671224</t>
  </si>
  <si>
    <t>GSM router pro připojení k internetu na odlehlých místech</t>
  </si>
  <si>
    <t>1507431843</t>
  </si>
  <si>
    <t>X4064</t>
  </si>
  <si>
    <t>CT kabely ke sortimetnu - v rámci dodávky střídače</t>
  </si>
  <si>
    <t>X4066</t>
  </si>
  <si>
    <t>Pomocné práce</t>
  </si>
  <si>
    <t>X4065</t>
  </si>
  <si>
    <t>pomocný materiál</t>
  </si>
  <si>
    <t>X4067</t>
  </si>
  <si>
    <t>Ostatní nespecifikované práce a materiál projekt DSP</t>
  </si>
  <si>
    <t>998741312</t>
  </si>
  <si>
    <t>Přesun hmot procentní pro silnoproud ruční v objektech v přes 6 do 12 m</t>
  </si>
  <si>
    <t>D.4.11 - Dopravní řešení</t>
  </si>
  <si>
    <t>Ing. Stehlík</t>
  </si>
  <si>
    <t xml:space="preserve">    5 - Komunikace pozemní</t>
  </si>
  <si>
    <t>122151102</t>
  </si>
  <si>
    <t>Odkopávky a prokopávky nezapažené v hornině třídy těžitelnosti I skupiny 1 a 2 objem do 50 m3 strojně</t>
  </si>
  <si>
    <t>2142733893</t>
  </si>
  <si>
    <t>https://podminky.urs.cz/item/CS_URS_2024_02/122151102</t>
  </si>
  <si>
    <t>34*0,5+(20,5+11)*0,3*0,5</t>
  </si>
  <si>
    <t>162251102</t>
  </si>
  <si>
    <t>Vodorovné přemístění přes 20 do 50 m výkopku/sypaniny z horniny třídy těžitelnosti I skupiny 1 až 3</t>
  </si>
  <si>
    <t>1618585352</t>
  </si>
  <si>
    <t>https://podminky.urs.cz/item/CS_URS_2024_02/162251102</t>
  </si>
  <si>
    <t>"zásyp"   2,835</t>
  </si>
  <si>
    <t>-395248354</t>
  </si>
  <si>
    <t>21,72-2,835</t>
  </si>
  <si>
    <t>-534994070</t>
  </si>
  <si>
    <t>18,885*1,8</t>
  </si>
  <si>
    <t>-1029692087</t>
  </si>
  <si>
    <t>(20,5+11)*0,3*0,3</t>
  </si>
  <si>
    <t>181951112</t>
  </si>
  <si>
    <t>Úprava pláně v hornině třídy těžitelnosti I skupiny 1 až 3 se zhutněním strojně</t>
  </si>
  <si>
    <t>242829630</t>
  </si>
  <si>
    <t>https://podminky.urs.cz/item/CS_URS_2024_02/181951112</t>
  </si>
  <si>
    <t>Komunikace pozemní</t>
  </si>
  <si>
    <t>564851011</t>
  </si>
  <si>
    <t>Podklad ze štěrkodrtě ŠD plochy do 100 m2 tl 150 mm</t>
  </si>
  <si>
    <t>-1674724851</t>
  </si>
  <si>
    <t>https://podminky.urs.cz/item/CS_URS_2024_02/564851011</t>
  </si>
  <si>
    <t>7,6+32,8</t>
  </si>
  <si>
    <t>564861011</t>
  </si>
  <si>
    <t>Podklad ze štěrkodrtě ŠD plochy do 100 m2 tl 200 mm</t>
  </si>
  <si>
    <t>-1459986435</t>
  </si>
  <si>
    <t>https://podminky.urs.cz/item/CS_URS_2024_02/564861011</t>
  </si>
  <si>
    <t>596211110</t>
  </si>
  <si>
    <t>Kladení zámkové dlažby komunikací pro pěší ručně tl 60 mm skupiny A pl do 50 m2</t>
  </si>
  <si>
    <t>-1374846722</t>
  </si>
  <si>
    <t>https://podminky.urs.cz/item/CS_URS_2024_02/596211110</t>
  </si>
  <si>
    <t>01-R</t>
  </si>
  <si>
    <t>betonová dlažba tl. 80 mm - referenční výrobek    BEST ARCHIA Colormix Sahara</t>
  </si>
  <si>
    <t>1709393765</t>
  </si>
  <si>
    <t>32,8*1,02 "Přepočtené koeficientem množství</t>
  </si>
  <si>
    <t>02-R</t>
  </si>
  <si>
    <t>betonová dalžba tl. 60 mm - referenční výrobek  BEST KORZO Colormix Sahara</t>
  </si>
  <si>
    <t>1323909238</t>
  </si>
  <si>
    <t>7,6*1,02 "Přepočtené koeficientem množství</t>
  </si>
  <si>
    <t>596212210</t>
  </si>
  <si>
    <t>Kladení zámkové dlažby pozemních komunikací ručně tl 80 mm skupiny A pl do 50 m2</t>
  </si>
  <si>
    <t>-374232487</t>
  </si>
  <si>
    <t>https://podminky.urs.cz/item/CS_URS_2024_02/596212210</t>
  </si>
  <si>
    <t>914111111</t>
  </si>
  <si>
    <t>Montáž svislé dopravní značky do velikosti 1 m2 objímkami na sloupek nebo konzolu</t>
  </si>
  <si>
    <t>1214295526</t>
  </si>
  <si>
    <t>https://podminky.urs.cz/item/CS_URS_2024_02/914111111</t>
  </si>
  <si>
    <t>914111112</t>
  </si>
  <si>
    <t>Montáž svislé dopravní značky do velikosti 1 m2 páskováním na sloup</t>
  </si>
  <si>
    <t>-333359344</t>
  </si>
  <si>
    <t>https://podminky.urs.cz/item/CS_URS_2024_02/914111112</t>
  </si>
  <si>
    <t>40445625</t>
  </si>
  <si>
    <t>informativní značky provozní IP8, IP9, IP11-IP13 500x700mm</t>
  </si>
  <si>
    <t>-933583665</t>
  </si>
  <si>
    <t>" IP12 "      1</t>
  </si>
  <si>
    <t>" IP13 e "    1</t>
  </si>
  <si>
    <t>40445647</t>
  </si>
  <si>
    <t>dodatkové tabulky E1, E2a,b , E6, E9, E10 E12c, E17 500x500mm</t>
  </si>
  <si>
    <t>-1330125240</t>
  </si>
  <si>
    <t>"   E1  "    1</t>
  </si>
  <si>
    <t>40445649</t>
  </si>
  <si>
    <t>dodatkové tabulky E3-E5, E8, E14-E16 500x150mm</t>
  </si>
  <si>
    <t>-1994092211</t>
  </si>
  <si>
    <t>" E8 d "    1</t>
  </si>
  <si>
    <t>40445650</t>
  </si>
  <si>
    <t>dodatkové tabulky E7, E12, E13 500x300mm</t>
  </si>
  <si>
    <t>1522142096</t>
  </si>
  <si>
    <t>" E13 "     2</t>
  </si>
  <si>
    <t>914511112</t>
  </si>
  <si>
    <t>Montáž sloupku dopravních značek délky do 3,5 m s betonovým základem a patkou D 60 mm</t>
  </si>
  <si>
    <t>1038837274</t>
  </si>
  <si>
    <t>https://podminky.urs.cz/item/CS_URS_2024_02/914511112</t>
  </si>
  <si>
    <t>40445225</t>
  </si>
  <si>
    <t>sloupek pro dopravní značku Zn D 60mm v 3,5m</t>
  </si>
  <si>
    <t>-536161336</t>
  </si>
  <si>
    <t>916331112</t>
  </si>
  <si>
    <t>Osazení zahradního obrubníku betonového do lože z betonu s boční opěrou</t>
  </si>
  <si>
    <t>706445527</t>
  </si>
  <si>
    <t>https://podminky.urs.cz/item/CS_URS_2024_02/916331112</t>
  </si>
  <si>
    <t>36,3</t>
  </si>
  <si>
    <t>59217003</t>
  </si>
  <si>
    <t>obrubník zahradní betonový 500x50x250mm</t>
  </si>
  <si>
    <t>-536330817</t>
  </si>
  <si>
    <t>59217012</t>
  </si>
  <si>
    <t>obrubník zahradní betonový 500x80x250mm</t>
  </si>
  <si>
    <t>-2007878020</t>
  </si>
  <si>
    <t>998229111</t>
  </si>
  <si>
    <t>Přesun hmot ruční pro pozemní komunikace s krytem z kameniva, betonu,živice na vzdálenost do 50 m</t>
  </si>
  <si>
    <t>1070556963</t>
  </si>
  <si>
    <t>https://podminky.urs.cz/item/CS_URS_2024_02/998229111</t>
  </si>
  <si>
    <t>D.5 - Inženýrské sítě</t>
  </si>
  <si>
    <t>D.5.01 - Zemní vrty a připojení TČ</t>
  </si>
  <si>
    <t xml:space="preserve">    VRN6 - Územní vlivy</t>
  </si>
  <si>
    <t>225311315R</t>
  </si>
  <si>
    <t>Vrt průměru 156 mm se zapuštěnou dvouokruhovou sondou GEROTOP 4x32 mm, zatamponování bentonitocementovou směsí, odzkoušení na průchodnost, technická zpráva</t>
  </si>
  <si>
    <t>-598590119</t>
  </si>
  <si>
    <t>VRN6</t>
  </si>
  <si>
    <t>Územní vlivy</t>
  </si>
  <si>
    <t>065002000</t>
  </si>
  <si>
    <t>Mimostaveništní doprava materiálů, výrobků a strojů</t>
  </si>
  <si>
    <t>…</t>
  </si>
  <si>
    <t>179717328</t>
  </si>
  <si>
    <t>https://podminky.urs.cz/item/CS_URS_2024_02/065002000</t>
  </si>
  <si>
    <t>"přeprava vrtné soupravy"         1,0</t>
  </si>
  <si>
    <t>D.5.02 - SO-12 - přípojka splaškové kanalizace</t>
  </si>
  <si>
    <t>2223</t>
  </si>
  <si>
    <t>45332300-6</t>
  </si>
  <si>
    <t>42.21.12</t>
  </si>
  <si>
    <t xml:space="preserve">    8 - Trubní vedení</t>
  </si>
  <si>
    <t xml:space="preserve">    997 - Přesun sutě</t>
  </si>
  <si>
    <t>113106123</t>
  </si>
  <si>
    <t>Rozebrání dlažeb ze zámkových dlaždic komunikací pro pěší ručně</t>
  </si>
  <si>
    <t>-273555525</t>
  </si>
  <si>
    <t>https://podminky.urs.cz/item/CS_URS_2024_02/113106123</t>
  </si>
  <si>
    <t>4,5*2</t>
  </si>
  <si>
    <t>113107323</t>
  </si>
  <si>
    <t>Odstranění podkladu z kameniva drceného tl přes 200 do 300 mm strojně pl do 50 m2</t>
  </si>
  <si>
    <t>978466675</t>
  </si>
  <si>
    <t>https://podminky.urs.cz/item/CS_URS_2024_02/113107323</t>
  </si>
  <si>
    <t>"tl.300" 5,45*2</t>
  </si>
  <si>
    <t>113107344</t>
  </si>
  <si>
    <t>Odstranění podkladu živičného tl přes 150 do 200 mm strojně pl do 50 m2</t>
  </si>
  <si>
    <t>1006525830</t>
  </si>
  <si>
    <t>https://podminky.urs.cz/item/CS_URS_2024_02/113107344</t>
  </si>
  <si>
    <t>"tl.170" 5,45*2</t>
  </si>
  <si>
    <t>133669623</t>
  </si>
  <si>
    <t>-1947801689</t>
  </si>
  <si>
    <t>119001405</t>
  </si>
  <si>
    <t>Dočasné zajištění potrubí z PE DN do 200 mm</t>
  </si>
  <si>
    <t>1248405647</t>
  </si>
  <si>
    <t>https://podminky.urs.cz/item/CS_URS_2024_02/119001405</t>
  </si>
  <si>
    <t>"kříž.s vodovodem PE160" 2,0</t>
  </si>
  <si>
    <t>"kříž s plynovodem PE 63" 2,0</t>
  </si>
  <si>
    <t>119003211</t>
  </si>
  <si>
    <t>Mobilní plotová zábrana s reflexním pásem výšky do 1,5 m pro zabezpečení výkopu zřízení</t>
  </si>
  <si>
    <t>1886148211</t>
  </si>
  <si>
    <t>https://podminky.urs.cz/item/CS_URS_2024_02/119003211</t>
  </si>
  <si>
    <t>14+14+3+3</t>
  </si>
  <si>
    <t>119003212</t>
  </si>
  <si>
    <t>Mobilní plotová zábrana s reflexním pásem výšky do 1,5 m pro zabezpečení výkopu odstranění</t>
  </si>
  <si>
    <t>-64944585</t>
  </si>
  <si>
    <t>https://podminky.urs.cz/item/CS_URS_2024_02/119003212</t>
  </si>
  <si>
    <t>121151103</t>
  </si>
  <si>
    <t>Sejmutí ornice plochy do 100 m2 tl vrstvy do 200 mm strojně</t>
  </si>
  <si>
    <t>-1141489216</t>
  </si>
  <si>
    <t>https://podminky.urs.cz/item/CS_URS_2024_02/121151103</t>
  </si>
  <si>
    <t>5,45*2</t>
  </si>
  <si>
    <t>132254201</t>
  </si>
  <si>
    <t>Hloubení zapažených rýh š do 2000 mm v hornině třídy těžitelnosti I skupiny 3 objem do 20 m3</t>
  </si>
  <si>
    <t>-1464428939</t>
  </si>
  <si>
    <t>https://podminky.urs.cz/item/CS_URS_2024_02/132254201</t>
  </si>
  <si>
    <t>"rýha"(14*((2,2+1,9+1,9+1,3)/4)*1,0)*0,50</t>
  </si>
  <si>
    <t>"rozš.na šachtu" 1*2*1,9 *0,50</t>
  </si>
  <si>
    <t>132354201</t>
  </si>
  <si>
    <t>Hloubení zapažených rýh š do 2000 mm v hornině třídy těžitelnosti II skupiny 4 objem do 20 m3</t>
  </si>
  <si>
    <t>-1590790492</t>
  </si>
  <si>
    <t>https://podminky.urs.cz/item/CS_URS_2024_02/132354201</t>
  </si>
  <si>
    <t>151101101</t>
  </si>
  <si>
    <t>Zřízení příložného pažení a rozepření stěn rýh hl do 2 m</t>
  </si>
  <si>
    <t>-566923106</t>
  </si>
  <si>
    <t>https://podminky.urs.cz/item/CS_URS_2024_02/151101101</t>
  </si>
  <si>
    <t>(14*1,825*2)+(3*1,9)</t>
  </si>
  <si>
    <t>151101111</t>
  </si>
  <si>
    <t>Odstranění příložného pažení a rozepření stěn rýh hl do 2 m</t>
  </si>
  <si>
    <t>-735509554</t>
  </si>
  <si>
    <t>https://podminky.urs.cz/item/CS_URS_2024_02/151101111</t>
  </si>
  <si>
    <t>1017591634</t>
  </si>
  <si>
    <t>"Vytlačená zemina - odpočty 50%"</t>
  </si>
  <si>
    <t>"pískové lože" (13*1,0*0,10 )*0,50</t>
  </si>
  <si>
    <t>"písk.obsyp" (13*1,0*0,45)*0,50</t>
  </si>
  <si>
    <t>"šachta prům.1,0m" (PI*0,62*0,62*1,90)*0,50</t>
  </si>
  <si>
    <t>"deska pod šachtu"(PI*0,80*0,80*0,10)*0,50</t>
  </si>
  <si>
    <t>" pískové lože pod šachtu"(PI*0,80*0,80*0,20)*0,50</t>
  </si>
  <si>
    <t>713865598</t>
  </si>
  <si>
    <t>5,024*5</t>
  </si>
  <si>
    <t>162751137</t>
  </si>
  <si>
    <t>Vodorovné přemístění přes 9 000 do 10000 m výkopku/sypaniny z horniny třídy těžitelnosti II skupiny 4 a 5</t>
  </si>
  <si>
    <t>412853684</t>
  </si>
  <si>
    <t>https://podminky.urs.cz/item/CS_URS_2024_02/162751137</t>
  </si>
  <si>
    <t>162751139</t>
  </si>
  <si>
    <t>Příplatek k vodorovnému přemístění výkopku/sypaniny z horniny třídy těžitelnosti II skupiny 4 a 5 ZKD 1000 m přes 10000 m</t>
  </si>
  <si>
    <t>-280356563</t>
  </si>
  <si>
    <t>https://podminky.urs.cz/item/CS_URS_2024_02/162751139</t>
  </si>
  <si>
    <t>167151101</t>
  </si>
  <si>
    <t>Nakládání výkopku z hornin třídy těžitelnosti I skupiny 1 až 3 do 100 m3</t>
  </si>
  <si>
    <t>-621605974</t>
  </si>
  <si>
    <t>https://podminky.urs.cz/item/CS_URS_2024_02/167151101</t>
  </si>
  <si>
    <t>167151102</t>
  </si>
  <si>
    <t>Nakládání výkopku z hornin třídy těžitelnosti II skupiny 4 a 5 do 100 m3</t>
  </si>
  <si>
    <t>260881904</t>
  </si>
  <si>
    <t>https://podminky.urs.cz/item/CS_URS_2024_02/167151102</t>
  </si>
  <si>
    <t>171201221</t>
  </si>
  <si>
    <t>Poplatek za uložení na skládce (skládkovné) zeminy a kamení kód odpadu 17 05 04</t>
  </si>
  <si>
    <t>1283839252</t>
  </si>
  <si>
    <t>https://podminky.urs.cz/item/CS_URS_2024_02/171201221</t>
  </si>
  <si>
    <t>5,024*2*1,7</t>
  </si>
  <si>
    <t>-717454118</t>
  </si>
  <si>
    <t>(2*14,675)-(2*5,024)</t>
  </si>
  <si>
    <t>175151101</t>
  </si>
  <si>
    <t>Obsypání potrubí strojně sypaninou bez prohození, uloženou do 3 m</t>
  </si>
  <si>
    <t>1015343039</t>
  </si>
  <si>
    <t>https://podminky.urs.cz/item/CS_URS_2024_02/175151101</t>
  </si>
  <si>
    <t>"písk.obsyp" 13*1,0*0,45</t>
  </si>
  <si>
    <t>58337308</t>
  </si>
  <si>
    <t>štěrkopísek frakce 0/2</t>
  </si>
  <si>
    <t>1852666726</t>
  </si>
  <si>
    <t>5,85*2</t>
  </si>
  <si>
    <t>181351003</t>
  </si>
  <si>
    <t>Rozprostření ornice tl vrstvy do 200 mm pl do 100 m2 v rovině nebo ve svahu do 1:5 strojně</t>
  </si>
  <si>
    <t>-546037602</t>
  </si>
  <si>
    <t>https://podminky.urs.cz/item/CS_URS_2024_02/181351003</t>
  </si>
  <si>
    <t>181411131</t>
  </si>
  <si>
    <t>Založení parkového trávníku výsevem pl do 1000 m2 v rovině a ve svahu do 1:5</t>
  </si>
  <si>
    <t>723925975</t>
  </si>
  <si>
    <t>https://podminky.urs.cz/item/CS_URS_2024_02/181411131</t>
  </si>
  <si>
    <t>00572410</t>
  </si>
  <si>
    <t>osivo směs travní parková</t>
  </si>
  <si>
    <t>201662388</t>
  </si>
  <si>
    <t>10,90*0,02 "Přepočtené koeficientem množství</t>
  </si>
  <si>
    <t>-1023099358</t>
  </si>
  <si>
    <t>10,90</t>
  </si>
  <si>
    <t>359901111</t>
  </si>
  <si>
    <t>Vyčištění stok</t>
  </si>
  <si>
    <t>-1645141201</t>
  </si>
  <si>
    <t>https://podminky.urs.cz/item/CS_URS_2024_02/359901111</t>
  </si>
  <si>
    <t>359901211</t>
  </si>
  <si>
    <t>Monitoring stoky jakékoli výšky na nové kanalizaci</t>
  </si>
  <si>
    <t>-1017072200</t>
  </si>
  <si>
    <t>https://podminky.urs.cz/item/CS_URS_2024_02/359901211</t>
  </si>
  <si>
    <t>451573111</t>
  </si>
  <si>
    <t>Lože pod potrubí otevřený výkop ze štěrkopísku</t>
  </si>
  <si>
    <t>-1498808504</t>
  </si>
  <si>
    <t>https://podminky.urs.cz/item/CS_URS_2024_02/451573111</t>
  </si>
  <si>
    <t>"pískové lože" (13*1,0*0,10 )</t>
  </si>
  <si>
    <t>" pískové lože pod šachtu"(PI*0,80*0,80*0,20)</t>
  </si>
  <si>
    <t>452311131</t>
  </si>
  <si>
    <t>Podkladní desky z betonu prostého bez zvýšených nároků na prostředí tř. C 12/15 otevřený výkop</t>
  </si>
  <si>
    <t>376377365</t>
  </si>
  <si>
    <t>https://podminky.urs.cz/item/CS_URS_2024_02/452311131</t>
  </si>
  <si>
    <t>"deska pod šachtu"(PI*0,80*0,80*0,10)</t>
  </si>
  <si>
    <t>452351111</t>
  </si>
  <si>
    <t>Bednění podkladních desek nebo sedlového lože pod potrubí, stoky a drobné objekty otevřený výkop zřízení</t>
  </si>
  <si>
    <t>-1125259838</t>
  </si>
  <si>
    <t>https://podminky.urs.cz/item/CS_URS_2024_02/452351111</t>
  </si>
  <si>
    <t>(2*PI*0,80*0,80*0,10)</t>
  </si>
  <si>
    <t>452351112</t>
  </si>
  <si>
    <t>Bednění podkladních desek nebo sedlového lože pod potrubí, stoky a drobné objekty otevřený výkop odstranění</t>
  </si>
  <si>
    <t>125383059</t>
  </si>
  <si>
    <t>https://podminky.urs.cz/item/CS_URS_2024_02/452351112</t>
  </si>
  <si>
    <t>564871016</t>
  </si>
  <si>
    <t>Podklad ze štěrkodrtě ŠD plochy do 100 m2 tl 300 mm</t>
  </si>
  <si>
    <t>27397015</t>
  </si>
  <si>
    <t>https://podminky.urs.cz/item/CS_URS_2024_02/564871016</t>
  </si>
  <si>
    <t>565155111</t>
  </si>
  <si>
    <t>Asfaltový beton vrstva podkladní ACP 16 (obalované kamenivo OKS) tl 70 mm š do 3 m</t>
  </si>
  <si>
    <t>2084976841</t>
  </si>
  <si>
    <t>https://podminky.urs.cz/item/CS_URS_2024_02/565155111</t>
  </si>
  <si>
    <t>577134111</t>
  </si>
  <si>
    <t>Asfaltový beton vrstva obrusná ACO 11+ (ABS) tř. I tl 40 mm š do 3 m z nemodifikovaného asfaltu</t>
  </si>
  <si>
    <t>-1008180923</t>
  </si>
  <si>
    <t>https://podminky.urs.cz/item/CS_URS_2024_02/577134111</t>
  </si>
  <si>
    <t>577155111</t>
  </si>
  <si>
    <t>Asfaltový beton vrstva obrusná ACO 16 (ABH) tl 60 mm š do 3 m z nemodifikovaného asfaltu</t>
  </si>
  <si>
    <t>-1271446173</t>
  </si>
  <si>
    <t>https://podminky.urs.cz/item/CS_URS_2024_02/577155111</t>
  </si>
  <si>
    <t>-1158964619</t>
  </si>
  <si>
    <t>59245015</t>
  </si>
  <si>
    <t>dlažba zámková betonová tvaru I 200x165mm tl 60mm přírodní</t>
  </si>
  <si>
    <t>-1930108327</t>
  </si>
  <si>
    <t>Poznámka k položce:_x000D_
Spotřeba: 36 kus/m2</t>
  </si>
  <si>
    <t>2*1,03</t>
  </si>
  <si>
    <t>2,06*1,03 "Přepočtené koeficientem množství</t>
  </si>
  <si>
    <t>Trubní vedení</t>
  </si>
  <si>
    <t>831312121</t>
  </si>
  <si>
    <t>Montáž potrubí z trub kameninových hrdlových s integrovaným těsněním výkop sklon do 20 % DN 150</t>
  </si>
  <si>
    <t>601677361</t>
  </si>
  <si>
    <t>https://podminky.urs.cz/item/CS_URS_2024_02/831312121</t>
  </si>
  <si>
    <t>59710675</t>
  </si>
  <si>
    <t>trouba kameninová glazovaná DN 150 dl 1,50m spojovací systém F</t>
  </si>
  <si>
    <t>415422949</t>
  </si>
  <si>
    <t>7,1*1,015 "Přepočtené koeficientem množství</t>
  </si>
  <si>
    <t>837371221</t>
  </si>
  <si>
    <t>Montáž kameninových tvarovek odbočných s integrovaným těsněním otevřený výkop DN 300</t>
  </si>
  <si>
    <t>-854568541</t>
  </si>
  <si>
    <t>https://podminky.urs.cz/item/CS_URS_2024_02/837371221</t>
  </si>
  <si>
    <t>59711770</t>
  </si>
  <si>
    <t>odbočka kameninová glazovaná jednoduchá kolmá DN 300/150 dl 500mm spojovací systém C/F tř.160/-</t>
  </si>
  <si>
    <t>-1229703717</t>
  </si>
  <si>
    <t>1*1,015 "Přepočtené koeficientem množství</t>
  </si>
  <si>
    <t>871313123</t>
  </si>
  <si>
    <t>Montáž kanalizačního potrubí hladkého plnostěnného SN 12 z PVC-U DN 160</t>
  </si>
  <si>
    <t>-33409024</t>
  </si>
  <si>
    <t>https://podminky.urs.cz/item/CS_URS_2024_02/871313123</t>
  </si>
  <si>
    <t>28611106</t>
  </si>
  <si>
    <t>trubka kanalizační PVC-U plnostěnná jednovrstvá s rázovou odolností DN 160x6000mm SN12</t>
  </si>
  <si>
    <t>1588784465</t>
  </si>
  <si>
    <t>5,9*1,03 "Přepočtené koeficientem množství</t>
  </si>
  <si>
    <t>892312121</t>
  </si>
  <si>
    <t>Tlaková zkouška vzduchem potrubí DN 150 těsnícím vakem ucpávkovým</t>
  </si>
  <si>
    <t>úsek</t>
  </si>
  <si>
    <t>-461387006</t>
  </si>
  <si>
    <t>https://podminky.urs.cz/item/CS_URS_2024_02/892312121</t>
  </si>
  <si>
    <t>894118001</t>
  </si>
  <si>
    <t>Příplatek ZKD 0,60 m výšky vstupu na potrubí</t>
  </si>
  <si>
    <t>620568512</t>
  </si>
  <si>
    <t>https://podminky.urs.cz/item/CS_URS_2024_02/894118001</t>
  </si>
  <si>
    <t>894411121</t>
  </si>
  <si>
    <t>Zřízení šachet kanalizačních z betonových dílců na potrubí DN přes 200 do 300 dno beton tř. C 25/30</t>
  </si>
  <si>
    <t>601548104</t>
  </si>
  <si>
    <t>https://podminky.urs.cz/item/CS_URS_2024_02/894411121</t>
  </si>
  <si>
    <t>59224184</t>
  </si>
  <si>
    <t>prstenec šachtový vyrovnávací betonový 625x120x40mm</t>
  </si>
  <si>
    <t>-1425538931</t>
  </si>
  <si>
    <t>59224176</t>
  </si>
  <si>
    <t>prstenec šachtový vyrovnávací betonový 625x120x80mm</t>
  </si>
  <si>
    <t>-1072378879</t>
  </si>
  <si>
    <t>skruž výšky 250 mm 100/25/12 PS</t>
  </si>
  <si>
    <t>1508155870</t>
  </si>
  <si>
    <t>RMAT0008</t>
  </si>
  <si>
    <t>Deska zákrytováTZK-Q.1 100-63/20</t>
  </si>
  <si>
    <t>656490420</t>
  </si>
  <si>
    <t>Dno  šachtové 100/50</t>
  </si>
  <si>
    <t>2070601298</t>
  </si>
  <si>
    <t>RMAT0007.1</t>
  </si>
  <si>
    <t>Těsnění elastomerové pro spojení šachtových dílů  EMT DN 1000</t>
  </si>
  <si>
    <t>1372099722</t>
  </si>
  <si>
    <t>Poznámka k položce:_x000D_
DN 1000</t>
  </si>
  <si>
    <t>899104112</t>
  </si>
  <si>
    <t>Osazení poklopů litinových, ocelových nebo železobetonových včetně rámů pro třídu zatížení D400, E600</t>
  </si>
  <si>
    <t>-727359937</t>
  </si>
  <si>
    <t>https://podminky.urs.cz/item/CS_URS_2024_02/899104112</t>
  </si>
  <si>
    <t xml:space="preserve">kanalizační poklop bet.lit. rám 160 mm, D 400 bez odvětrání </t>
  </si>
  <si>
    <t>101087555</t>
  </si>
  <si>
    <t>919731123</t>
  </si>
  <si>
    <t>Zarovnání styčné plochy podkladu nebo krytu živičného tl přes 100 do 200 mm</t>
  </si>
  <si>
    <t>1421920901</t>
  </si>
  <si>
    <t>https://podminky.urs.cz/item/CS_URS_2024_02/919731123</t>
  </si>
  <si>
    <t>919735116</t>
  </si>
  <si>
    <t>Řezání stávajícího živičného krytu hl přes 250 do 300 mm</t>
  </si>
  <si>
    <t>1377718135</t>
  </si>
  <si>
    <t>https://podminky.urs.cz/item/CS_URS_2024_02/919735116</t>
  </si>
  <si>
    <t>5,45*2*2</t>
  </si>
  <si>
    <t>997</t>
  </si>
  <si>
    <t>Přesun sutě</t>
  </si>
  <si>
    <t>997221551</t>
  </si>
  <si>
    <t>Vodorovná doprava suti ze sypkých materiálů do 1 km</t>
  </si>
  <si>
    <t>-1720808283</t>
  </si>
  <si>
    <t>https://podminky.urs.cz/item/CS_URS_2024_02/997221551</t>
  </si>
  <si>
    <t>997221569</t>
  </si>
  <si>
    <t>Příplatek ZKD 1 km u vodorovné dopravy suti z kusových materiálů</t>
  </si>
  <si>
    <t>97787211</t>
  </si>
  <si>
    <t>https://podminky.urs.cz/item/CS_URS_2024_02/997221569</t>
  </si>
  <si>
    <t>9,701*15</t>
  </si>
  <si>
    <t>997221665</t>
  </si>
  <si>
    <t>Poplatek za uložení na skládce (skládkovné) odpadu asfaltového s dehtem kód odpadu 17 03 01</t>
  </si>
  <si>
    <t>-1463059680</t>
  </si>
  <si>
    <t>https://podminky.urs.cz/item/CS_URS_2024_02/997221665</t>
  </si>
  <si>
    <t>998276101</t>
  </si>
  <si>
    <t>Přesun hmot pro trubní vedení z trub z plastických hmot otevřený výkop</t>
  </si>
  <si>
    <t>452557004</t>
  </si>
  <si>
    <t>https://podminky.urs.cz/item/CS_URS_2024_02/998276101</t>
  </si>
  <si>
    <t>D.5.03 - SO-13 - dešťová kanalizace a retenční nádrž</t>
  </si>
  <si>
    <t>22231</t>
  </si>
  <si>
    <t>-1780003868</t>
  </si>
  <si>
    <t>"tl.300" 5,20*2</t>
  </si>
  <si>
    <t>1295709495</t>
  </si>
  <si>
    <t>"tl.170"5,20*2</t>
  </si>
  <si>
    <t>-1987672621</t>
  </si>
  <si>
    <t>-921522999</t>
  </si>
  <si>
    <t>37725267</t>
  </si>
  <si>
    <t>"křížení s vodovodemPE 160 + plynovodemPE62" 2,0+2,0</t>
  </si>
  <si>
    <t>119001412</t>
  </si>
  <si>
    <t>Dočasné zajištění potrubí betonového, ŽB nebo kameninového DN přes 200 do 500 mm</t>
  </si>
  <si>
    <t>1242667470</t>
  </si>
  <si>
    <t>https://podminky.urs.cz/item/CS_URS_2024_02/119001412</t>
  </si>
  <si>
    <t>"kříž. s kanal.KT300" 2,0</t>
  </si>
  <si>
    <t>1200206898</t>
  </si>
  <si>
    <t>"přípojka"(11,20*2)+(7,0*2)</t>
  </si>
  <si>
    <t>129001101</t>
  </si>
  <si>
    <t>Příplatek za ztížení odkopávky nebo prokopávky v blízkosti inženýrských sítí</t>
  </si>
  <si>
    <t>424097656</t>
  </si>
  <si>
    <t>https://podminky.urs.cz/item/CS_URS_2024_02/129001101</t>
  </si>
  <si>
    <t>"souběh s podzem.kabel.NN" 3,0*0,80*0,7</t>
  </si>
  <si>
    <t>963834965</t>
  </si>
  <si>
    <t>28+28+3+3</t>
  </si>
  <si>
    <t>-1096258649</t>
  </si>
  <si>
    <t>132254203</t>
  </si>
  <si>
    <t>Hloubení zapažených rýh š do 2000 mm v hornině třídy těžitelnosti I skupiny 3 objem do 100 m3</t>
  </si>
  <si>
    <t>-1762784518</t>
  </si>
  <si>
    <t>https://podminky.urs.cz/item/CS_URS_2024_02/132254203</t>
  </si>
  <si>
    <t>"rýha příp."26,70*((2,2+1,65)/2)*1,0*0,50</t>
  </si>
  <si>
    <t>"rozš. na šachtu"1*2*2,21*0,50</t>
  </si>
  <si>
    <t>" rýhy dešť.kanalizace D1-D4"</t>
  </si>
  <si>
    <t>30,85*((0,8+1,10+1,375+1,395+1,42)/5)*1*0,5</t>
  </si>
  <si>
    <t>16,85*((1,06+1,395)/2)*1,0*0,50</t>
  </si>
  <si>
    <t>1,25*1,375*1*0,50</t>
  </si>
  <si>
    <t>0,80*1,10*1,0*0,50</t>
  </si>
  <si>
    <t>"ret.nádrž" 5*2,6*1,6*0,5</t>
  </si>
  <si>
    <t>132354203</t>
  </si>
  <si>
    <t>Hloubení zapažených rýh š do 2000 mm v hornině třídy těžitelnosti II skupiny 4 objem do 100 m3</t>
  </si>
  <si>
    <t>-915149715</t>
  </si>
  <si>
    <t>https://podminky.urs.cz/item/CS_URS_2024_02/132354203</t>
  </si>
  <si>
    <t>312502869</t>
  </si>
  <si>
    <t>(26,7*1,925*2) +(3*2,21)</t>
  </si>
  <si>
    <t>(16,85*1,23*2)+(1,25*1,38*2)</t>
  </si>
  <si>
    <t>(4+4+1,6+1,6)*2</t>
  </si>
  <si>
    <t>724895391</t>
  </si>
  <si>
    <t>-2120885635</t>
  </si>
  <si>
    <t>"pískové lože" (76,45*1,0*0,10 )*0,50</t>
  </si>
  <si>
    <t>"písk.obsyp" (76,45*1,0*0,45)*0,50</t>
  </si>
  <si>
    <t>"šachta prům.1,0m" (PI*0,62*0,62*2,21)*0,50</t>
  </si>
  <si>
    <t>"písk.lože pod ret.nádrž"4*1,6*0,10*0,50</t>
  </si>
  <si>
    <t>"obsyp ret.nádrže"((4*1,60*0,25)+(4*1,6*0,20))*0,50</t>
  </si>
  <si>
    <t>"ret.nádrž" (4,0*1,60*1,1)*0,50</t>
  </si>
  <si>
    <t>2029634979</t>
  </si>
  <si>
    <t>27,940*5</t>
  </si>
  <si>
    <t>80525977</t>
  </si>
  <si>
    <t>-1021040807</t>
  </si>
  <si>
    <t>-918156548</t>
  </si>
  <si>
    <t>27,940</t>
  </si>
  <si>
    <t>-292470811</t>
  </si>
  <si>
    <t>-844859365</t>
  </si>
  <si>
    <t>27,940*2*1,7</t>
  </si>
  <si>
    <t>-1104261230</t>
  </si>
  <si>
    <t>(68,738*2)-(27,940*2)</t>
  </si>
  <si>
    <t>358859949</t>
  </si>
  <si>
    <t>"písk.obsyp" (76,45*1,0*0,45)</t>
  </si>
  <si>
    <t>"obsyp ret.nádrže"((4*1,60*0,25)+(4*1,6*0,20))</t>
  </si>
  <si>
    <t>780380546</t>
  </si>
  <si>
    <t>37,283*2 "Přepočtené koeficientem množství</t>
  </si>
  <si>
    <t>1528148770</t>
  </si>
  <si>
    <t>-102638132</t>
  </si>
  <si>
    <t>36,40</t>
  </si>
  <si>
    <t>1825097386</t>
  </si>
  <si>
    <t>36,40*0,02 "Přepočtené koeficientem množství</t>
  </si>
  <si>
    <t>-1432050379</t>
  </si>
  <si>
    <t>-1039665033</t>
  </si>
  <si>
    <t>384040051</t>
  </si>
  <si>
    <t>-1266867020</t>
  </si>
  <si>
    <t>"pískové lože" (76,45*1,0*0,10 )</t>
  </si>
  <si>
    <t>"písk.lože pod ret.nádrž"4*1,6*0,10</t>
  </si>
  <si>
    <t>-517286202</t>
  </si>
  <si>
    <t>593098046</t>
  </si>
  <si>
    <t>(2*PI*0,8*0,8*0,10)</t>
  </si>
  <si>
    <t>1649801300</t>
  </si>
  <si>
    <t>1149973854</t>
  </si>
  <si>
    <t>1456490418</t>
  </si>
  <si>
    <t>-1991754546</t>
  </si>
  <si>
    <t>-1391406287</t>
  </si>
  <si>
    <t>-132770777</t>
  </si>
  <si>
    <t>76,45+3,5</t>
  </si>
  <si>
    <t>28611261</t>
  </si>
  <si>
    <t>trubka kanalizační PVC-U plnostěnná jednovrstvá DN 160x6000mm SN12</t>
  </si>
  <si>
    <t>-1181113373</t>
  </si>
  <si>
    <t>79,95*1,03 "Přepočtené koeficientem množství</t>
  </si>
  <si>
    <t>877360320</t>
  </si>
  <si>
    <t>Montáž odboček na kanalizačním potrubí z PP nebo tvrdého PVC-U trub hladkých plnostěnných DN 250</t>
  </si>
  <si>
    <t>-1610424576</t>
  </si>
  <si>
    <t>https://podminky.urs.cz/item/CS_URS_2024_02/877360320</t>
  </si>
  <si>
    <t>28617210</t>
  </si>
  <si>
    <t>odbočka kanalizační PP třívrstvá SN16 45° DN 250/150</t>
  </si>
  <si>
    <t>-958633057</t>
  </si>
  <si>
    <t>-1185826075</t>
  </si>
  <si>
    <t>-71378823</t>
  </si>
  <si>
    <t>-409973731</t>
  </si>
  <si>
    <t>-139707178</t>
  </si>
  <si>
    <t>-1408107784</t>
  </si>
  <si>
    <t>1863382823</t>
  </si>
  <si>
    <t>-1154275477</t>
  </si>
  <si>
    <t>8971711166R</t>
  </si>
  <si>
    <t>Montáž vsakovacích bloků</t>
  </si>
  <si>
    <t>1396241152</t>
  </si>
  <si>
    <t>897171116R</t>
  </si>
  <si>
    <t>Vsakovací blok včetně příslušenství,obalený hydroizolační folií</t>
  </si>
  <si>
    <t>337315203</t>
  </si>
  <si>
    <t>20,0</t>
  </si>
  <si>
    <t>-564514963</t>
  </si>
  <si>
    <t>1639292141</t>
  </si>
  <si>
    <t>-818543527</t>
  </si>
  <si>
    <t>5,20*2</t>
  </si>
  <si>
    <t>-928181108</t>
  </si>
  <si>
    <t>5,20*2*2</t>
  </si>
  <si>
    <t>320161167</t>
  </si>
  <si>
    <t>997221579</t>
  </si>
  <si>
    <t>Příplatek ZKD 1 km u vodorovné dopravy vybouraných hmot</t>
  </si>
  <si>
    <t>34414097</t>
  </si>
  <si>
    <t>https://podminky.urs.cz/item/CS_URS_2024_02/997221579</t>
  </si>
  <si>
    <t>9,256*15</t>
  </si>
  <si>
    <t>-1664692053</t>
  </si>
  <si>
    <t>-1784675719</t>
  </si>
  <si>
    <t>721242116</t>
  </si>
  <si>
    <t>Lapač střešních splavenin z PP s kulovým kloubem na odtoku DN 125</t>
  </si>
  <si>
    <t>-378634092</t>
  </si>
  <si>
    <t>https://podminky.urs.cz/item/CS_URS_2024_02/721242116</t>
  </si>
  <si>
    <t>721269205R</t>
  </si>
  <si>
    <t>Montáž vírového ventilu DN 150</t>
  </si>
  <si>
    <t>-1171966048</t>
  </si>
  <si>
    <t>721269206R</t>
  </si>
  <si>
    <t>Vírový ventil DN 150</t>
  </si>
  <si>
    <t>1092686702</t>
  </si>
  <si>
    <t>2020842092</t>
  </si>
  <si>
    <t>D.5.04 - SO-14 - přípojka vodovod</t>
  </si>
  <si>
    <t>2222</t>
  </si>
  <si>
    <t>45332200-5</t>
  </si>
  <si>
    <t>1435207843</t>
  </si>
  <si>
    <t>3,43*2</t>
  </si>
  <si>
    <t>-573991975</t>
  </si>
  <si>
    <t>-885870481</t>
  </si>
  <si>
    <t>-620808889</t>
  </si>
  <si>
    <t>9+9+3+3</t>
  </si>
  <si>
    <t>-1637363000</t>
  </si>
  <si>
    <t>1179065396</t>
  </si>
  <si>
    <t>5*2</t>
  </si>
  <si>
    <t>152641159</t>
  </si>
  <si>
    <t>"rýha"8,38*((1,6+1,5+1,3+1,3)/4)*0,80*0,50</t>
  </si>
  <si>
    <t>"rozš.na šachtu"1*2*1,90*0,5</t>
  </si>
  <si>
    <t>906335767</t>
  </si>
  <si>
    <t>-651277380</t>
  </si>
  <si>
    <t>(8,38*1,425*2)+(3*1,9)</t>
  </si>
  <si>
    <t>-1947966863</t>
  </si>
  <si>
    <t>-759267315</t>
  </si>
  <si>
    <t>"pískové lože" (7,3*0,80*0,10 )*0,50</t>
  </si>
  <si>
    <t>"písk.obsyp" (7,3*0,80*0,30)*0,50</t>
  </si>
  <si>
    <t>133584072</t>
  </si>
  <si>
    <t>2,617*5</t>
  </si>
  <si>
    <t>-1393805696</t>
  </si>
  <si>
    <t>-1165382811</t>
  </si>
  <si>
    <t>1812963725</t>
  </si>
  <si>
    <t>968065662</t>
  </si>
  <si>
    <t>-1681141097</t>
  </si>
  <si>
    <t>2,617*2*1,7</t>
  </si>
  <si>
    <t>174111101</t>
  </si>
  <si>
    <t>Zásyp jam, šachet rýh nebo kolem objektů sypaninou se zhutněním ručně</t>
  </si>
  <si>
    <t>474960776</t>
  </si>
  <si>
    <t>https://podminky.urs.cz/item/CS_URS_2024_02/174111101</t>
  </si>
  <si>
    <t xml:space="preserve">(6,677*2)- (2*2,617)                                       </t>
  </si>
  <si>
    <t>987406246</t>
  </si>
  <si>
    <t>"písk.obsyp" 7,30*0,80*0,30</t>
  </si>
  <si>
    <t>-1787832729</t>
  </si>
  <si>
    <t>1,752*2</t>
  </si>
  <si>
    <t>1026828550</t>
  </si>
  <si>
    <t>-1311824181</t>
  </si>
  <si>
    <t>1238889850</t>
  </si>
  <si>
    <t>10,0*0,02 "Přepočtené koeficientem množství</t>
  </si>
  <si>
    <t>-247847402</t>
  </si>
  <si>
    <t>10,0</t>
  </si>
  <si>
    <t>-1990434794</t>
  </si>
  <si>
    <t>"pískové lože" (7,3*0,80*0,10 )</t>
  </si>
  <si>
    <t>754634815</t>
  </si>
  <si>
    <t>-496474170</t>
  </si>
  <si>
    <t>-1311440901</t>
  </si>
  <si>
    <t>1329395259</t>
  </si>
  <si>
    <t>133695210</t>
  </si>
  <si>
    <t>2*1,03 "Přepočtené koeficientem množství</t>
  </si>
  <si>
    <t>871161141</t>
  </si>
  <si>
    <t>Montáž potrubí z PE100 RC SDR 11 otevřený výkop svařovaných na tupo d 32 x 3,0 mm</t>
  </si>
  <si>
    <t>-1405233257</t>
  </si>
  <si>
    <t>https://podminky.urs.cz/item/CS_URS_2024_02/871161141</t>
  </si>
  <si>
    <t>28613656</t>
  </si>
  <si>
    <t>potrubí vodovodní jednovrstvé PE100 RC SDR11 PN16 s dodatečným opláštěním a integrovaným detekčním vodičem, 32x3,0mm</t>
  </si>
  <si>
    <t>-76196150</t>
  </si>
  <si>
    <t>8,3*1,015 "Přepočtené koeficientem množství</t>
  </si>
  <si>
    <t>879171111</t>
  </si>
  <si>
    <t>Montáž vodovodní přípojky na potrubí DN 32</t>
  </si>
  <si>
    <t>-283553162</t>
  </si>
  <si>
    <t>https://podminky.urs.cz/item/CS_URS_2024_02/879171111</t>
  </si>
  <si>
    <t>891161321</t>
  </si>
  <si>
    <t>Montáž vodovodních šoupátek domovní přípojky se závitovými konci PN16 otevřený výkop G 1"</t>
  </si>
  <si>
    <t>2017372690</t>
  </si>
  <si>
    <t>https://podminky.urs.cz/item/CS_URS_2024_02/891161321</t>
  </si>
  <si>
    <t>42221554</t>
  </si>
  <si>
    <t>šoupátko domovní přípojky mosazné vnitřní/vnitřní závit PN16 1"x1"</t>
  </si>
  <si>
    <t>627499764</t>
  </si>
  <si>
    <t>56230633</t>
  </si>
  <si>
    <t>poklop uliční šoupátkový kulatý plastový PA s litinovým víkem</t>
  </si>
  <si>
    <t>1811226353</t>
  </si>
  <si>
    <t>562306331R</t>
  </si>
  <si>
    <t>SOUPRAVA ZEMNÍ PRO PŘÍPOJKY-1,5 m 3/4"-2" (1,5m)</t>
  </si>
  <si>
    <t>1662839461</t>
  </si>
  <si>
    <t>42210050</t>
  </si>
  <si>
    <t>deska podkladová uličního poklopu litinového šoupatového</t>
  </si>
  <si>
    <t>-575862725</t>
  </si>
  <si>
    <t>891162211</t>
  </si>
  <si>
    <t>Montáž závitového vodoměru G 1 v šachtě</t>
  </si>
  <si>
    <t>1175960276</t>
  </si>
  <si>
    <t>https://podminky.urs.cz/item/CS_URS_2024_02/891162211</t>
  </si>
  <si>
    <t>6001151532</t>
  </si>
  <si>
    <t>Souprava vodoměrná  1"-1" se šroubením, kohouty, filtrem a zpětnou klapkou (ventilové provedení) vodoměr dodá dodavatel vody</t>
  </si>
  <si>
    <t>1051341081</t>
  </si>
  <si>
    <t>891319111</t>
  </si>
  <si>
    <t>Montáž navrtávacích pasů na potrubí z jakýchkoli trub DN 150</t>
  </si>
  <si>
    <t>-1514437093</t>
  </si>
  <si>
    <t>https://podminky.urs.cz/item/CS_URS_2024_02/891319111</t>
  </si>
  <si>
    <t>42273456</t>
  </si>
  <si>
    <t>pás navrtávací z tvárné litiny DN 150, univerzální, se závitovým výstupem 1"</t>
  </si>
  <si>
    <t>-318046299</t>
  </si>
  <si>
    <t>892233122</t>
  </si>
  <si>
    <t>Proplach a dezinfekce vodovodního potrubí DN od 40 do 70</t>
  </si>
  <si>
    <t>1221561333</t>
  </si>
  <si>
    <t>https://podminky.urs.cz/item/CS_URS_2024_02/892233122</t>
  </si>
  <si>
    <t>892241111</t>
  </si>
  <si>
    <t>Tlaková zkouška vodou potrubí DN do 80</t>
  </si>
  <si>
    <t>-295994980</t>
  </si>
  <si>
    <t>https://podminky.urs.cz/item/CS_URS_2024_02/892241111</t>
  </si>
  <si>
    <t>892372111</t>
  </si>
  <si>
    <t>Zabezpečení konců potrubí DN do 300 při tlakových zkouškách vodou</t>
  </si>
  <si>
    <t>282295486</t>
  </si>
  <si>
    <t>https://podminky.urs.cz/item/CS_URS_2024_02/892372111</t>
  </si>
  <si>
    <t>8934101011R</t>
  </si>
  <si>
    <t xml:space="preserve">Osazení vodoměrné šachty z betonových dílců </t>
  </si>
  <si>
    <t>1251583397</t>
  </si>
  <si>
    <t>-116860152</t>
  </si>
  <si>
    <t>1357988933</t>
  </si>
  <si>
    <t>-802322737</t>
  </si>
  <si>
    <t>983815426</t>
  </si>
  <si>
    <t>-861540029</t>
  </si>
  <si>
    <t>-1534746528</t>
  </si>
  <si>
    <t>-1365086173</t>
  </si>
  <si>
    <t>2034132874</t>
  </si>
  <si>
    <t>-553318334</t>
  </si>
  <si>
    <t>D.6 - Ostatní stavební objekty</t>
  </si>
  <si>
    <t xml:space="preserve">D.6.01 - SO 21 - Venkovní schodiště </t>
  </si>
  <si>
    <t xml:space="preserve">    789 - Povrchové úpravy ocelových konstrukcí a technologických zařízení</t>
  </si>
  <si>
    <t>953961214</t>
  </si>
  <si>
    <t>Kotva chemickou patronou M 16 hl 125 mm do betonu, ŽB nebo kamene s vyvrtáním otvoru</t>
  </si>
  <si>
    <t>-388317742</t>
  </si>
  <si>
    <t>https://podminky.urs.cz/item/CS_URS_2024_02/953961214</t>
  </si>
  <si>
    <t>"kotvení do beton. patek"        4*(2+2+1)</t>
  </si>
  <si>
    <t>953965131</t>
  </si>
  <si>
    <t>Kotevní šroub pro chemické kotvy M 16 dl 190 mm</t>
  </si>
  <si>
    <t>-1299825839</t>
  </si>
  <si>
    <t>https://podminky.urs.cz/item/CS_URS_2024_02/953965131</t>
  </si>
  <si>
    <t>998011001</t>
  </si>
  <si>
    <t>Přesun hmot pro budovy zděné v do 6 m</t>
  </si>
  <si>
    <t>1118930230</t>
  </si>
  <si>
    <t>https://podminky.urs.cz/item/CS_URS_2024_02/998011001</t>
  </si>
  <si>
    <t>767163101</t>
  </si>
  <si>
    <t>Montáž přímého kovového zábradlí do zdiva nebo lehčeného betonu v rovině v interiéru</t>
  </si>
  <si>
    <t>356168528</t>
  </si>
  <si>
    <t>https://podminky.urs.cz/item/CS_URS_2024_02/767163101</t>
  </si>
  <si>
    <t>"zábradlí schodiště"     3,66+1,1+1,135+1,1+3,66+1,505</t>
  </si>
  <si>
    <t xml:space="preserve">                                              3,66+0,2+3,66</t>
  </si>
  <si>
    <t>767210161</t>
  </si>
  <si>
    <t>Montáž schodišťových stupňů ocelových rovných nebo vřetenových šroubováním</t>
  </si>
  <si>
    <t>356365222</t>
  </si>
  <si>
    <t>https://podminky.urs.cz/item/CS_URS_2024_02/767210161</t>
  </si>
  <si>
    <t>55347094</t>
  </si>
  <si>
    <t>stupeň schodišťový lisovaný žárově zinkovaný velikost 30/3mm 1000x305mm</t>
  </si>
  <si>
    <t>260639221</t>
  </si>
  <si>
    <t>767211313</t>
  </si>
  <si>
    <t>Montáž venkovního kovového schodiště rovného kotveného do betonu</t>
  </si>
  <si>
    <t>-1700818829</t>
  </si>
  <si>
    <t>https://podminky.urs.cz/item/CS_URS_2024_02/767211313</t>
  </si>
  <si>
    <t>4,76+6,26</t>
  </si>
  <si>
    <t>767250111</t>
  </si>
  <si>
    <t>Montáž ocelových podest šroubováním</t>
  </si>
  <si>
    <t>249147142</t>
  </si>
  <si>
    <t>https://podminky.urs.cz/item/CS_URS_2024_02/767250111</t>
  </si>
  <si>
    <t>"schodišťová podesta"       1,1*2,2+1,05*1,2</t>
  </si>
  <si>
    <t>63126002</t>
  </si>
  <si>
    <t>rošt kompozitní pochůzný litý 30x30/30mm A15</t>
  </si>
  <si>
    <t>-1363626949</t>
  </si>
  <si>
    <t>-637640585</t>
  </si>
  <si>
    <t xml:space="preserve">"výroba schodišťového zábradlí" </t>
  </si>
  <si>
    <t xml:space="preserve">"madlo horní"     0,074*22,885   </t>
  </si>
  <si>
    <t>"madlo dolní"     0,045*21,529</t>
  </si>
  <si>
    <t>" kotvení pro nerez síť"       0,013*20,73*2</t>
  </si>
  <si>
    <t>"sloupky"              80,0*(0,1*0,9)*(14+42)</t>
  </si>
  <si>
    <t>"kotev.plechy"    80,0*(0,1*0,15*58)</t>
  </si>
  <si>
    <t xml:space="preserve">                                  80,0*(0,11*0,13*54)</t>
  </si>
  <si>
    <t>140312101R</t>
  </si>
  <si>
    <t>trubka z ušlechtilé oceli (nerez) 51/2,9, stupeň korozní agresivity C4-vysoký, životnost VV-velmi vysoká</t>
  </si>
  <si>
    <t>-1687585301</t>
  </si>
  <si>
    <t>"madlo horní"        (4,091*2+3,849*2+1,559+1,36+1,32+1,107+1,1+0,289+0,27)*1,05</t>
  </si>
  <si>
    <t>140312061R</t>
  </si>
  <si>
    <t>trubka z ušlechtilé oceli (nerez) 42,4/2,9, stupeň korozní agresivity C4-vysoký, životnost VV-velmi vysoká</t>
  </si>
  <si>
    <t>-502063561</t>
  </si>
  <si>
    <t xml:space="preserve">"madlo dolní"     </t>
  </si>
  <si>
    <t>(4,089*2+3,849*2+1,36+1,2+1,095+1,03+0,409+0,289+0,27)*1,05</t>
  </si>
  <si>
    <t>140312021R</t>
  </si>
  <si>
    <t>trubka z ušlechtilé oceli (nerez) 20/2,0, stupeň korozní agresivity C4-vysoký, životnost VV-velmi vysoká</t>
  </si>
  <si>
    <t>147031288</t>
  </si>
  <si>
    <t xml:space="preserve">" kotvení pro nerez síť"       </t>
  </si>
  <si>
    <t>(3,66+1,1+1,135+1,1+3,66+1,505+3,66+0,2+3,66+1,05)*1,05</t>
  </si>
  <si>
    <t>137566411R</t>
  </si>
  <si>
    <t>plech nerezový tl 10,0 mm tabule, stupeň korozní agresivity C4-vysoký, životnost VV-velmi vysoká</t>
  </si>
  <si>
    <t>1102142001</t>
  </si>
  <si>
    <t>"sloupky"              80,0*(0,1*0,9)*(14+42)/1000*1,05</t>
  </si>
  <si>
    <t>"kotev.plechy"    80,0*(0,1*0,15*58)/1000*1,05</t>
  </si>
  <si>
    <t xml:space="preserve">                                  80,0*(0,11*0,13*54)/1000*1,05   </t>
  </si>
  <si>
    <t>31459050</t>
  </si>
  <si>
    <t>lano nerezové konstrukce lana 7x7 D 4mm</t>
  </si>
  <si>
    <t>-2076805802</t>
  </si>
  <si>
    <t>"Z4 - lanko nerez tl. 4 mm vč. spoj. materiálu"      21,767*2*4*1,05</t>
  </si>
  <si>
    <t>31349651</t>
  </si>
  <si>
    <t>síť nerezová s certifikací ETA průměr lanka 2,0mm oka stojící standardní obdélníkové tvary 60mm</t>
  </si>
  <si>
    <t>-955132073</t>
  </si>
  <si>
    <t>"výplň zábradlí"        0,85*(5,05+2,18+4,76+4,055+0,26+3,665+1,035)</t>
  </si>
  <si>
    <t>31111018</t>
  </si>
  <si>
    <t>matice nerezová šestihranná M10</t>
  </si>
  <si>
    <t>100 kus</t>
  </si>
  <si>
    <t>537997305</t>
  </si>
  <si>
    <t>"sloupky zábradlí"         6*28/100*1,01</t>
  </si>
  <si>
    <t>30909193</t>
  </si>
  <si>
    <t>šroub nerezový se šestihrannou hlavou M12x40mm</t>
  </si>
  <si>
    <t>-278339953</t>
  </si>
  <si>
    <t>767995114</t>
  </si>
  <si>
    <t>Montáž atypických zámečnických konstrukcí hmotnosti přes 20 do 50 kg</t>
  </si>
  <si>
    <t>1488281075</t>
  </si>
  <si>
    <t>https://podminky.urs.cz/item/CS_URS_2024_02/767995114</t>
  </si>
  <si>
    <t>"výroba schodišťové konstrukce"</t>
  </si>
  <si>
    <t>"sloupy RO 117,8*8"          33,11*(3,4+1,595*2)</t>
  </si>
  <si>
    <t xml:space="preserve">"podestové nosníky IPE 200"        </t>
  </si>
  <si>
    <t>22,4*(1,083*2+2,2+1,0+1,183+1,05)</t>
  </si>
  <si>
    <t>"kotev. desky L100*10 - tobogan"      15,4*1,15*2</t>
  </si>
  <si>
    <t>"podestové nosníky UPN 200"            25,27*(2,2*2+1,22+1,21)</t>
  </si>
  <si>
    <t xml:space="preserve">"schodnice P10*240"      </t>
  </si>
  <si>
    <t>80,0*0,24*(3,823*2+4,197+4,134+1,505+1,405+1,156+0,305*2)</t>
  </si>
  <si>
    <t xml:space="preserve">"kotev. desky P10*60 - tobogan"        </t>
  </si>
  <si>
    <t>80,0*(0,06*0,786)*2</t>
  </si>
  <si>
    <t>"kotevní desky P10*200 - sloupy"</t>
  </si>
  <si>
    <t>80,0*(0,2*0,2*3+0,2*0,24*2)</t>
  </si>
  <si>
    <t xml:space="preserve">"kotev. desky P15-200/200"        </t>
  </si>
  <si>
    <t>120,0*(0,2*0,2)*2</t>
  </si>
  <si>
    <t>120,0*(0,3*0,3)*3</t>
  </si>
  <si>
    <t>140111031R</t>
  </si>
  <si>
    <t>trubka ocelová bezešvá hladká jakost S235 177,8x8mm</t>
  </si>
  <si>
    <t>955184564</t>
  </si>
  <si>
    <t>"sloupy RO 117,8*8"          3,4+1,595*2</t>
  </si>
  <si>
    <t>13010752</t>
  </si>
  <si>
    <t>ocel profilová jakost S235JR (11 375) průřez IPE 200</t>
  </si>
  <si>
    <t>-853424158</t>
  </si>
  <si>
    <t>Poznámka k položce:_x000D_
Hmotnost: 23,00 kg/m</t>
  </si>
  <si>
    <t>22,4*(1,083*2+2,2+1,0+1,183+1,05)/1000*1,05</t>
  </si>
  <si>
    <t>13010442</t>
  </si>
  <si>
    <t>úhelník ocelový rovnostranný jakost S235JR (11 375) 100x100x10mm</t>
  </si>
  <si>
    <t>1394895273</t>
  </si>
  <si>
    <t>Poznámka k položce:_x000D_
Hmotnost: 15,04 kg/m</t>
  </si>
  <si>
    <t xml:space="preserve">"kotev. desky L100*10 - tobogan"      15,4*1,15*2/1000*1,05  </t>
  </si>
  <si>
    <t>13010826</t>
  </si>
  <si>
    <t>ocel profilová jakost S235JR (11 375) průřez U (UPN) 200</t>
  </si>
  <si>
    <t>1830975084</t>
  </si>
  <si>
    <t>Poznámka k položce:_x000D_
Hmotnost: 25,30 kg/m</t>
  </si>
  <si>
    <t>"podestové nosníky UPN 200"        25,27*(2,2*2+1,22+1,21)/1000*1,05</t>
  </si>
  <si>
    <t>13611228</t>
  </si>
  <si>
    <t>plech ocelový hladký jakost S235JR tl 10mm tabule</t>
  </si>
  <si>
    <t>-2022645276</t>
  </si>
  <si>
    <t>Poznámka k položce:_x000D_
Hmotnost 78,5 kg/m2</t>
  </si>
  <si>
    <t xml:space="preserve">80,0*0,24*(3,823*2+4,197+4,134+1,505+1,405+1,156+0,305*2)/1000*1,05 </t>
  </si>
  <si>
    <t>80,0*(0,06*0,786)*2/1000*1,05</t>
  </si>
  <si>
    <t>80,0*(0,2*0,2*3+0,2*0,24*2)/1000*1,05</t>
  </si>
  <si>
    <t>13611238</t>
  </si>
  <si>
    <t>plech ocelový hladký jakost S235JR tl 15mm tabule</t>
  </si>
  <si>
    <t>-1827938060</t>
  </si>
  <si>
    <t>Poznámka k položce:_x000D_
Hmotnost 117,75 kg/m2</t>
  </si>
  <si>
    <t>120,0*(0,2*0,2)*2/1000*1,05</t>
  </si>
  <si>
    <t>120,0*(0,3*0,3)*3/1000*1,05</t>
  </si>
  <si>
    <t>998767101</t>
  </si>
  <si>
    <t>Přesun hmot tonážní pro zámečnické konstrukce v objektech v do 6 m</t>
  </si>
  <si>
    <t>-698615646</t>
  </si>
  <si>
    <t>https://podminky.urs.cz/item/CS_URS_2024_02/998767101</t>
  </si>
  <si>
    <t>789</t>
  </si>
  <si>
    <t>Povrchové úpravy ocelových konstrukcí a technologických zařízení</t>
  </si>
  <si>
    <t>789221512</t>
  </si>
  <si>
    <t>Otryskání abrazivem ze strusky ocelových kcí třídy I stupeň zarezavění A stupeň přípravy Sa 2 1/2</t>
  </si>
  <si>
    <t>-1168497575</t>
  </si>
  <si>
    <t>https://podminky.urs.cz/item/CS_URS_2024_02/789221512</t>
  </si>
  <si>
    <t>"konstrukce schodiště"</t>
  </si>
  <si>
    <t>"schodnice"           3,75+2,06+2,04+0,74+0,69+0,57+0,29</t>
  </si>
  <si>
    <t>"podesty"               1,66+1,69+0,91+0,81+0,77</t>
  </si>
  <si>
    <t xml:space="preserve">                                    2,9+0,81+0,8</t>
  </si>
  <si>
    <t>"sloupy"                  1,9+1,79</t>
  </si>
  <si>
    <t>"kce tobogánu"    6,49+0,11*2+2,04</t>
  </si>
  <si>
    <t>"kotevní plechy"  0,21+0,26+0,18+0,59</t>
  </si>
  <si>
    <t>789325310</t>
  </si>
  <si>
    <t>Nátěr ocelových konstrukcí třídy I dvousložkový polyuretanový základní tl do 40 µm</t>
  </si>
  <si>
    <t>-1891481121</t>
  </si>
  <si>
    <t>https://podminky.urs.cz/item/CS_URS_2024_02/789325310</t>
  </si>
  <si>
    <t>789325311</t>
  </si>
  <si>
    <t>Nátěr ocelových konstrukcí třídy I dvousložkový polyuretanový základní tl do 80 µm</t>
  </si>
  <si>
    <t>51323294</t>
  </si>
  <si>
    <t>https://podminky.urs.cz/item/CS_URS_2024_02/789325311</t>
  </si>
  <si>
    <t>789325316</t>
  </si>
  <si>
    <t>Nátěr ocelových konstrukcí třídy I dvousložkový polyuretanový mezivrstva tl do 80 μm</t>
  </si>
  <si>
    <t>-438995554</t>
  </si>
  <si>
    <t>https://podminky.urs.cz/item/CS_URS_2024_02/789325316</t>
  </si>
  <si>
    <t>789325321</t>
  </si>
  <si>
    <t>Nátěr ocelových konstrukcí třídy I dvousložkový polyuretanový krycí (vrchní) tl do 80 µm</t>
  </si>
  <si>
    <t>1286162990</t>
  </si>
  <si>
    <t>https://podminky.urs.cz/item/CS_URS_2024_02/789325321</t>
  </si>
  <si>
    <t>789421531</t>
  </si>
  <si>
    <t>Žárové stříkání ocelových konstrukcí třídy I ZnAl 100 μm</t>
  </si>
  <si>
    <t>1744968130</t>
  </si>
  <si>
    <t>https://podminky.urs.cz/item/CS_URS_2024_02/789421531</t>
  </si>
  <si>
    <t>D.6.02 - SO 22 - Skluzavky</t>
  </si>
  <si>
    <t>936005242R</t>
  </si>
  <si>
    <t>Montáž skluzavky a tobogánu na konstrukci venkovního schodiště</t>
  </si>
  <si>
    <t>1560693016</t>
  </si>
  <si>
    <t>74920011R</t>
  </si>
  <si>
    <t>SKLUZAVKA, nástupní výška 1,75 m, šířka 50 cm, materiál nerez, vč. dopravy</t>
  </si>
  <si>
    <t>-2073265132</t>
  </si>
  <si>
    <t>74920012R</t>
  </si>
  <si>
    <t xml:space="preserve">TOBOG8N, nástupní výška 3,55 m, průměr tubusu 790 mm, materiál nerez, podpěrné nohy, nástupní deska, 2x okénko, certifikát, vč. dopravy </t>
  </si>
  <si>
    <t>1695775587</t>
  </si>
  <si>
    <t>998231411</t>
  </si>
  <si>
    <t>Ruční přesun hmot pro sadovnické a krajinářské úpravy do 100 m</t>
  </si>
  <si>
    <t>1051774363</t>
  </si>
  <si>
    <t>https://podminky.urs.cz/item/CS_URS_2024_01/998231411</t>
  </si>
  <si>
    <t>D.6.03 - SO 23 - Oplocení</t>
  </si>
  <si>
    <t>131111359</t>
  </si>
  <si>
    <t>Příplatek za vrtání v kamenité nebo kořeny prorostlé půdě</t>
  </si>
  <si>
    <t>1617374586</t>
  </si>
  <si>
    <t>https://podminky.urs.cz/item/CS_URS_2024_02/131111359</t>
  </si>
  <si>
    <t>1478421955</t>
  </si>
  <si>
    <t>"pro patky plotových sloupků"</t>
  </si>
  <si>
    <t>"úsek 2a, 2b. 2c"       1,3*(14+2+1)</t>
  </si>
  <si>
    <t>"úsek 3a, 3b"              1,3*(4+6)</t>
  </si>
  <si>
    <t>132251251</t>
  </si>
  <si>
    <t>Hloubení rýh nezapažených š do 2000 mm v hornině třídy těžitelnosti I skupiny 3 objem do 20 m3 strojně</t>
  </si>
  <si>
    <t>-108883650</t>
  </si>
  <si>
    <t>https://podminky.urs.cz/item/CS_URS_2024_02/132251251</t>
  </si>
  <si>
    <t>"úsek 1"           (1,9+0,45)/2*1,35*7,15</t>
  </si>
  <si>
    <t>-2075940724</t>
  </si>
  <si>
    <t>"úsek 1"                       0,45*0,1*7,15+0,2*1,25*7,15</t>
  </si>
  <si>
    <t>"úsek 2a, 2b. 2c"       (3,14*0,15*0,15)*1,3*(14+2+1)</t>
  </si>
  <si>
    <t>"úsek 3a, 3b"             (3,14*0,15*0,15)*1,3*(4+6)</t>
  </si>
  <si>
    <t>853826073</t>
  </si>
  <si>
    <t>"dalších 5 km"        4,588*5</t>
  </si>
  <si>
    <t>-160497641</t>
  </si>
  <si>
    <t>22,94*2,0</t>
  </si>
  <si>
    <t>-1111246479</t>
  </si>
  <si>
    <t>-1936728961</t>
  </si>
  <si>
    <t>"obsyp základových pasů"</t>
  </si>
  <si>
    <t>"úsek 1"       11,342-2,109</t>
  </si>
  <si>
    <t>-1952010338</t>
  </si>
  <si>
    <t>"podkladní beton základového pasu - úsek 1"       0,45*0,1*7,15</t>
  </si>
  <si>
    <t>279113132</t>
  </si>
  <si>
    <t>Základová zeď tl přes 150 do 200 mm z tvárnic ztraceného bednění včetně výplně z betonu tř. C 16/20</t>
  </si>
  <si>
    <t>186304754</t>
  </si>
  <si>
    <t>https://podminky.urs.cz/item/CS_URS_2024_02/279113132</t>
  </si>
  <si>
    <t>"úsek 1"      1,25*7,15-1,15*0,25</t>
  </si>
  <si>
    <t>1885063500</t>
  </si>
  <si>
    <t>"úsek 1"      0,2*8,65*45,0/1000*1,05</t>
  </si>
  <si>
    <t>338171113</t>
  </si>
  <si>
    <t>Osazování sloupků a vzpěr plotových ocelových v do 2 m se zabetonováním</t>
  </si>
  <si>
    <t>1876744463</t>
  </si>
  <si>
    <t>https://podminky.urs.cz/item/CS_URS_2024_02/338171113</t>
  </si>
  <si>
    <t>"úsek 2a, 2b. 2c"       (14+2+1)</t>
  </si>
  <si>
    <t>"úsek 3a, 3b"              (4+6)</t>
  </si>
  <si>
    <t>55342165</t>
  </si>
  <si>
    <t>plotový sloupek pro svařované panely profilovaný oválný 70x100mm dl 1,5-2,0m povrchová úprava Pz a komaxit</t>
  </si>
  <si>
    <t>42924717</t>
  </si>
  <si>
    <t>55342190</t>
  </si>
  <si>
    <t>plotová profilovaná vzpěra D 40-50mm dl 2,0-2,5m bez hlavy a objímky pro svařované pletivo v návinu povrchová úprava Pz a komaxit</t>
  </si>
  <si>
    <t>67277349</t>
  </si>
  <si>
    <t>348101110</t>
  </si>
  <si>
    <t>Osazení vrat nebo vrátek k oplocení na sloupky zděné nebo betonové pl do 2 m2</t>
  </si>
  <si>
    <t>1342794970</t>
  </si>
  <si>
    <t>https://podminky.urs.cz/item/CS_URS_2024_02/348101110</t>
  </si>
  <si>
    <t>553423311R</t>
  </si>
  <si>
    <t>branka plotová jednokřídlá Pz rám, výplň dřevěná, vel.  1150x1600mm - specifikace dle PD a požadavků na kvalitu</t>
  </si>
  <si>
    <t>-581474113</t>
  </si>
  <si>
    <t>348121221</t>
  </si>
  <si>
    <t>Osazení podhrabových desek dl přes 2 do 3 m na ocelové plotové sloupky</t>
  </si>
  <si>
    <t>-1319962967</t>
  </si>
  <si>
    <t>https://podminky.urs.cz/item/CS_URS_2024_02/348121221</t>
  </si>
  <si>
    <t>"úsek 2a, 2b. 2c"       13+2</t>
  </si>
  <si>
    <t>"úsek 3a, 3b"              5+3</t>
  </si>
  <si>
    <t>59232544</t>
  </si>
  <si>
    <t>betonová podhrabová deska 2510x500x50mm se zámkem 15mm na ukotvení sloupků profilovaných oválných 50x70mm</t>
  </si>
  <si>
    <t>-527928695</t>
  </si>
  <si>
    <t>348171143</t>
  </si>
  <si>
    <t>Montáž panelového svařovaného oplocení v přes 1,0 do 1,5 m</t>
  </si>
  <si>
    <t>1854683479</t>
  </si>
  <si>
    <t>https://podminky.urs.cz/item/CS_URS_2024_02/348171143</t>
  </si>
  <si>
    <t>"úsek 2a, 2b. 2c"       2,55*(12+2)+2,18</t>
  </si>
  <si>
    <t>"úsek 3a, 3b"             2,55*(3+2)+2,465+2,22</t>
  </si>
  <si>
    <t>55342411</t>
  </si>
  <si>
    <t>plotový panel svařovaný v 1,0-1,5m š do 2,5m průměru drátu 5mm oka 55x200mm s horizontálním prolisem povrchová úprava PZ komaxit</t>
  </si>
  <si>
    <t>-496425982</t>
  </si>
  <si>
    <t>348172213</t>
  </si>
  <si>
    <t>Montáž vjezdových bran samonosných dvoukřídlových pl přes 3 m2 do 5 m2</t>
  </si>
  <si>
    <t>848675217</t>
  </si>
  <si>
    <t>https://podminky.urs.cz/item/CS_URS_2024_02/348172213</t>
  </si>
  <si>
    <t>"úsek 2c"        1</t>
  </si>
  <si>
    <t>"úsek 3b"       1</t>
  </si>
  <si>
    <t>553423491R</t>
  </si>
  <si>
    <t>brána plotová dvoukřídlá Pz s PVC vrstvou, antracit, vel. 2800x1450mm - specifikace dle PD a požadavků na kvalitu</t>
  </si>
  <si>
    <t>-1173210817</t>
  </si>
  <si>
    <t>553423492R</t>
  </si>
  <si>
    <t>brána plotová dvoukřídlá Pz s PVC vrstvou, antracit, vel. 3000x1450mm - specifikace dle PD a požadavků na kvalitu</t>
  </si>
  <si>
    <t>1211458458</t>
  </si>
  <si>
    <t>348181113</t>
  </si>
  <si>
    <t>Montáž dřevěného oplocení z dílců v přes 1 do 1,5 m</t>
  </si>
  <si>
    <t>-1537235296</t>
  </si>
  <si>
    <t>https://podminky.urs.cz/item/CS_URS_2024_02/348181113</t>
  </si>
  <si>
    <t>"úsek 1"       2,0*2</t>
  </si>
  <si>
    <t>61231010</t>
  </si>
  <si>
    <t>pole plotové z dřevěných planěk rovných tl 20mm</t>
  </si>
  <si>
    <t>-587815755</t>
  </si>
  <si>
    <t>"úsek 1"       2,0*1,4*2</t>
  </si>
  <si>
    <t>348272213</t>
  </si>
  <si>
    <t>Plotová zeď tl 195 mm z betonových tvarovek oboustranně štípaných přírodních na MC vč spárování</t>
  </si>
  <si>
    <t>273176683</t>
  </si>
  <si>
    <t>https://podminky.urs.cz/item/CS_URS_2024_02/348272213</t>
  </si>
  <si>
    <t>"úsek 1 - podezdívka"       (7,15-1,15)*0,2</t>
  </si>
  <si>
    <t>348272293</t>
  </si>
  <si>
    <t>Příplatek k plotové zdi tl 195 mm z betonových tvarovek za vylití ztužujícího sloupku betonem C16/20</t>
  </si>
  <si>
    <t>2119276997</t>
  </si>
  <si>
    <t>https://podminky.urs.cz/item/CS_URS_2024_02/348272293</t>
  </si>
  <si>
    <t>"úsek 1 - sloupky"        1,4*(0,8+0,4*3)</t>
  </si>
  <si>
    <t>348272613</t>
  </si>
  <si>
    <t>Plotová stříška pro zeď tl 195 mm z tvarovek broušených přírodních</t>
  </si>
  <si>
    <t>676989315</t>
  </si>
  <si>
    <t>https://podminky.urs.cz/item/CS_URS_2024_02/348272613</t>
  </si>
  <si>
    <t>"úsek 1 - podezdívka"      2,0*2</t>
  </si>
  <si>
    <t>348273251</t>
  </si>
  <si>
    <t>Plotový sloupek 400x200 mm z tvarovek štípaných 2stranně přírodních vč spárování a výplně betonem</t>
  </si>
  <si>
    <t>254657163</t>
  </si>
  <si>
    <t>https://podminky.urs.cz/item/CS_URS_2024_02/348273251</t>
  </si>
  <si>
    <t>"úsek 1 - sloupky"        1,4*5</t>
  </si>
  <si>
    <t>348273631</t>
  </si>
  <si>
    <t>Sloupová hlavice 400x200 mm z tvarovek broušených přírodních</t>
  </si>
  <si>
    <t>-385805682</t>
  </si>
  <si>
    <t>https://podminky.urs.cz/item/CS_URS_2024_02/348273631</t>
  </si>
  <si>
    <t>"úsek 1 - sloupky"        5</t>
  </si>
  <si>
    <t>348273907</t>
  </si>
  <si>
    <t>Držák plotových polí koncový vkládaný do ložných spár plotového sloupku</t>
  </si>
  <si>
    <t>2132087161</t>
  </si>
  <si>
    <t>https://podminky.urs.cz/item/CS_URS_2024_02/348273907</t>
  </si>
  <si>
    <t>348273912</t>
  </si>
  <si>
    <t>Pant na vrátka vkládaný do ložných spár plotového sloupku</t>
  </si>
  <si>
    <t>-1047346577</t>
  </si>
  <si>
    <t>https://podminky.urs.cz/item/CS_URS_2024_02/348273912</t>
  </si>
  <si>
    <t>348273915</t>
  </si>
  <si>
    <t>Doraz zámku vkládaný do ložných spár plotového sloupku</t>
  </si>
  <si>
    <t>-638340687</t>
  </si>
  <si>
    <t>https://podminky.urs.cz/item/CS_URS_2024_02/348273915</t>
  </si>
  <si>
    <t>348273916</t>
  </si>
  <si>
    <t>Elektrický doraz zámku vkládaný do ložných spár plotového sloupku</t>
  </si>
  <si>
    <t>844807375</t>
  </si>
  <si>
    <t>https://podminky.urs.cz/item/CS_URS_2024_02/348273916</t>
  </si>
  <si>
    <t>348273942</t>
  </si>
  <si>
    <t>Revizní nerezová dvířka 405x605 mm osazená na plotovou zeď</t>
  </si>
  <si>
    <t>804908468</t>
  </si>
  <si>
    <t>https://podminky.urs.cz/item/CS_URS_2024_02/348273942</t>
  </si>
  <si>
    <t>998232110</t>
  </si>
  <si>
    <t>Přesun hmot pro oplocení zděné z cihel nebo tvárnic v do 3 m</t>
  </si>
  <si>
    <t>-281588261</t>
  </si>
  <si>
    <t>https://podminky.urs.cz/item/CS_URS_2024_02/998232110</t>
  </si>
  <si>
    <t>D.6.04 - SO 00 - Zahrada</t>
  </si>
  <si>
    <t>181111121</t>
  </si>
  <si>
    <t>Plošná úprava terénu do 500 m2 zemina skupiny 1 až 4 nerovnosti přes 100 do 150 mm v rovinně a svahu do 1:5</t>
  </si>
  <si>
    <t>1259382492</t>
  </si>
  <si>
    <t>https://podminky.urs.cz/item/CS_URS_2024_02/181111121</t>
  </si>
  <si>
    <t>"zatravněná část pozemku"      250,0</t>
  </si>
  <si>
    <t>181311103</t>
  </si>
  <si>
    <t>Rozprostření ornice tl vrstvy do 200 mm v rovině nebo ve svahu do 1:5 ručně</t>
  </si>
  <si>
    <t>773591141</t>
  </si>
  <si>
    <t>https://podminky.urs.cz/item/CS_URS_2024_02/181311103</t>
  </si>
  <si>
    <t>10364101</t>
  </si>
  <si>
    <t>zemina pro terénní úpravy - ornice</t>
  </si>
  <si>
    <t>1002598094</t>
  </si>
  <si>
    <t>250,0*0,1*1,6</t>
  </si>
  <si>
    <t>892319581</t>
  </si>
  <si>
    <t>"nově zakládaný trávník"       250,0</t>
  </si>
  <si>
    <t>1703793676</t>
  </si>
  <si>
    <t>250,0*0,025*1,02</t>
  </si>
  <si>
    <t>183101222</t>
  </si>
  <si>
    <t>Jamky pro výsadbu s výměnou 50 % půdy zeminy skupiny 1 až 4 obj přes 1 do 2 m3 v rovině a svahu do 1:5</t>
  </si>
  <si>
    <t>1806891285</t>
  </si>
  <si>
    <t>https://podminky.urs.cz/item/CS_URS_2024_02/183101222</t>
  </si>
  <si>
    <t>"nové solitérní stromy"        3,0</t>
  </si>
  <si>
    <t>10321100</t>
  </si>
  <si>
    <t>zahradní substrát pro výsadbu VL</t>
  </si>
  <si>
    <t>841644594</t>
  </si>
  <si>
    <t>"k položce 6"    (1,6*1,6*0,8)*0,5*3</t>
  </si>
  <si>
    <t>183403114</t>
  </si>
  <si>
    <t>Obdělání půdy kultivátorováním v rovině a svahu do 1:5</t>
  </si>
  <si>
    <t>-597919992</t>
  </si>
  <si>
    <t>https://podminky.urs.cz/item/CS_URS_2024_02/183403114</t>
  </si>
  <si>
    <t>184102114</t>
  </si>
  <si>
    <t>Výsadba dřeviny s balem D přes 0,4 do 0,5 m do jamky se zalitím v rovině a svahu do 1:5</t>
  </si>
  <si>
    <t>211135119</t>
  </si>
  <si>
    <t>https://podminky.urs.cz/item/CS_URS_2024_02/184102114</t>
  </si>
  <si>
    <t>026503001R</t>
  </si>
  <si>
    <t>Acer x freemanii ´Autumn Blaze´  -  zemní bal, ok 14 - 16cm</t>
  </si>
  <si>
    <t>-1428269370</t>
  </si>
  <si>
    <t>026503002R</t>
  </si>
  <si>
    <t>Acer campestre ´Elsrijk´  -  zemní bal, ok 14 - 16cm</t>
  </si>
  <si>
    <t>-2135367592</t>
  </si>
  <si>
    <t>026503003R</t>
  </si>
  <si>
    <t>Acer campestre ´Red Shine´  -  zemní bal, ok 14 - 16cm</t>
  </si>
  <si>
    <t>-1865183821</t>
  </si>
  <si>
    <t>184215133</t>
  </si>
  <si>
    <t>Ukotvení kmene dřevin v rovině nebo na svahu do 1:5 třemi kůly D do 0,1 m dl přes 2 do 3 m</t>
  </si>
  <si>
    <t>-864407291</t>
  </si>
  <si>
    <t>https://podminky.urs.cz/item/CS_URS_2024_02/184215133</t>
  </si>
  <si>
    <t>60591255</t>
  </si>
  <si>
    <t>kůl vyvazovací dřevěný impregnovaný D 8cm dl 2,5m</t>
  </si>
  <si>
    <t>-1595292782</t>
  </si>
  <si>
    <t>3,0*3*1,01</t>
  </si>
  <si>
    <t>9,09*3 'Přepočtené koeficientem množství</t>
  </si>
  <si>
    <t>605912551R</t>
  </si>
  <si>
    <t>příčka z půlené, frézované kulatiny, délka 50cm, průměr půl kůlu 6cm</t>
  </si>
  <si>
    <t>1037126450</t>
  </si>
  <si>
    <t>Poznámka k položce:_x000D_
k položce 8: (27*3*3)*0,01</t>
  </si>
  <si>
    <t>69311054</t>
  </si>
  <si>
    <t>tkanina jutová přírodní 211g/m2 pás š 15cm</t>
  </si>
  <si>
    <t>CS ÚRS 2019 01</t>
  </si>
  <si>
    <t>-426936786</t>
  </si>
  <si>
    <t>3,0*1,5*1,01</t>
  </si>
  <si>
    <t>184215412</t>
  </si>
  <si>
    <t>Zhotovení závlahové mísy dřevin D přes 0,5 do 1,0 m v rovině nebo na svahu do 1:5</t>
  </si>
  <si>
    <t>1034841379</t>
  </si>
  <si>
    <t>https://podminky.urs.cz/item/CS_URS_2024_02/184215412</t>
  </si>
  <si>
    <t>184801121</t>
  </si>
  <si>
    <t>Ošetřování vysazených dřevin solitérních v rovině a svahu do 1:5</t>
  </si>
  <si>
    <t>1391399137</t>
  </si>
  <si>
    <t>https://podminky.urs.cz/item/CS_URS_2024_02/184801121</t>
  </si>
  <si>
    <t>184813132R</t>
  </si>
  <si>
    <t>Ochrana dřevin před okusem zvěří chemicky nátěrem, stromů listnatých, výšky přes 70cm, v rovině nebo na svahu do 1:5 (vč. sklonu svahu přes 1:5)</t>
  </si>
  <si>
    <t>-854907120</t>
  </si>
  <si>
    <t>Poznámka k položce:_x000D_
nabílení kmenů</t>
  </si>
  <si>
    <t>"nabílení kmenů"        3,0</t>
  </si>
  <si>
    <t>252360011R</t>
  </si>
  <si>
    <t>Speciální bílý, biologicky odbouratelný nátěr na kmeny určený k ochraně před škodami způsobenými teplotními vlivy (účinnost jednoho nátěru po dobu 5 let) jako např. Arbo-flex</t>
  </si>
  <si>
    <t>1528716658</t>
  </si>
  <si>
    <t>Poznámka k položce:_x000D_
k položce 9: 27*0,3*0,03</t>
  </si>
  <si>
    <t>3,0*0,3*1,03</t>
  </si>
  <si>
    <t>184813133R</t>
  </si>
  <si>
    <t>Ochrana dřevin před okusem zvěří mechanicky, Instalace PE chráničky na bázi kmene, v rovině nebo na svahu do 1:5  včetně nákladů na spojení konců drátů po celé výšce pletiva (ochrana báze kmene před poškozením při sečení)</t>
  </si>
  <si>
    <t>1328199368</t>
  </si>
  <si>
    <t>Poznámka k položce:_x000D_
k položce 7 (pouze stromy v trávníku)</t>
  </si>
  <si>
    <t>28357001</t>
  </si>
  <si>
    <t>chránička perforovaná PE k ochraně paty kmene stromku před poškozením strunovou sekačkou</t>
  </si>
  <si>
    <t>-410064458</t>
  </si>
  <si>
    <t>3,0*1,04</t>
  </si>
  <si>
    <t>184853511</t>
  </si>
  <si>
    <t>Chemické odplevelení před založením kultury přes 20 m2 postřikem na široko v rovině a svahu do 1:5 strojně</t>
  </si>
  <si>
    <t>632277181</t>
  </si>
  <si>
    <t>https://podminky.urs.cz/item/CS_URS_2024_02/184853511</t>
  </si>
  <si>
    <t>"2xopakované"    250,0*2</t>
  </si>
  <si>
    <t>252340011R</t>
  </si>
  <si>
    <t>Neselektivní listový herbicid se systematickým účinkem ve formě koncentrátu pro ředění vodou k hubení vytrvalých a jednoletých plevelů v okrasných kulturách přijímaný zelenými částmi rostlin bez obsahu glyfosátu</t>
  </si>
  <si>
    <t>l</t>
  </si>
  <si>
    <t>1321268302</t>
  </si>
  <si>
    <t>"k položce 4"        (1630,0*2)/30*0,5*0,03</t>
  </si>
  <si>
    <t>184911421</t>
  </si>
  <si>
    <t>Mulčování rostlin kůrou tl do 0,1 m v rovině a svahu do 1:5</t>
  </si>
  <si>
    <t>1479540305</t>
  </si>
  <si>
    <t>https://podminky.urs.cz/item/CS_URS_2024_02/184911421</t>
  </si>
  <si>
    <t>10391100</t>
  </si>
  <si>
    <t>kůra mulčovací VL</t>
  </si>
  <si>
    <t>-1079838559</t>
  </si>
  <si>
    <t>3,0*0,1*1,03</t>
  </si>
  <si>
    <t>185802114</t>
  </si>
  <si>
    <t>Hnojení půdy umělým hnojivem k jednotlivým rostlinám v rovině a svahu do 1:5</t>
  </si>
  <si>
    <t>1897114247</t>
  </si>
  <si>
    <t>https://podminky.urs.cz/item/CS_URS_2024_02/185802114</t>
  </si>
  <si>
    <t>3,0*5*0,0001</t>
  </si>
  <si>
    <t>103900021R</t>
  </si>
  <si>
    <t>Plné tabletované hnojivo s postupným uvolňováním živin</t>
  </si>
  <si>
    <t>-1994050521</t>
  </si>
  <si>
    <t>15*1,03</t>
  </si>
  <si>
    <t>185804311</t>
  </si>
  <si>
    <t>Zalití rostlin vodou plocha do 20 m2</t>
  </si>
  <si>
    <t>-579604311</t>
  </si>
  <si>
    <t>https://podminky.urs.cz/item/CS_URS_2024_02/185804311</t>
  </si>
  <si>
    <t>10*0,06*3,0</t>
  </si>
  <si>
    <t>08211321</t>
  </si>
  <si>
    <t>voda pitná pro ostatní odběratele</t>
  </si>
  <si>
    <t>-1758680007</t>
  </si>
  <si>
    <t>998231311</t>
  </si>
  <si>
    <t>Přesun hmot pro sadovnické a krajinářské úpravy vodorovně do 5000 m</t>
  </si>
  <si>
    <t>1759849933</t>
  </si>
  <si>
    <t>https://podminky.urs.cz/item/CS_URS_2024_02/998231311</t>
  </si>
  <si>
    <t>-2050022407</t>
  </si>
  <si>
    <t>https://podminky.urs.cz/item/CS_URS_2024_02/998231411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</si>
</sst>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01210300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13151131" TargetMode="External"/><Relationship Id="rId21" Type="http://schemas.openxmlformats.org/officeDocument/2006/relationships/hyperlink" Target="https://podminky.urs.cz/item/CS_URS_2024_02/275321611" TargetMode="External"/><Relationship Id="rId42" Type="http://schemas.openxmlformats.org/officeDocument/2006/relationships/hyperlink" Target="https://podminky.urs.cz/item/CS_URS_2024_02/332351115" TargetMode="External"/><Relationship Id="rId63" Type="http://schemas.openxmlformats.org/officeDocument/2006/relationships/hyperlink" Target="https://podminky.urs.cz/item/CS_URS_2024_02/413351191" TargetMode="External"/><Relationship Id="rId84" Type="http://schemas.openxmlformats.org/officeDocument/2006/relationships/hyperlink" Target="https://podminky.urs.cz/item/CS_URS_2024_02/622531022" TargetMode="External"/><Relationship Id="rId138" Type="http://schemas.openxmlformats.org/officeDocument/2006/relationships/hyperlink" Target="https://podminky.urs.cz/item/CS_URS_2024_02/763131751" TargetMode="External"/><Relationship Id="rId159" Type="http://schemas.openxmlformats.org/officeDocument/2006/relationships/hyperlink" Target="https://podminky.urs.cz/item/CS_URS_2024_02/764528402" TargetMode="External"/><Relationship Id="rId170" Type="http://schemas.openxmlformats.org/officeDocument/2006/relationships/hyperlink" Target="https://podminky.urs.cz/item/CS_URS_2024_02/998765102" TargetMode="External"/><Relationship Id="rId191" Type="http://schemas.openxmlformats.org/officeDocument/2006/relationships/hyperlink" Target="https://podminky.urs.cz/item/CS_URS_2024_02/413941135" TargetMode="External"/><Relationship Id="rId205" Type="http://schemas.openxmlformats.org/officeDocument/2006/relationships/hyperlink" Target="https://podminky.urs.cz/item/CS_URS_2024_02/781121011" TargetMode="External"/><Relationship Id="rId107" Type="http://schemas.openxmlformats.org/officeDocument/2006/relationships/hyperlink" Target="https://podminky.urs.cz/item/CS_URS_2024_02/711141559" TargetMode="External"/><Relationship Id="rId11" Type="http://schemas.openxmlformats.org/officeDocument/2006/relationships/hyperlink" Target="https://podminky.urs.cz/item/CS_URS_2024_02/171251201" TargetMode="External"/><Relationship Id="rId32" Type="http://schemas.openxmlformats.org/officeDocument/2006/relationships/hyperlink" Target="https://podminky.urs.cz/item/CS_URS_2024_02/317168053" TargetMode="External"/><Relationship Id="rId53" Type="http://schemas.openxmlformats.org/officeDocument/2006/relationships/hyperlink" Target="https://podminky.urs.cz/item/CS_URS_2024_02/411324646" TargetMode="External"/><Relationship Id="rId74" Type="http://schemas.openxmlformats.org/officeDocument/2006/relationships/hyperlink" Target="https://podminky.urs.cz/item/CS_URS_2024_02/431351126" TargetMode="External"/><Relationship Id="rId128" Type="http://schemas.openxmlformats.org/officeDocument/2006/relationships/hyperlink" Target="https://podminky.urs.cz/item/CS_URS_2024_02/762342523" TargetMode="External"/><Relationship Id="rId149" Type="http://schemas.openxmlformats.org/officeDocument/2006/relationships/hyperlink" Target="https://podminky.urs.cz/item/CS_URS_2024_02/764121491" TargetMode="External"/><Relationship Id="rId5" Type="http://schemas.openxmlformats.org/officeDocument/2006/relationships/hyperlink" Target="https://podminky.urs.cz/item/CS_URS_2024_02/132251101" TargetMode="External"/><Relationship Id="rId95" Type="http://schemas.openxmlformats.org/officeDocument/2006/relationships/hyperlink" Target="https://podminky.urs.cz/item/CS_URS_2024_02/941111812" TargetMode="External"/><Relationship Id="rId160" Type="http://schemas.openxmlformats.org/officeDocument/2006/relationships/hyperlink" Target="https://podminky.urs.cz/item/CS_URS_2024_02/998764102" TargetMode="External"/><Relationship Id="rId181" Type="http://schemas.openxmlformats.org/officeDocument/2006/relationships/hyperlink" Target="https://podminky.urs.cz/item/CS_URS_2024_02/766694126" TargetMode="External"/><Relationship Id="rId216" Type="http://schemas.openxmlformats.org/officeDocument/2006/relationships/hyperlink" Target="https://podminky.urs.cz/item/CS_URS_2024_02/784221151" TargetMode="External"/><Relationship Id="rId211" Type="http://schemas.openxmlformats.org/officeDocument/2006/relationships/hyperlink" Target="https://podminky.urs.cz/item/CS_URS_2024_02/781674112" TargetMode="External"/><Relationship Id="rId22" Type="http://schemas.openxmlformats.org/officeDocument/2006/relationships/hyperlink" Target="https://podminky.urs.cz/item/CS_URS_2024_02/275351121" TargetMode="External"/><Relationship Id="rId27" Type="http://schemas.openxmlformats.org/officeDocument/2006/relationships/hyperlink" Target="https://podminky.urs.cz/item/CS_URS_2024_02/311235111" TargetMode="External"/><Relationship Id="rId43" Type="http://schemas.openxmlformats.org/officeDocument/2006/relationships/hyperlink" Target="https://podminky.urs.cz/item/CS_URS_2024_02/332351116" TargetMode="External"/><Relationship Id="rId48" Type="http://schemas.openxmlformats.org/officeDocument/2006/relationships/hyperlink" Target="https://podminky.urs.cz/item/CS_URS_2024_02/342351111" TargetMode="External"/><Relationship Id="rId64" Type="http://schemas.openxmlformats.org/officeDocument/2006/relationships/hyperlink" Target="https://podminky.urs.cz/item/CS_URS_2024_02/413352115" TargetMode="External"/><Relationship Id="rId69" Type="http://schemas.openxmlformats.org/officeDocument/2006/relationships/hyperlink" Target="https://podminky.urs.cz/item/CS_URS_2024_02/417351116" TargetMode="External"/><Relationship Id="rId113" Type="http://schemas.openxmlformats.org/officeDocument/2006/relationships/hyperlink" Target="https://podminky.urs.cz/item/CS_URS_2024_02/713131243" TargetMode="External"/><Relationship Id="rId118" Type="http://schemas.openxmlformats.org/officeDocument/2006/relationships/hyperlink" Target="https://podminky.urs.cz/item/CS_URS_2024_02/713151132" TargetMode="External"/><Relationship Id="rId134" Type="http://schemas.openxmlformats.org/officeDocument/2006/relationships/hyperlink" Target="https://podminky.urs.cz/item/CS_URS_2024_02/763121451" TargetMode="External"/><Relationship Id="rId139" Type="http://schemas.openxmlformats.org/officeDocument/2006/relationships/hyperlink" Target="https://podminky.urs.cz/item/CS_URS_2024_02/763135101" TargetMode="External"/><Relationship Id="rId80" Type="http://schemas.openxmlformats.org/officeDocument/2006/relationships/hyperlink" Target="https://podminky.urs.cz/item/CS_URS_2024_02/622151031" TargetMode="External"/><Relationship Id="rId85" Type="http://schemas.openxmlformats.org/officeDocument/2006/relationships/hyperlink" Target="https://podminky.urs.cz/item/CS_URS_2024_02/629991012" TargetMode="External"/><Relationship Id="rId150" Type="http://schemas.openxmlformats.org/officeDocument/2006/relationships/hyperlink" Target="https://podminky.urs.cz/item/CS_URS_2024_02/764222407" TargetMode="External"/><Relationship Id="rId155" Type="http://schemas.openxmlformats.org/officeDocument/2006/relationships/hyperlink" Target="https://podminky.urs.cz/item/CS_URS_2024_02/764325423" TargetMode="External"/><Relationship Id="rId171" Type="http://schemas.openxmlformats.org/officeDocument/2006/relationships/hyperlink" Target="https://podminky.urs.cz/item/CS_URS_2024_02/766211211" TargetMode="External"/><Relationship Id="rId176" Type="http://schemas.openxmlformats.org/officeDocument/2006/relationships/hyperlink" Target="https://podminky.urs.cz/item/CS_URS_2024_02/766629641" TargetMode="External"/><Relationship Id="rId192" Type="http://schemas.openxmlformats.org/officeDocument/2006/relationships/hyperlink" Target="https://podminky.urs.cz/item/CS_URS_2024_02/998767102" TargetMode="External"/><Relationship Id="rId197" Type="http://schemas.openxmlformats.org/officeDocument/2006/relationships/hyperlink" Target="https://podminky.urs.cz/item/CS_URS_2024_02/771591115" TargetMode="External"/><Relationship Id="rId206" Type="http://schemas.openxmlformats.org/officeDocument/2006/relationships/hyperlink" Target="https://podminky.urs.cz/item/CS_URS_2024_02/781131112" TargetMode="External"/><Relationship Id="rId201" Type="http://schemas.openxmlformats.org/officeDocument/2006/relationships/hyperlink" Target="https://podminky.urs.cz/item/CS_URS_2024_02/776141121" TargetMode="External"/><Relationship Id="rId222" Type="http://schemas.openxmlformats.org/officeDocument/2006/relationships/hyperlink" Target="https://podminky.urs.cz/item/CS_URS_2024_02/786623043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273321611" TargetMode="External"/><Relationship Id="rId33" Type="http://schemas.openxmlformats.org/officeDocument/2006/relationships/hyperlink" Target="https://podminky.urs.cz/item/CS_URS_2024_02/317168054" TargetMode="External"/><Relationship Id="rId38" Type="http://schemas.openxmlformats.org/officeDocument/2006/relationships/hyperlink" Target="https://podminky.urs.cz/item/CS_URS_2024_02/317351102" TargetMode="External"/><Relationship Id="rId59" Type="http://schemas.openxmlformats.org/officeDocument/2006/relationships/hyperlink" Target="https://podminky.urs.cz/item/CS_URS_2024_02/411361821" TargetMode="External"/><Relationship Id="rId103" Type="http://schemas.openxmlformats.org/officeDocument/2006/relationships/hyperlink" Target="https://podminky.urs.cz/item/CS_URS_2024_02/953961213" TargetMode="External"/><Relationship Id="rId108" Type="http://schemas.openxmlformats.org/officeDocument/2006/relationships/hyperlink" Target="https://podminky.urs.cz/item/CS_URS_2024_02/711142559" TargetMode="External"/><Relationship Id="rId124" Type="http://schemas.openxmlformats.org/officeDocument/2006/relationships/hyperlink" Target="https://podminky.urs.cz/item/CS_URS_2024_02/762332132" TargetMode="External"/><Relationship Id="rId129" Type="http://schemas.openxmlformats.org/officeDocument/2006/relationships/hyperlink" Target="https://podminky.urs.cz/item/CS_URS_2024_02/762395000" TargetMode="External"/><Relationship Id="rId54" Type="http://schemas.openxmlformats.org/officeDocument/2006/relationships/hyperlink" Target="https://podminky.urs.cz/item/CS_URS_2024_02/411351011" TargetMode="External"/><Relationship Id="rId70" Type="http://schemas.openxmlformats.org/officeDocument/2006/relationships/hyperlink" Target="https://podminky.urs.cz/item/CS_URS_2024_02/417361821" TargetMode="External"/><Relationship Id="rId75" Type="http://schemas.openxmlformats.org/officeDocument/2006/relationships/hyperlink" Target="https://podminky.urs.cz/item/CS_URS_2024_02/611381006" TargetMode="External"/><Relationship Id="rId91" Type="http://schemas.openxmlformats.org/officeDocument/2006/relationships/hyperlink" Target="https://podminky.urs.cz/item/CS_URS_2024_02/632459177" TargetMode="External"/><Relationship Id="rId96" Type="http://schemas.openxmlformats.org/officeDocument/2006/relationships/hyperlink" Target="https://podminky.urs.cz/item/CS_URS_2024_02/944611111" TargetMode="External"/><Relationship Id="rId140" Type="http://schemas.openxmlformats.org/officeDocument/2006/relationships/hyperlink" Target="https://podminky.urs.cz/item/CS_URS_2024_02/763161785" TargetMode="External"/><Relationship Id="rId145" Type="http://schemas.openxmlformats.org/officeDocument/2006/relationships/hyperlink" Target="https://podminky.urs.cz/item/CS_URS_2024_02/764021407" TargetMode="External"/><Relationship Id="rId161" Type="http://schemas.openxmlformats.org/officeDocument/2006/relationships/hyperlink" Target="https://podminky.urs.cz/item/CS_URS_2024_02/765133001" TargetMode="External"/><Relationship Id="rId166" Type="http://schemas.openxmlformats.org/officeDocument/2006/relationships/hyperlink" Target="https://podminky.urs.cz/item/CS_URS_2024_02/765191023" TargetMode="External"/><Relationship Id="rId182" Type="http://schemas.openxmlformats.org/officeDocument/2006/relationships/hyperlink" Target="https://podminky.urs.cz/item/CS_URS_2024_02/998766102" TargetMode="External"/><Relationship Id="rId187" Type="http://schemas.openxmlformats.org/officeDocument/2006/relationships/hyperlink" Target="https://podminky.urs.cz/item/CS_URS_2024_02/767531213" TargetMode="External"/><Relationship Id="rId217" Type="http://schemas.openxmlformats.org/officeDocument/2006/relationships/hyperlink" Target="https://podminky.urs.cz/item/CS_URS_2024_02/78661400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2251252" TargetMode="External"/><Relationship Id="rId212" Type="http://schemas.openxmlformats.org/officeDocument/2006/relationships/hyperlink" Target="https://podminky.urs.cz/item/CS_URS_2024_02/781674113" TargetMode="External"/><Relationship Id="rId23" Type="http://schemas.openxmlformats.org/officeDocument/2006/relationships/hyperlink" Target="https://podminky.urs.cz/item/CS_URS_2024_02/275351122" TargetMode="External"/><Relationship Id="rId28" Type="http://schemas.openxmlformats.org/officeDocument/2006/relationships/hyperlink" Target="https://podminky.urs.cz/item/CS_URS_2024_02/311235161" TargetMode="External"/><Relationship Id="rId49" Type="http://schemas.openxmlformats.org/officeDocument/2006/relationships/hyperlink" Target="https://podminky.urs.cz/item/CS_URS_2024_02/342351112" TargetMode="External"/><Relationship Id="rId114" Type="http://schemas.openxmlformats.org/officeDocument/2006/relationships/hyperlink" Target="https://podminky.urs.cz/item/CS_URS_2024_02/713132311" TargetMode="External"/><Relationship Id="rId119" Type="http://schemas.openxmlformats.org/officeDocument/2006/relationships/hyperlink" Target="https://podminky.urs.cz/item/CS_URS_2024_02/713191133" TargetMode="External"/><Relationship Id="rId44" Type="http://schemas.openxmlformats.org/officeDocument/2006/relationships/hyperlink" Target="https://podminky.urs.cz/item/CS_URS_2024_02/332361821" TargetMode="External"/><Relationship Id="rId60" Type="http://schemas.openxmlformats.org/officeDocument/2006/relationships/hyperlink" Target="https://podminky.urs.cz/item/CS_URS_2024_02/413322626" TargetMode="External"/><Relationship Id="rId65" Type="http://schemas.openxmlformats.org/officeDocument/2006/relationships/hyperlink" Target="https://podminky.urs.cz/item/CS_URS_2024_02/413352116" TargetMode="External"/><Relationship Id="rId81" Type="http://schemas.openxmlformats.org/officeDocument/2006/relationships/hyperlink" Target="https://podminky.urs.cz/item/CS_URS_2024_02/622211033" TargetMode="External"/><Relationship Id="rId86" Type="http://schemas.openxmlformats.org/officeDocument/2006/relationships/hyperlink" Target="https://podminky.urs.cz/item/CS_URS_2024_02/631311114" TargetMode="External"/><Relationship Id="rId130" Type="http://schemas.openxmlformats.org/officeDocument/2006/relationships/hyperlink" Target="https://podminky.urs.cz/item/CS_URS_2024_02/762421017" TargetMode="External"/><Relationship Id="rId135" Type="http://schemas.openxmlformats.org/officeDocument/2006/relationships/hyperlink" Target="https://podminky.urs.cz/item/CS_URS_2024_02/763131411" TargetMode="External"/><Relationship Id="rId151" Type="http://schemas.openxmlformats.org/officeDocument/2006/relationships/hyperlink" Target="https://podminky.urs.cz/item/CS_URS_2024_02/764222405" TargetMode="External"/><Relationship Id="rId156" Type="http://schemas.openxmlformats.org/officeDocument/2006/relationships/hyperlink" Target="https://podminky.urs.cz/item/CS_URS_2024_02/764325425" TargetMode="External"/><Relationship Id="rId177" Type="http://schemas.openxmlformats.org/officeDocument/2006/relationships/hyperlink" Target="https://podminky.urs.cz/item/CS_URS_2024_02/766660171" TargetMode="External"/><Relationship Id="rId198" Type="http://schemas.openxmlformats.org/officeDocument/2006/relationships/hyperlink" Target="https://podminky.urs.cz/item/CS_URS_2024_02/998771102" TargetMode="External"/><Relationship Id="rId172" Type="http://schemas.openxmlformats.org/officeDocument/2006/relationships/hyperlink" Target="https://podminky.urs.cz/item/CS_URS_2024_02/766417211" TargetMode="External"/><Relationship Id="rId193" Type="http://schemas.openxmlformats.org/officeDocument/2006/relationships/hyperlink" Target="https://podminky.urs.cz/item/CS_URS_2024_02/771121011" TargetMode="External"/><Relationship Id="rId202" Type="http://schemas.openxmlformats.org/officeDocument/2006/relationships/hyperlink" Target="https://podminky.urs.cz/item/CS_URS_2024_02/776251111" TargetMode="External"/><Relationship Id="rId207" Type="http://schemas.openxmlformats.org/officeDocument/2006/relationships/hyperlink" Target="https://podminky.urs.cz/item/CS_URS_2024_02/781472215" TargetMode="External"/><Relationship Id="rId223" Type="http://schemas.openxmlformats.org/officeDocument/2006/relationships/hyperlink" Target="https://podminky.urs.cz/item/CS_URS_2024_02/998786102" TargetMode="External"/><Relationship Id="rId13" Type="http://schemas.openxmlformats.org/officeDocument/2006/relationships/hyperlink" Target="https://podminky.urs.cz/item/CS_URS_2024_02/175112101" TargetMode="External"/><Relationship Id="rId18" Type="http://schemas.openxmlformats.org/officeDocument/2006/relationships/hyperlink" Target="https://podminky.urs.cz/item/CS_URS_2024_02/273361821" TargetMode="External"/><Relationship Id="rId39" Type="http://schemas.openxmlformats.org/officeDocument/2006/relationships/hyperlink" Target="https://podminky.urs.cz/item/CS_URS_2024_02/317361821" TargetMode="External"/><Relationship Id="rId109" Type="http://schemas.openxmlformats.org/officeDocument/2006/relationships/hyperlink" Target="https://podminky.urs.cz/item/CS_URS_2024_02/711161273" TargetMode="External"/><Relationship Id="rId34" Type="http://schemas.openxmlformats.org/officeDocument/2006/relationships/hyperlink" Target="https://podminky.urs.cz/item/CS_URS_2024_02/317168056" TargetMode="External"/><Relationship Id="rId50" Type="http://schemas.openxmlformats.org/officeDocument/2006/relationships/hyperlink" Target="https://podminky.urs.cz/item/CS_URS_2024_02/342351911" TargetMode="External"/><Relationship Id="rId55" Type="http://schemas.openxmlformats.org/officeDocument/2006/relationships/hyperlink" Target="https://podminky.urs.cz/item/CS_URS_2024_02/411351012" TargetMode="External"/><Relationship Id="rId76" Type="http://schemas.openxmlformats.org/officeDocument/2006/relationships/hyperlink" Target="https://podminky.urs.cz/item/CS_URS_2024_02/612311121" TargetMode="External"/><Relationship Id="rId97" Type="http://schemas.openxmlformats.org/officeDocument/2006/relationships/hyperlink" Target="https://podminky.urs.cz/item/CS_URS_2024_02/944611211" TargetMode="External"/><Relationship Id="rId104" Type="http://schemas.openxmlformats.org/officeDocument/2006/relationships/hyperlink" Target="https://podminky.urs.cz/item/CS_URS_2024_02/998011002" TargetMode="External"/><Relationship Id="rId120" Type="http://schemas.openxmlformats.org/officeDocument/2006/relationships/hyperlink" Target="https://podminky.urs.cz/item/CS_URS_2024_02/998713102" TargetMode="External"/><Relationship Id="rId125" Type="http://schemas.openxmlformats.org/officeDocument/2006/relationships/hyperlink" Target="https://podminky.urs.cz/item/CS_URS_2024_02/762341017" TargetMode="External"/><Relationship Id="rId141" Type="http://schemas.openxmlformats.org/officeDocument/2006/relationships/hyperlink" Target="https://podminky.urs.cz/item/CS_URS_2024_02/763164535" TargetMode="External"/><Relationship Id="rId146" Type="http://schemas.openxmlformats.org/officeDocument/2006/relationships/hyperlink" Target="https://podminky.urs.cz/item/CS_URS_2024_02/764021423" TargetMode="External"/><Relationship Id="rId167" Type="http://schemas.openxmlformats.org/officeDocument/2006/relationships/hyperlink" Target="https://podminky.urs.cz/item/CS_URS_2024_02/765191041" TargetMode="External"/><Relationship Id="rId188" Type="http://schemas.openxmlformats.org/officeDocument/2006/relationships/hyperlink" Target="https://podminky.urs.cz/item/CS_URS_2024_02/767640222" TargetMode="External"/><Relationship Id="rId7" Type="http://schemas.openxmlformats.org/officeDocument/2006/relationships/hyperlink" Target="https://podminky.urs.cz/item/CS_URS_2024_02/133251101" TargetMode="External"/><Relationship Id="rId71" Type="http://schemas.openxmlformats.org/officeDocument/2006/relationships/hyperlink" Target="https://podminky.urs.cz/item/CS_URS_2024_02/430321616" TargetMode="External"/><Relationship Id="rId92" Type="http://schemas.openxmlformats.org/officeDocument/2006/relationships/hyperlink" Target="https://podminky.urs.cz/item/CS_URS_2024_02/634111113" TargetMode="External"/><Relationship Id="rId162" Type="http://schemas.openxmlformats.org/officeDocument/2006/relationships/hyperlink" Target="https://podminky.urs.cz/item/CS_URS_2024_02/765133011" TargetMode="External"/><Relationship Id="rId183" Type="http://schemas.openxmlformats.org/officeDocument/2006/relationships/hyperlink" Target="https://podminky.urs.cz/item/CS_URS_2024_02/767151110" TargetMode="External"/><Relationship Id="rId213" Type="http://schemas.openxmlformats.org/officeDocument/2006/relationships/hyperlink" Target="https://podminky.urs.cz/item/CS_URS_2024_02/998781102" TargetMode="External"/><Relationship Id="rId218" Type="http://schemas.openxmlformats.org/officeDocument/2006/relationships/hyperlink" Target="https://podminky.urs.cz/item/CS_URS_2024_02/78662301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317168011" TargetMode="External"/><Relationship Id="rId24" Type="http://schemas.openxmlformats.org/officeDocument/2006/relationships/hyperlink" Target="https://podminky.urs.cz/item/CS_URS_2024_02/275361821" TargetMode="External"/><Relationship Id="rId40" Type="http://schemas.openxmlformats.org/officeDocument/2006/relationships/hyperlink" Target="https://podminky.urs.cz/item/CS_URS_2024_02/317998112" TargetMode="External"/><Relationship Id="rId45" Type="http://schemas.openxmlformats.org/officeDocument/2006/relationships/hyperlink" Target="https://podminky.urs.cz/item/CS_URS_2024_02/342244211" TargetMode="External"/><Relationship Id="rId66" Type="http://schemas.openxmlformats.org/officeDocument/2006/relationships/hyperlink" Target="https://podminky.urs.cz/item/CS_URS_2024_02/413361821" TargetMode="External"/><Relationship Id="rId87" Type="http://schemas.openxmlformats.org/officeDocument/2006/relationships/hyperlink" Target="https://podminky.urs.cz/item/CS_URS_2024_02/631362021" TargetMode="External"/><Relationship Id="rId110" Type="http://schemas.openxmlformats.org/officeDocument/2006/relationships/hyperlink" Target="https://podminky.urs.cz/item/CS_URS_2024_02/998711101" TargetMode="External"/><Relationship Id="rId115" Type="http://schemas.openxmlformats.org/officeDocument/2006/relationships/hyperlink" Target="https://podminky.urs.cz/item/CS_URS_2024_02/713132331" TargetMode="External"/><Relationship Id="rId131" Type="http://schemas.openxmlformats.org/officeDocument/2006/relationships/hyperlink" Target="https://podminky.urs.cz/item/CS_URS_2024_02/762431225" TargetMode="External"/><Relationship Id="rId136" Type="http://schemas.openxmlformats.org/officeDocument/2006/relationships/hyperlink" Target="https://podminky.urs.cz/item/CS_URS_2024_02/763131712" TargetMode="External"/><Relationship Id="rId157" Type="http://schemas.openxmlformats.org/officeDocument/2006/relationships/hyperlink" Target="https://podminky.urs.cz/item/CS_URS_2024_02/764522407" TargetMode="External"/><Relationship Id="rId178" Type="http://schemas.openxmlformats.org/officeDocument/2006/relationships/hyperlink" Target="https://podminky.urs.cz/item/CS_URS_2024_02/766660181" TargetMode="External"/><Relationship Id="rId61" Type="http://schemas.openxmlformats.org/officeDocument/2006/relationships/hyperlink" Target="https://podminky.urs.cz/item/CS_URS_2024_02/413351121" TargetMode="External"/><Relationship Id="rId82" Type="http://schemas.openxmlformats.org/officeDocument/2006/relationships/hyperlink" Target="https://podminky.urs.cz/item/CS_URS_2024_02/622211041" TargetMode="External"/><Relationship Id="rId152" Type="http://schemas.openxmlformats.org/officeDocument/2006/relationships/hyperlink" Target="https://podminky.urs.cz/item/CS_URS_2024_02/764222437" TargetMode="External"/><Relationship Id="rId173" Type="http://schemas.openxmlformats.org/officeDocument/2006/relationships/hyperlink" Target="https://podminky.urs.cz/item/CS_URS_2024_02/766427112" TargetMode="External"/><Relationship Id="rId194" Type="http://schemas.openxmlformats.org/officeDocument/2006/relationships/hyperlink" Target="https://podminky.urs.cz/item/CS_URS_2024_02/771474112" TargetMode="External"/><Relationship Id="rId199" Type="http://schemas.openxmlformats.org/officeDocument/2006/relationships/hyperlink" Target="https://podminky.urs.cz/item/CS_URS_2024_02/776111311" TargetMode="External"/><Relationship Id="rId203" Type="http://schemas.openxmlformats.org/officeDocument/2006/relationships/hyperlink" Target="https://podminky.urs.cz/item/CS_URS_2024_02/776411111" TargetMode="External"/><Relationship Id="rId208" Type="http://schemas.openxmlformats.org/officeDocument/2006/relationships/hyperlink" Target="https://podminky.urs.cz/item/CS_URS_2024_02/781495141" TargetMode="External"/><Relationship Id="rId19" Type="http://schemas.openxmlformats.org/officeDocument/2006/relationships/hyperlink" Target="https://podminky.urs.cz/item/CS_URS_2024_02/274313711" TargetMode="External"/><Relationship Id="rId224" Type="http://schemas.openxmlformats.org/officeDocument/2006/relationships/drawing" Target="../drawings/drawing3.xml"/><Relationship Id="rId14" Type="http://schemas.openxmlformats.org/officeDocument/2006/relationships/hyperlink" Target="https://podminky.urs.cz/item/CS_URS_2024_02/218111113" TargetMode="External"/><Relationship Id="rId30" Type="http://schemas.openxmlformats.org/officeDocument/2006/relationships/hyperlink" Target="https://podminky.urs.cz/item/CS_URS_2024_02/317168012" TargetMode="External"/><Relationship Id="rId35" Type="http://schemas.openxmlformats.org/officeDocument/2006/relationships/hyperlink" Target="https://podminky.urs.cz/item/CS_URS_2024_02/317168061" TargetMode="External"/><Relationship Id="rId56" Type="http://schemas.openxmlformats.org/officeDocument/2006/relationships/hyperlink" Target="https://podminky.urs.cz/item/CS_URS_2024_02/411354313" TargetMode="External"/><Relationship Id="rId77" Type="http://schemas.openxmlformats.org/officeDocument/2006/relationships/hyperlink" Target="https://podminky.urs.cz/item/CS_URS_2024_02/612311141" TargetMode="External"/><Relationship Id="rId100" Type="http://schemas.openxmlformats.org/officeDocument/2006/relationships/hyperlink" Target="https://podminky.urs.cz/item/CS_URS_2024_02/953321111" TargetMode="External"/><Relationship Id="rId105" Type="http://schemas.openxmlformats.org/officeDocument/2006/relationships/hyperlink" Target="https://podminky.urs.cz/item/CS_URS_2024_02/711111001" TargetMode="External"/><Relationship Id="rId126" Type="http://schemas.openxmlformats.org/officeDocument/2006/relationships/hyperlink" Target="https://podminky.urs.cz/item/CS_URS_2024_02/762341210" TargetMode="External"/><Relationship Id="rId147" Type="http://schemas.openxmlformats.org/officeDocument/2006/relationships/hyperlink" Target="https://podminky.urs.cz/item/CS_URS_2024_02/764121401" TargetMode="External"/><Relationship Id="rId168" Type="http://schemas.openxmlformats.org/officeDocument/2006/relationships/hyperlink" Target="https://podminky.urs.cz/item/CS_URS_2024_02/765191043" TargetMode="External"/><Relationship Id="rId8" Type="http://schemas.openxmlformats.org/officeDocument/2006/relationships/hyperlink" Target="https://podminky.urs.cz/item/CS_URS_2024_02/162751117" TargetMode="External"/><Relationship Id="rId51" Type="http://schemas.openxmlformats.org/officeDocument/2006/relationships/hyperlink" Target="https://podminky.urs.cz/item/CS_URS_2024_02/346272236" TargetMode="External"/><Relationship Id="rId72" Type="http://schemas.openxmlformats.org/officeDocument/2006/relationships/hyperlink" Target="https://podminky.urs.cz/item/CS_URS_2024_02/430361821" TargetMode="External"/><Relationship Id="rId93" Type="http://schemas.openxmlformats.org/officeDocument/2006/relationships/hyperlink" Target="https://podminky.urs.cz/item/CS_URS_2024_02/941111112" TargetMode="External"/><Relationship Id="rId98" Type="http://schemas.openxmlformats.org/officeDocument/2006/relationships/hyperlink" Target="https://podminky.urs.cz/item/CS_URS_2024_02/949121112" TargetMode="External"/><Relationship Id="rId121" Type="http://schemas.openxmlformats.org/officeDocument/2006/relationships/hyperlink" Target="https://podminky.urs.cz/item/CS_URS_2024_02/714113114" TargetMode="External"/><Relationship Id="rId142" Type="http://schemas.openxmlformats.org/officeDocument/2006/relationships/hyperlink" Target="https://podminky.urs.cz/item/CS_URS_2024_02/763164635" TargetMode="External"/><Relationship Id="rId163" Type="http://schemas.openxmlformats.org/officeDocument/2006/relationships/hyperlink" Target="https://podminky.urs.cz/item/CS_URS_2024_02/765133035" TargetMode="External"/><Relationship Id="rId184" Type="http://schemas.openxmlformats.org/officeDocument/2006/relationships/hyperlink" Target="https://podminky.urs.cz/item/CS_URS_2024_02/767153110" TargetMode="External"/><Relationship Id="rId189" Type="http://schemas.openxmlformats.org/officeDocument/2006/relationships/hyperlink" Target="https://podminky.urs.cz/item/CS_URS_2024_02/767649191" TargetMode="External"/><Relationship Id="rId219" Type="http://schemas.openxmlformats.org/officeDocument/2006/relationships/hyperlink" Target="https://podminky.urs.cz/item/CS_URS_2024_02/786623017" TargetMode="External"/><Relationship Id="rId3" Type="http://schemas.openxmlformats.org/officeDocument/2006/relationships/hyperlink" Target="https://podminky.urs.cz/item/CS_URS_2024_02/131151343" TargetMode="External"/><Relationship Id="rId214" Type="http://schemas.openxmlformats.org/officeDocument/2006/relationships/hyperlink" Target="https://podminky.urs.cz/item/CS_URS_2024_02/784181101" TargetMode="External"/><Relationship Id="rId25" Type="http://schemas.openxmlformats.org/officeDocument/2006/relationships/hyperlink" Target="https://podminky.urs.cz/item/CS_URS_2024_02/279113134" TargetMode="External"/><Relationship Id="rId46" Type="http://schemas.openxmlformats.org/officeDocument/2006/relationships/hyperlink" Target="https://podminky.urs.cz/item/CS_URS_2024_02/342244221" TargetMode="External"/><Relationship Id="rId67" Type="http://schemas.openxmlformats.org/officeDocument/2006/relationships/hyperlink" Target="https://podminky.urs.cz/item/CS_URS_2024_02/417321414" TargetMode="External"/><Relationship Id="rId116" Type="http://schemas.openxmlformats.org/officeDocument/2006/relationships/hyperlink" Target="https://podminky.urs.cz/item/CS_URS_2024_02/713151111" TargetMode="External"/><Relationship Id="rId137" Type="http://schemas.openxmlformats.org/officeDocument/2006/relationships/hyperlink" Target="https://podminky.urs.cz/item/CS_URS_2024_02/763131731" TargetMode="External"/><Relationship Id="rId158" Type="http://schemas.openxmlformats.org/officeDocument/2006/relationships/hyperlink" Target="https://podminky.urs.cz/item/CS_URS_2024_02/764522447" TargetMode="External"/><Relationship Id="rId20" Type="http://schemas.openxmlformats.org/officeDocument/2006/relationships/hyperlink" Target="https://podminky.urs.cz/item/CS_URS_2024_02/275313511" TargetMode="External"/><Relationship Id="rId41" Type="http://schemas.openxmlformats.org/officeDocument/2006/relationships/hyperlink" Target="https://podminky.urs.cz/item/CS_URS_2024_02/330321610" TargetMode="External"/><Relationship Id="rId62" Type="http://schemas.openxmlformats.org/officeDocument/2006/relationships/hyperlink" Target="https://podminky.urs.cz/item/CS_URS_2024_02/413351122" TargetMode="External"/><Relationship Id="rId83" Type="http://schemas.openxmlformats.org/officeDocument/2006/relationships/hyperlink" Target="https://podminky.urs.cz/item/CS_URS_2024_02/622511112" TargetMode="External"/><Relationship Id="rId88" Type="http://schemas.openxmlformats.org/officeDocument/2006/relationships/hyperlink" Target="https://podminky.urs.cz/item/CS_URS_2024_02/632451234" TargetMode="External"/><Relationship Id="rId111" Type="http://schemas.openxmlformats.org/officeDocument/2006/relationships/hyperlink" Target="https://podminky.urs.cz/item/CS_URS_2024_02/713111121" TargetMode="External"/><Relationship Id="rId132" Type="http://schemas.openxmlformats.org/officeDocument/2006/relationships/hyperlink" Target="https://podminky.urs.cz/item/CS_URS_2024_02/762495000" TargetMode="External"/><Relationship Id="rId153" Type="http://schemas.openxmlformats.org/officeDocument/2006/relationships/hyperlink" Target="https://podminky.urs.cz/item/CS_URS_2024_02/764226444" TargetMode="External"/><Relationship Id="rId174" Type="http://schemas.openxmlformats.org/officeDocument/2006/relationships/hyperlink" Target="https://podminky.urs.cz/item/CS_URS_2024_02/766437311" TargetMode="External"/><Relationship Id="rId179" Type="http://schemas.openxmlformats.org/officeDocument/2006/relationships/hyperlink" Target="https://podminky.urs.cz/item/CS_URS_2024_02/766660729.1" TargetMode="External"/><Relationship Id="rId195" Type="http://schemas.openxmlformats.org/officeDocument/2006/relationships/hyperlink" Target="https://podminky.urs.cz/item/CS_URS_2024_02/771574414" TargetMode="External"/><Relationship Id="rId209" Type="http://schemas.openxmlformats.org/officeDocument/2006/relationships/hyperlink" Target="https://podminky.urs.cz/item/CS_URS_2024_02/781495142" TargetMode="External"/><Relationship Id="rId190" Type="http://schemas.openxmlformats.org/officeDocument/2006/relationships/hyperlink" Target="https://podminky.urs.cz/item/CS_URS_2024_02/767995113" TargetMode="External"/><Relationship Id="rId204" Type="http://schemas.openxmlformats.org/officeDocument/2006/relationships/hyperlink" Target="https://podminky.urs.cz/item/CS_URS_2024_02/998776102" TargetMode="External"/><Relationship Id="rId220" Type="http://schemas.openxmlformats.org/officeDocument/2006/relationships/hyperlink" Target="https://podminky.urs.cz/item/CS_URS_2024_02/786623039" TargetMode="External"/><Relationship Id="rId15" Type="http://schemas.openxmlformats.org/officeDocument/2006/relationships/hyperlink" Target="https://podminky.urs.cz/item/CS_URS_2024_02/218121112" TargetMode="External"/><Relationship Id="rId36" Type="http://schemas.openxmlformats.org/officeDocument/2006/relationships/hyperlink" Target="https://podminky.urs.cz/item/CS_URS_2024_02/317321611" TargetMode="External"/><Relationship Id="rId57" Type="http://schemas.openxmlformats.org/officeDocument/2006/relationships/hyperlink" Target="https://podminky.urs.cz/item/CS_URS_2024_02/411354314" TargetMode="External"/><Relationship Id="rId106" Type="http://schemas.openxmlformats.org/officeDocument/2006/relationships/hyperlink" Target="https://podminky.urs.cz/item/CS_URS_2024_02/711112001" TargetMode="External"/><Relationship Id="rId127" Type="http://schemas.openxmlformats.org/officeDocument/2006/relationships/hyperlink" Target="https://podminky.urs.cz/item/CS_URS_2024_02/762342214" TargetMode="External"/><Relationship Id="rId10" Type="http://schemas.openxmlformats.org/officeDocument/2006/relationships/hyperlink" Target="https://podminky.urs.cz/item/CS_URS_2024_02/171201231" TargetMode="External"/><Relationship Id="rId31" Type="http://schemas.openxmlformats.org/officeDocument/2006/relationships/hyperlink" Target="https://podminky.urs.cz/item/CS_URS_2024_02/317168052" TargetMode="External"/><Relationship Id="rId52" Type="http://schemas.openxmlformats.org/officeDocument/2006/relationships/hyperlink" Target="https://podminky.urs.cz/item/CS_URS_2024_02/346272256" TargetMode="External"/><Relationship Id="rId73" Type="http://schemas.openxmlformats.org/officeDocument/2006/relationships/hyperlink" Target="https://podminky.urs.cz/item/CS_URS_2024_02/431351125" TargetMode="External"/><Relationship Id="rId78" Type="http://schemas.openxmlformats.org/officeDocument/2006/relationships/hyperlink" Target="https://podminky.urs.cz/item/CS_URS_2024_02/622142001" TargetMode="External"/><Relationship Id="rId94" Type="http://schemas.openxmlformats.org/officeDocument/2006/relationships/hyperlink" Target="https://podminky.urs.cz/item/CS_URS_2024_02/941111212" TargetMode="External"/><Relationship Id="rId99" Type="http://schemas.openxmlformats.org/officeDocument/2006/relationships/hyperlink" Target="https://podminky.urs.cz/item/CS_URS_2024_02/952901114" TargetMode="External"/><Relationship Id="rId101" Type="http://schemas.openxmlformats.org/officeDocument/2006/relationships/hyperlink" Target="https://podminky.urs.cz/item/CS_URS_2024_02/953943122" TargetMode="External"/><Relationship Id="rId122" Type="http://schemas.openxmlformats.org/officeDocument/2006/relationships/hyperlink" Target="https://podminky.urs.cz/item/CS_URS_2024_02/998714102" TargetMode="External"/><Relationship Id="rId143" Type="http://schemas.openxmlformats.org/officeDocument/2006/relationships/hyperlink" Target="https://podminky.urs.cz/item/CS_URS_2024_02/998763302" TargetMode="External"/><Relationship Id="rId148" Type="http://schemas.openxmlformats.org/officeDocument/2006/relationships/hyperlink" Target="https://podminky.urs.cz/item/CS_URS_2024_02/764121403" TargetMode="External"/><Relationship Id="rId164" Type="http://schemas.openxmlformats.org/officeDocument/2006/relationships/hyperlink" Target="https://podminky.urs.cz/item/CS_URS_2024_02/765133091" TargetMode="External"/><Relationship Id="rId169" Type="http://schemas.openxmlformats.org/officeDocument/2006/relationships/hyperlink" Target="https://podminky.urs.cz/item/CS_URS_2024_02/765191091" TargetMode="External"/><Relationship Id="rId185" Type="http://schemas.openxmlformats.org/officeDocument/2006/relationships/hyperlink" Target="https://podminky.urs.cz/item/CS_URS_2024_01/767163221" TargetMode="External"/><Relationship Id="rId4" Type="http://schemas.openxmlformats.org/officeDocument/2006/relationships/hyperlink" Target="https://podminky.urs.cz/item/CS_URS_2024_02/131251104" TargetMode="External"/><Relationship Id="rId9" Type="http://schemas.openxmlformats.org/officeDocument/2006/relationships/hyperlink" Target="https://podminky.urs.cz/item/CS_URS_2024_02/162751119" TargetMode="External"/><Relationship Id="rId180" Type="http://schemas.openxmlformats.org/officeDocument/2006/relationships/hyperlink" Target="https://podminky.urs.cz/item/CS_URS_2024_02/766694116" TargetMode="External"/><Relationship Id="rId210" Type="http://schemas.openxmlformats.org/officeDocument/2006/relationships/hyperlink" Target="https://podminky.urs.cz/item/CS_URS_2024_02/781495143" TargetMode="External"/><Relationship Id="rId215" Type="http://schemas.openxmlformats.org/officeDocument/2006/relationships/hyperlink" Target="https://podminky.urs.cz/item/CS_URS_2024_02/784221101" TargetMode="External"/><Relationship Id="rId26" Type="http://schemas.openxmlformats.org/officeDocument/2006/relationships/hyperlink" Target="https://podminky.urs.cz/item/CS_URS_2024_02/279361821" TargetMode="External"/><Relationship Id="rId47" Type="http://schemas.openxmlformats.org/officeDocument/2006/relationships/hyperlink" Target="https://podminky.urs.cz/item/CS_URS_2024_02/342321610" TargetMode="External"/><Relationship Id="rId68" Type="http://schemas.openxmlformats.org/officeDocument/2006/relationships/hyperlink" Target="https://podminky.urs.cz/item/CS_URS_2024_02/417351115" TargetMode="External"/><Relationship Id="rId89" Type="http://schemas.openxmlformats.org/officeDocument/2006/relationships/hyperlink" Target="https://podminky.urs.cz/item/CS_URS_2024_02/632451292" TargetMode="External"/><Relationship Id="rId112" Type="http://schemas.openxmlformats.org/officeDocument/2006/relationships/hyperlink" Target="https://podminky.urs.cz/item/CS_URS_2024_02/713121111" TargetMode="External"/><Relationship Id="rId133" Type="http://schemas.openxmlformats.org/officeDocument/2006/relationships/hyperlink" Target="https://podminky.urs.cz/item/CS_URS_2024_02/998762102" TargetMode="External"/><Relationship Id="rId154" Type="http://schemas.openxmlformats.org/officeDocument/2006/relationships/hyperlink" Target="https://podminky.urs.cz/item/CS_URS_2024_02/764321415" TargetMode="External"/><Relationship Id="rId175" Type="http://schemas.openxmlformats.org/officeDocument/2006/relationships/hyperlink" Target="https://podminky.urs.cz/item/CS_URS_2024_02/766622131" TargetMode="External"/><Relationship Id="rId196" Type="http://schemas.openxmlformats.org/officeDocument/2006/relationships/hyperlink" Target="https://podminky.urs.cz/item/CS_URS_2024_02/771577111" TargetMode="External"/><Relationship Id="rId200" Type="http://schemas.openxmlformats.org/officeDocument/2006/relationships/hyperlink" Target="https://podminky.urs.cz/item/CS_URS_2024_02/776121112" TargetMode="External"/><Relationship Id="rId16" Type="http://schemas.openxmlformats.org/officeDocument/2006/relationships/hyperlink" Target="https://podminky.urs.cz/item/CS_URS_2024_02/273313511" TargetMode="External"/><Relationship Id="rId221" Type="http://schemas.openxmlformats.org/officeDocument/2006/relationships/hyperlink" Target="https://podminky.urs.cz/item/CS_URS_2024_02/786623041" TargetMode="External"/><Relationship Id="rId37" Type="http://schemas.openxmlformats.org/officeDocument/2006/relationships/hyperlink" Target="https://podminky.urs.cz/item/CS_URS_2024_02/317351101" TargetMode="External"/><Relationship Id="rId58" Type="http://schemas.openxmlformats.org/officeDocument/2006/relationships/hyperlink" Target="https://podminky.urs.cz/item/CS_URS_2024_02/411359111" TargetMode="External"/><Relationship Id="rId79" Type="http://schemas.openxmlformats.org/officeDocument/2006/relationships/hyperlink" Target="https://podminky.urs.cz/item/CS_URS_2024_02/622151021" TargetMode="External"/><Relationship Id="rId102" Type="http://schemas.openxmlformats.org/officeDocument/2006/relationships/hyperlink" Target="https://podminky.urs.cz/item/CS_URS_2024_02/953961113" TargetMode="External"/><Relationship Id="rId123" Type="http://schemas.openxmlformats.org/officeDocument/2006/relationships/hyperlink" Target="https://podminky.urs.cz/item/CS_URS_2024_02/762332131" TargetMode="External"/><Relationship Id="rId144" Type="http://schemas.openxmlformats.org/officeDocument/2006/relationships/hyperlink" Target="https://podminky.urs.cz/item/CS_URS_2024_02/764021404" TargetMode="External"/><Relationship Id="rId90" Type="http://schemas.openxmlformats.org/officeDocument/2006/relationships/hyperlink" Target="https://podminky.urs.cz/item/CS_URS_2024_02/632459176" TargetMode="External"/><Relationship Id="rId165" Type="http://schemas.openxmlformats.org/officeDocument/2006/relationships/hyperlink" Target="https://podminky.urs.cz/item/CS_URS_2024_02/765191001" TargetMode="External"/><Relationship Id="rId186" Type="http://schemas.openxmlformats.org/officeDocument/2006/relationships/hyperlink" Target="https://podminky.urs.cz/item/CS_URS_2024_02/7675311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21226511" TargetMode="External"/><Relationship Id="rId18" Type="http://schemas.openxmlformats.org/officeDocument/2006/relationships/hyperlink" Target="https://podminky.urs.cz/item/CS_URS_2024_02/721290112" TargetMode="External"/><Relationship Id="rId26" Type="http://schemas.openxmlformats.org/officeDocument/2006/relationships/hyperlink" Target="https://podminky.urs.cz/item/CS_URS_2024_02/722174023" TargetMode="External"/><Relationship Id="rId39" Type="http://schemas.openxmlformats.org/officeDocument/2006/relationships/hyperlink" Target="https://podminky.urs.cz/item/CS_URS_2024_02/722290234" TargetMode="External"/><Relationship Id="rId21" Type="http://schemas.openxmlformats.org/officeDocument/2006/relationships/hyperlink" Target="https://podminky.urs.cz/item/CS_URS_2024_02/722174002" TargetMode="External"/><Relationship Id="rId34" Type="http://schemas.openxmlformats.org/officeDocument/2006/relationships/hyperlink" Target="https://podminky.urs.cz/item/CS_URS_2024_02/722224152" TargetMode="External"/><Relationship Id="rId42" Type="http://schemas.openxmlformats.org/officeDocument/2006/relationships/hyperlink" Target="https://podminky.urs.cz/item/CS_URS_2024_02/998724202" TargetMode="External"/><Relationship Id="rId47" Type="http://schemas.openxmlformats.org/officeDocument/2006/relationships/hyperlink" Target="https://podminky.urs.cz/item/CS_URS_2024_02/725211703" TargetMode="External"/><Relationship Id="rId50" Type="http://schemas.openxmlformats.org/officeDocument/2006/relationships/hyperlink" Target="https://podminky.urs.cz/item/CS_URS_2024_02/725291662" TargetMode="External"/><Relationship Id="rId55" Type="http://schemas.openxmlformats.org/officeDocument/2006/relationships/hyperlink" Target="https://podminky.urs.cz/item/CS_URS_2024_02/725813111" TargetMode="External"/><Relationship Id="rId63" Type="http://schemas.openxmlformats.org/officeDocument/2006/relationships/hyperlink" Target="https://podminky.urs.cz/item/CS_URS_2024_02/998725202" TargetMode="External"/><Relationship Id="rId7" Type="http://schemas.openxmlformats.org/officeDocument/2006/relationships/hyperlink" Target="https://podminky.urs.cz/item/CS_URS_2024_02/721174042" TargetMode="External"/><Relationship Id="rId2" Type="http://schemas.openxmlformats.org/officeDocument/2006/relationships/hyperlink" Target="https://podminky.urs.cz/item/CS_URS_2024_02/721173402" TargetMode="External"/><Relationship Id="rId16" Type="http://schemas.openxmlformats.org/officeDocument/2006/relationships/hyperlink" Target="https://podminky.urs.cz/item/CS_URS_2024_02/721274103" TargetMode="External"/><Relationship Id="rId29" Type="http://schemas.openxmlformats.org/officeDocument/2006/relationships/hyperlink" Target="https://podminky.urs.cz/item/CS_URS_2024_02/722181241" TargetMode="External"/><Relationship Id="rId1" Type="http://schemas.openxmlformats.org/officeDocument/2006/relationships/hyperlink" Target="https://podminky.urs.cz/item/CS_URS_2024_02/721173401" TargetMode="External"/><Relationship Id="rId6" Type="http://schemas.openxmlformats.org/officeDocument/2006/relationships/hyperlink" Target="https://podminky.urs.cz/item/CS_URS_2024_02/721174041" TargetMode="External"/><Relationship Id="rId11" Type="http://schemas.openxmlformats.org/officeDocument/2006/relationships/hyperlink" Target="https://podminky.urs.cz/item/CS_URS_2024_02/721194109" TargetMode="External"/><Relationship Id="rId24" Type="http://schemas.openxmlformats.org/officeDocument/2006/relationships/hyperlink" Target="https://podminky.urs.cz/item/CS_URS_2024_02/722174021" TargetMode="External"/><Relationship Id="rId32" Type="http://schemas.openxmlformats.org/officeDocument/2006/relationships/hyperlink" Target="https://podminky.urs.cz/item/CS_URS_2024_02/722220151" TargetMode="External"/><Relationship Id="rId37" Type="http://schemas.openxmlformats.org/officeDocument/2006/relationships/hyperlink" Target="https://podminky.urs.cz/item/CS_URS_2024_02/722232045" TargetMode="External"/><Relationship Id="rId40" Type="http://schemas.openxmlformats.org/officeDocument/2006/relationships/hyperlink" Target="https://podminky.urs.cz/item/CS_URS_2024_02/722290246" TargetMode="External"/><Relationship Id="rId45" Type="http://schemas.openxmlformats.org/officeDocument/2006/relationships/hyperlink" Target="https://podminky.urs.cz/item/CS_URS_2024_02/725211602" TargetMode="External"/><Relationship Id="rId53" Type="http://schemas.openxmlformats.org/officeDocument/2006/relationships/hyperlink" Target="https://podminky.urs.cz/item/CS_URS_2024_02/725291676" TargetMode="External"/><Relationship Id="rId58" Type="http://schemas.openxmlformats.org/officeDocument/2006/relationships/hyperlink" Target="https://podminky.urs.cz/item/CS_URS_2024_02/725822611" TargetMode="External"/><Relationship Id="rId66" Type="http://schemas.openxmlformats.org/officeDocument/2006/relationships/hyperlink" Target="https://podminky.urs.cz/item/CS_URS_2024_02/998726212" TargetMode="External"/><Relationship Id="rId5" Type="http://schemas.openxmlformats.org/officeDocument/2006/relationships/hyperlink" Target="https://podminky.urs.cz/item/CS_URS_2024_02/721174025" TargetMode="External"/><Relationship Id="rId15" Type="http://schemas.openxmlformats.org/officeDocument/2006/relationships/hyperlink" Target="https://podminky.urs.cz/item/CS_URS_2024_02/721273153" TargetMode="External"/><Relationship Id="rId23" Type="http://schemas.openxmlformats.org/officeDocument/2006/relationships/hyperlink" Target="https://podminky.urs.cz/item/CS_URS_2024_02/722174004" TargetMode="External"/><Relationship Id="rId28" Type="http://schemas.openxmlformats.org/officeDocument/2006/relationships/hyperlink" Target="https://podminky.urs.cz/item/CS_URS_2024_02/722181232" TargetMode="External"/><Relationship Id="rId36" Type="http://schemas.openxmlformats.org/officeDocument/2006/relationships/hyperlink" Target="https://podminky.urs.cz/item/CS_URS_2024_02/722229102" TargetMode="External"/><Relationship Id="rId49" Type="http://schemas.openxmlformats.org/officeDocument/2006/relationships/hyperlink" Target="https://podminky.urs.cz/item/CS_URS_2024_02/725244813" TargetMode="External"/><Relationship Id="rId57" Type="http://schemas.openxmlformats.org/officeDocument/2006/relationships/hyperlink" Target="https://podminky.urs.cz/item/CS_URS_2024_02/725821312" TargetMode="External"/><Relationship Id="rId61" Type="http://schemas.openxmlformats.org/officeDocument/2006/relationships/hyperlink" Target="https://podminky.urs.cz/item/CS_URS_2024_02/725849411" TargetMode="External"/><Relationship Id="rId10" Type="http://schemas.openxmlformats.org/officeDocument/2006/relationships/hyperlink" Target="https://podminky.urs.cz/item/CS_URS_2024_02/721194105" TargetMode="External"/><Relationship Id="rId19" Type="http://schemas.openxmlformats.org/officeDocument/2006/relationships/hyperlink" Target="https://podminky.urs.cz/item/CS_URS_2024_02/998721202" TargetMode="External"/><Relationship Id="rId31" Type="http://schemas.openxmlformats.org/officeDocument/2006/relationships/hyperlink" Target="https://podminky.urs.cz/item/CS_URS_2024_02/722190401" TargetMode="External"/><Relationship Id="rId44" Type="http://schemas.openxmlformats.org/officeDocument/2006/relationships/hyperlink" Target="https://podminky.urs.cz/item/CS_URS_2024_02/725119125" TargetMode="External"/><Relationship Id="rId52" Type="http://schemas.openxmlformats.org/officeDocument/2006/relationships/hyperlink" Target="https://podminky.urs.cz/item/CS_URS_2024_02/725291670" TargetMode="External"/><Relationship Id="rId60" Type="http://schemas.openxmlformats.org/officeDocument/2006/relationships/hyperlink" Target="https://podminky.urs.cz/item/CS_URS_2024_02/725829131" TargetMode="External"/><Relationship Id="rId65" Type="http://schemas.openxmlformats.org/officeDocument/2006/relationships/hyperlink" Target="https://podminky.urs.cz/item/CS_URS_2024_02/726131043" TargetMode="External"/><Relationship Id="rId4" Type="http://schemas.openxmlformats.org/officeDocument/2006/relationships/hyperlink" Target="https://podminky.urs.cz/item/CS_URS_2024_02/721174024" TargetMode="External"/><Relationship Id="rId9" Type="http://schemas.openxmlformats.org/officeDocument/2006/relationships/hyperlink" Target="https://podminky.urs.cz/item/CS_URS_2024_02/721194104" TargetMode="External"/><Relationship Id="rId14" Type="http://schemas.openxmlformats.org/officeDocument/2006/relationships/hyperlink" Target="https://podminky.urs.cz/item/CS_URS_2024_02/721229111" TargetMode="External"/><Relationship Id="rId22" Type="http://schemas.openxmlformats.org/officeDocument/2006/relationships/hyperlink" Target="https://podminky.urs.cz/item/CS_URS_2024_02/722174003" TargetMode="External"/><Relationship Id="rId27" Type="http://schemas.openxmlformats.org/officeDocument/2006/relationships/hyperlink" Target="https://podminky.urs.cz/item/CS_URS_2024_02/722181231" TargetMode="External"/><Relationship Id="rId30" Type="http://schemas.openxmlformats.org/officeDocument/2006/relationships/hyperlink" Target="https://podminky.urs.cz/item/CS_URS_2024_02/722181242" TargetMode="External"/><Relationship Id="rId35" Type="http://schemas.openxmlformats.org/officeDocument/2006/relationships/hyperlink" Target="https://podminky.urs.cz/item/CS_URS_2024_02/722229102" TargetMode="External"/><Relationship Id="rId43" Type="http://schemas.openxmlformats.org/officeDocument/2006/relationships/hyperlink" Target="https://podminky.urs.cz/item/CS_URS_2024_02/725111132" TargetMode="External"/><Relationship Id="rId48" Type="http://schemas.openxmlformats.org/officeDocument/2006/relationships/hyperlink" Target="https://podminky.urs.cz/item/CS_URS_2024_02/725241223" TargetMode="External"/><Relationship Id="rId56" Type="http://schemas.openxmlformats.org/officeDocument/2006/relationships/hyperlink" Target="https://podminky.urs.cz/item/CS_URS_2024_02/725813112" TargetMode="External"/><Relationship Id="rId64" Type="http://schemas.openxmlformats.org/officeDocument/2006/relationships/hyperlink" Target="https://podminky.urs.cz/item/CS_URS_2024_02/726131041" TargetMode="External"/><Relationship Id="rId8" Type="http://schemas.openxmlformats.org/officeDocument/2006/relationships/hyperlink" Target="https://podminky.urs.cz/item/CS_URS_2024_02/721174043" TargetMode="External"/><Relationship Id="rId51" Type="http://schemas.openxmlformats.org/officeDocument/2006/relationships/hyperlink" Target="https://podminky.urs.cz/item/CS_URS_2024_02/725291668" TargetMode="External"/><Relationship Id="rId3" Type="http://schemas.openxmlformats.org/officeDocument/2006/relationships/hyperlink" Target="https://podminky.urs.cz/item/CS_URS_2024_02/721173403" TargetMode="External"/><Relationship Id="rId12" Type="http://schemas.openxmlformats.org/officeDocument/2006/relationships/hyperlink" Target="https://podminky.urs.cz/item/CS_URS_2024_02/721211403" TargetMode="External"/><Relationship Id="rId17" Type="http://schemas.openxmlformats.org/officeDocument/2006/relationships/hyperlink" Target="https://podminky.urs.cz/item/CS_URS_2024_02/721290111" TargetMode="External"/><Relationship Id="rId25" Type="http://schemas.openxmlformats.org/officeDocument/2006/relationships/hyperlink" Target="https://podminky.urs.cz/item/CS_URS_2024_02/722174022" TargetMode="External"/><Relationship Id="rId33" Type="http://schemas.openxmlformats.org/officeDocument/2006/relationships/hyperlink" Target="https://podminky.urs.cz/item/CS_URS_2024_02/722220161" TargetMode="External"/><Relationship Id="rId38" Type="http://schemas.openxmlformats.org/officeDocument/2006/relationships/hyperlink" Target="https://podminky.urs.cz/item/CS_URS_2024_02/722239102" TargetMode="External"/><Relationship Id="rId46" Type="http://schemas.openxmlformats.org/officeDocument/2006/relationships/hyperlink" Target="https://podminky.urs.cz/item/CS_URS_2024_02/725211681" TargetMode="External"/><Relationship Id="rId59" Type="http://schemas.openxmlformats.org/officeDocument/2006/relationships/hyperlink" Target="https://podminky.urs.cz/item/CS_URS_2024_02/725822613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4_02/722174001" TargetMode="External"/><Relationship Id="rId41" Type="http://schemas.openxmlformats.org/officeDocument/2006/relationships/hyperlink" Target="https://podminky.urs.cz/item/CS_URS_2024_02/998722202" TargetMode="External"/><Relationship Id="rId54" Type="http://schemas.openxmlformats.org/officeDocument/2006/relationships/hyperlink" Target="https://podminky.urs.cz/item/CS_URS_2024_02/725331111" TargetMode="External"/><Relationship Id="rId62" Type="http://schemas.openxmlformats.org/officeDocument/2006/relationships/hyperlink" Target="https://podminky.urs.cz/item/CS_URS_2024_02/7259801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210220022" TargetMode="External"/><Relationship Id="rId2" Type="http://schemas.openxmlformats.org/officeDocument/2006/relationships/hyperlink" Target="https://podminky.urs.cz/item/CS_URS_2024_02/210220301" TargetMode="External"/><Relationship Id="rId1" Type="http://schemas.openxmlformats.org/officeDocument/2006/relationships/hyperlink" Target="https://podminky.urs.cz/item/CS_URS_2024_02/210100252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20102" TargetMode="External"/><Relationship Id="rId13" Type="http://schemas.openxmlformats.org/officeDocument/2006/relationships/hyperlink" Target="https://podminky.urs.cz/item/CS_URS_2024_02/460431183" TargetMode="External"/><Relationship Id="rId18" Type="http://schemas.openxmlformats.org/officeDocument/2006/relationships/drawing" Target="../drawings/drawing10.xml"/><Relationship Id="rId3" Type="http://schemas.openxmlformats.org/officeDocument/2006/relationships/hyperlink" Target="https://podminky.urs.cz/item/CS_URS_2024_02/210220001" TargetMode="External"/><Relationship Id="rId7" Type="http://schemas.openxmlformats.org/officeDocument/2006/relationships/hyperlink" Target="https://podminky.urs.cz/item/CS_URS_2024_02/210220321" TargetMode="External"/><Relationship Id="rId12" Type="http://schemas.openxmlformats.org/officeDocument/2006/relationships/hyperlink" Target="https://podminky.urs.cz/item/CS_URS_2024_02/460161173" TargetMode="External"/><Relationship Id="rId17" Type="http://schemas.openxmlformats.org/officeDocument/2006/relationships/hyperlink" Target="https://podminky.urs.cz/item/CS_URS_2024_02/741810002" TargetMode="External"/><Relationship Id="rId2" Type="http://schemas.openxmlformats.org/officeDocument/2006/relationships/hyperlink" Target="https://podminky.urs.cz/item/CS_URS_2024_02/210220302" TargetMode="External"/><Relationship Id="rId16" Type="http://schemas.openxmlformats.org/officeDocument/2006/relationships/hyperlink" Target="https://podminky.urs.cz/item/CS_URS_2024_02/580105062" TargetMode="External"/><Relationship Id="rId1" Type="http://schemas.openxmlformats.org/officeDocument/2006/relationships/hyperlink" Target="https://podminky.urs.cz/item/CS_URS_2024_02/210220021" TargetMode="External"/><Relationship Id="rId6" Type="http://schemas.openxmlformats.org/officeDocument/2006/relationships/hyperlink" Target="https://podminky.urs.cz/item/CS_URS_2024_02/210220101" TargetMode="External"/><Relationship Id="rId11" Type="http://schemas.openxmlformats.org/officeDocument/2006/relationships/hyperlink" Target="https://podminky.urs.cz/item/CS_URS_2024_02/741430011" TargetMode="External"/><Relationship Id="rId5" Type="http://schemas.openxmlformats.org/officeDocument/2006/relationships/hyperlink" Target="https://podminky.urs.cz/item/CS_URS_2024_02/741112104" TargetMode="External"/><Relationship Id="rId15" Type="http://schemas.openxmlformats.org/officeDocument/2006/relationships/hyperlink" Target="https://podminky.urs.cz/item/CS_URS_2024_02/741420083" TargetMode="External"/><Relationship Id="rId10" Type="http://schemas.openxmlformats.org/officeDocument/2006/relationships/hyperlink" Target="https://podminky.urs.cz/item/CS_URS_2024_02/210020681" TargetMode="External"/><Relationship Id="rId4" Type="http://schemas.openxmlformats.org/officeDocument/2006/relationships/hyperlink" Target="https://podminky.urs.cz/item/CS_URS_2024_02/210220301" TargetMode="External"/><Relationship Id="rId9" Type="http://schemas.openxmlformats.org/officeDocument/2006/relationships/hyperlink" Target="https://podminky.urs.cz/item/CS_URS_2024_02/210100272" TargetMode="External"/><Relationship Id="rId14" Type="http://schemas.openxmlformats.org/officeDocument/2006/relationships/hyperlink" Target="https://podminky.urs.cz/item/CS_URS_2024_02/4604811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64861011" TargetMode="External"/><Relationship Id="rId13" Type="http://schemas.openxmlformats.org/officeDocument/2006/relationships/hyperlink" Target="https://podminky.urs.cz/item/CS_URS_2024_02/914511112" TargetMode="Externa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564851011" TargetMode="External"/><Relationship Id="rId12" Type="http://schemas.openxmlformats.org/officeDocument/2006/relationships/hyperlink" Target="https://podminky.urs.cz/item/CS_URS_2024_02/914111112" TargetMode="External"/><Relationship Id="rId2" Type="http://schemas.openxmlformats.org/officeDocument/2006/relationships/hyperlink" Target="https://podminky.urs.cz/item/CS_URS_2024_02/162251102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4_02/122151102" TargetMode="External"/><Relationship Id="rId6" Type="http://schemas.openxmlformats.org/officeDocument/2006/relationships/hyperlink" Target="https://podminky.urs.cz/item/CS_URS_2024_02/181951112" TargetMode="External"/><Relationship Id="rId11" Type="http://schemas.openxmlformats.org/officeDocument/2006/relationships/hyperlink" Target="https://podminky.urs.cz/item/CS_URS_2024_02/914111111" TargetMode="External"/><Relationship Id="rId5" Type="http://schemas.openxmlformats.org/officeDocument/2006/relationships/hyperlink" Target="https://podminky.urs.cz/item/CS_URS_2024_02/174151101" TargetMode="External"/><Relationship Id="rId15" Type="http://schemas.openxmlformats.org/officeDocument/2006/relationships/hyperlink" Target="https://podminky.urs.cz/item/CS_URS_2024_02/998229111" TargetMode="External"/><Relationship Id="rId10" Type="http://schemas.openxmlformats.org/officeDocument/2006/relationships/hyperlink" Target="https://podminky.urs.cz/item/CS_URS_2024_02/596212210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596211110" TargetMode="External"/><Relationship Id="rId14" Type="http://schemas.openxmlformats.org/officeDocument/2006/relationships/hyperlink" Target="https://podminky.urs.cz/item/CS_URS_2024_02/916331112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podminky.urs.cz/item/CS_URS_2024_02/065002000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11" TargetMode="External"/><Relationship Id="rId18" Type="http://schemas.openxmlformats.org/officeDocument/2006/relationships/hyperlink" Target="https://podminky.urs.cz/item/CS_URS_2024_02/167151101" TargetMode="External"/><Relationship Id="rId26" Type="http://schemas.openxmlformats.org/officeDocument/2006/relationships/hyperlink" Target="https://podminky.urs.cz/item/CS_URS_2024_02/359901111" TargetMode="External"/><Relationship Id="rId39" Type="http://schemas.openxmlformats.org/officeDocument/2006/relationships/hyperlink" Target="https://podminky.urs.cz/item/CS_URS_2024_02/871313123" TargetMode="External"/><Relationship Id="rId3" Type="http://schemas.openxmlformats.org/officeDocument/2006/relationships/hyperlink" Target="https://podminky.urs.cz/item/CS_URS_2024_02/113107344" TargetMode="External"/><Relationship Id="rId21" Type="http://schemas.openxmlformats.org/officeDocument/2006/relationships/hyperlink" Target="https://podminky.urs.cz/item/CS_URS_2024_02/174151101" TargetMode="External"/><Relationship Id="rId34" Type="http://schemas.openxmlformats.org/officeDocument/2006/relationships/hyperlink" Target="https://podminky.urs.cz/item/CS_URS_2024_02/577134111" TargetMode="External"/><Relationship Id="rId42" Type="http://schemas.openxmlformats.org/officeDocument/2006/relationships/hyperlink" Target="https://podminky.urs.cz/item/CS_URS_2024_02/894411121" TargetMode="External"/><Relationship Id="rId47" Type="http://schemas.openxmlformats.org/officeDocument/2006/relationships/hyperlink" Target="https://podminky.urs.cz/item/CS_URS_2024_02/997221569" TargetMode="External"/><Relationship Id="rId50" Type="http://schemas.openxmlformats.org/officeDocument/2006/relationships/drawing" Target="../drawings/drawing18.xml"/><Relationship Id="rId7" Type="http://schemas.openxmlformats.org/officeDocument/2006/relationships/hyperlink" Target="https://podminky.urs.cz/item/CS_URS_2024_02/119003211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62751139" TargetMode="External"/><Relationship Id="rId25" Type="http://schemas.openxmlformats.org/officeDocument/2006/relationships/hyperlink" Target="https://podminky.urs.cz/item/CS_URS_2024_02/181951112" TargetMode="External"/><Relationship Id="rId33" Type="http://schemas.openxmlformats.org/officeDocument/2006/relationships/hyperlink" Target="https://podminky.urs.cz/item/CS_URS_2024_02/565155111" TargetMode="External"/><Relationship Id="rId38" Type="http://schemas.openxmlformats.org/officeDocument/2006/relationships/hyperlink" Target="https://podminky.urs.cz/item/CS_URS_2024_02/837371221" TargetMode="External"/><Relationship Id="rId46" Type="http://schemas.openxmlformats.org/officeDocument/2006/relationships/hyperlink" Target="https://podminky.urs.cz/item/CS_URS_2024_02/997221551" TargetMode="External"/><Relationship Id="rId2" Type="http://schemas.openxmlformats.org/officeDocument/2006/relationships/hyperlink" Target="https://podminky.urs.cz/item/CS_URS_2024_02/113107323" TargetMode="External"/><Relationship Id="rId16" Type="http://schemas.openxmlformats.org/officeDocument/2006/relationships/hyperlink" Target="https://podminky.urs.cz/item/CS_URS_2024_02/162751137" TargetMode="External"/><Relationship Id="rId20" Type="http://schemas.openxmlformats.org/officeDocument/2006/relationships/hyperlink" Target="https://podminky.urs.cz/item/CS_URS_2024_02/171201221" TargetMode="External"/><Relationship Id="rId29" Type="http://schemas.openxmlformats.org/officeDocument/2006/relationships/hyperlink" Target="https://podminky.urs.cz/item/CS_URS_2024_02/452311131" TargetMode="External"/><Relationship Id="rId41" Type="http://schemas.openxmlformats.org/officeDocument/2006/relationships/hyperlink" Target="https://podminky.urs.cz/item/CS_URS_2024_02/894118001" TargetMode="External"/><Relationship Id="rId1" Type="http://schemas.openxmlformats.org/officeDocument/2006/relationships/hyperlink" Target="https://podminky.urs.cz/item/CS_URS_2024_02/113106123" TargetMode="External"/><Relationship Id="rId6" Type="http://schemas.openxmlformats.org/officeDocument/2006/relationships/hyperlink" Target="https://podminky.urs.cz/item/CS_URS_2024_02/119001405" TargetMode="External"/><Relationship Id="rId11" Type="http://schemas.openxmlformats.org/officeDocument/2006/relationships/hyperlink" Target="https://podminky.urs.cz/item/CS_URS_2024_02/132354201" TargetMode="External"/><Relationship Id="rId24" Type="http://schemas.openxmlformats.org/officeDocument/2006/relationships/hyperlink" Target="https://podminky.urs.cz/item/CS_URS_2024_02/181411131" TargetMode="External"/><Relationship Id="rId32" Type="http://schemas.openxmlformats.org/officeDocument/2006/relationships/hyperlink" Target="https://podminky.urs.cz/item/CS_URS_2024_02/564871016" TargetMode="External"/><Relationship Id="rId37" Type="http://schemas.openxmlformats.org/officeDocument/2006/relationships/hyperlink" Target="https://podminky.urs.cz/item/CS_URS_2024_02/831312121" TargetMode="External"/><Relationship Id="rId40" Type="http://schemas.openxmlformats.org/officeDocument/2006/relationships/hyperlink" Target="https://podminky.urs.cz/item/CS_URS_2024_02/892312121" TargetMode="External"/><Relationship Id="rId45" Type="http://schemas.openxmlformats.org/officeDocument/2006/relationships/hyperlink" Target="https://podminky.urs.cz/item/CS_URS_2024_02/919735116" TargetMode="External"/><Relationship Id="rId5" Type="http://schemas.openxmlformats.org/officeDocument/2006/relationships/hyperlink" Target="https://podminky.urs.cz/item/CS_URS_2024_02/115101301" TargetMode="External"/><Relationship Id="rId15" Type="http://schemas.openxmlformats.org/officeDocument/2006/relationships/hyperlink" Target="https://podminky.urs.cz/item/CS_URS_2024_02/162751119" TargetMode="External"/><Relationship Id="rId23" Type="http://schemas.openxmlformats.org/officeDocument/2006/relationships/hyperlink" Target="https://podminky.urs.cz/item/CS_URS_2024_02/181351003" TargetMode="External"/><Relationship Id="rId28" Type="http://schemas.openxmlformats.org/officeDocument/2006/relationships/hyperlink" Target="https://podminky.urs.cz/item/CS_URS_2024_02/451573111" TargetMode="External"/><Relationship Id="rId36" Type="http://schemas.openxmlformats.org/officeDocument/2006/relationships/hyperlink" Target="https://podminky.urs.cz/item/CS_URS_2024_02/596211110" TargetMode="External"/><Relationship Id="rId49" Type="http://schemas.openxmlformats.org/officeDocument/2006/relationships/hyperlink" Target="https://podminky.urs.cz/item/CS_URS_2024_02/998276101" TargetMode="External"/><Relationship Id="rId10" Type="http://schemas.openxmlformats.org/officeDocument/2006/relationships/hyperlink" Target="https://podminky.urs.cz/item/CS_URS_2024_02/132254201" TargetMode="External"/><Relationship Id="rId19" Type="http://schemas.openxmlformats.org/officeDocument/2006/relationships/hyperlink" Target="https://podminky.urs.cz/item/CS_URS_2024_02/167151102" TargetMode="External"/><Relationship Id="rId31" Type="http://schemas.openxmlformats.org/officeDocument/2006/relationships/hyperlink" Target="https://podminky.urs.cz/item/CS_URS_2024_02/452351112" TargetMode="External"/><Relationship Id="rId44" Type="http://schemas.openxmlformats.org/officeDocument/2006/relationships/hyperlink" Target="https://podminky.urs.cz/item/CS_URS_2024_02/919731123" TargetMode="External"/><Relationship Id="rId4" Type="http://schemas.openxmlformats.org/officeDocument/2006/relationships/hyperlink" Target="https://podminky.urs.cz/item/CS_URS_2024_02/115101201" TargetMode="External"/><Relationship Id="rId9" Type="http://schemas.openxmlformats.org/officeDocument/2006/relationships/hyperlink" Target="https://podminky.urs.cz/item/CS_URS_2024_02/121151103" TargetMode="External"/><Relationship Id="rId14" Type="http://schemas.openxmlformats.org/officeDocument/2006/relationships/hyperlink" Target="https://podminky.urs.cz/item/CS_URS_2024_02/162751117" TargetMode="External"/><Relationship Id="rId22" Type="http://schemas.openxmlformats.org/officeDocument/2006/relationships/hyperlink" Target="https://podminky.urs.cz/item/CS_URS_2024_02/175151101" TargetMode="External"/><Relationship Id="rId27" Type="http://schemas.openxmlformats.org/officeDocument/2006/relationships/hyperlink" Target="https://podminky.urs.cz/item/CS_URS_2024_02/359901211" TargetMode="External"/><Relationship Id="rId30" Type="http://schemas.openxmlformats.org/officeDocument/2006/relationships/hyperlink" Target="https://podminky.urs.cz/item/CS_URS_2024_02/452351111" TargetMode="External"/><Relationship Id="rId35" Type="http://schemas.openxmlformats.org/officeDocument/2006/relationships/hyperlink" Target="https://podminky.urs.cz/item/CS_URS_2024_02/577155111" TargetMode="External"/><Relationship Id="rId43" Type="http://schemas.openxmlformats.org/officeDocument/2006/relationships/hyperlink" Target="https://podminky.urs.cz/item/CS_URS_2024_02/899104112" TargetMode="External"/><Relationship Id="rId48" Type="http://schemas.openxmlformats.org/officeDocument/2006/relationships/hyperlink" Target="https://podminky.urs.cz/item/CS_URS_2024_02/997221665" TargetMode="External"/><Relationship Id="rId8" Type="http://schemas.openxmlformats.org/officeDocument/2006/relationships/hyperlink" Target="https://podminky.urs.cz/item/CS_URS_2024_02/119003212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01" TargetMode="External"/><Relationship Id="rId18" Type="http://schemas.openxmlformats.org/officeDocument/2006/relationships/hyperlink" Target="https://podminky.urs.cz/item/CS_URS_2024_02/162751139" TargetMode="External"/><Relationship Id="rId26" Type="http://schemas.openxmlformats.org/officeDocument/2006/relationships/hyperlink" Target="https://podminky.urs.cz/item/CS_URS_2024_02/181951112" TargetMode="External"/><Relationship Id="rId39" Type="http://schemas.openxmlformats.org/officeDocument/2006/relationships/hyperlink" Target="https://podminky.urs.cz/item/CS_URS_2024_02/894118001" TargetMode="External"/><Relationship Id="rId3" Type="http://schemas.openxmlformats.org/officeDocument/2006/relationships/hyperlink" Target="https://podminky.urs.cz/item/CS_URS_2024_02/115101201" TargetMode="External"/><Relationship Id="rId21" Type="http://schemas.openxmlformats.org/officeDocument/2006/relationships/hyperlink" Target="https://podminky.urs.cz/item/CS_URS_2024_02/171201221" TargetMode="External"/><Relationship Id="rId34" Type="http://schemas.openxmlformats.org/officeDocument/2006/relationships/hyperlink" Target="https://podminky.urs.cz/item/CS_URS_2024_02/565155111" TargetMode="External"/><Relationship Id="rId42" Type="http://schemas.openxmlformats.org/officeDocument/2006/relationships/hyperlink" Target="https://podminky.urs.cz/item/CS_URS_2024_02/919731123" TargetMode="External"/><Relationship Id="rId47" Type="http://schemas.openxmlformats.org/officeDocument/2006/relationships/hyperlink" Target="https://podminky.urs.cz/item/CS_URS_2024_02/998276101" TargetMode="External"/><Relationship Id="rId50" Type="http://schemas.openxmlformats.org/officeDocument/2006/relationships/drawing" Target="../drawings/drawing19.xml"/><Relationship Id="rId7" Type="http://schemas.openxmlformats.org/officeDocument/2006/relationships/hyperlink" Target="https://podminky.urs.cz/item/CS_URS_2024_02/121151103" TargetMode="External"/><Relationship Id="rId12" Type="http://schemas.openxmlformats.org/officeDocument/2006/relationships/hyperlink" Target="https://podminky.urs.cz/item/CS_URS_2024_02/132354203" TargetMode="External"/><Relationship Id="rId17" Type="http://schemas.openxmlformats.org/officeDocument/2006/relationships/hyperlink" Target="https://podminky.urs.cz/item/CS_URS_2024_02/162751137" TargetMode="External"/><Relationship Id="rId25" Type="http://schemas.openxmlformats.org/officeDocument/2006/relationships/hyperlink" Target="https://podminky.urs.cz/item/CS_URS_2024_02/181411131" TargetMode="External"/><Relationship Id="rId33" Type="http://schemas.openxmlformats.org/officeDocument/2006/relationships/hyperlink" Target="https://podminky.urs.cz/item/CS_URS_2024_02/564871016" TargetMode="External"/><Relationship Id="rId38" Type="http://schemas.openxmlformats.org/officeDocument/2006/relationships/hyperlink" Target="https://podminky.urs.cz/item/CS_URS_2024_02/877360320" TargetMode="External"/><Relationship Id="rId46" Type="http://schemas.openxmlformats.org/officeDocument/2006/relationships/hyperlink" Target="https://podminky.urs.cz/item/CS_URS_2024_02/997221665" TargetMode="External"/><Relationship Id="rId2" Type="http://schemas.openxmlformats.org/officeDocument/2006/relationships/hyperlink" Target="https://podminky.urs.cz/item/CS_URS_2024_02/113107344" TargetMode="External"/><Relationship Id="rId16" Type="http://schemas.openxmlformats.org/officeDocument/2006/relationships/hyperlink" Target="https://podminky.urs.cz/item/CS_URS_2024_02/162751119" TargetMode="External"/><Relationship Id="rId20" Type="http://schemas.openxmlformats.org/officeDocument/2006/relationships/hyperlink" Target="https://podminky.urs.cz/item/CS_URS_2024_02/167151102" TargetMode="External"/><Relationship Id="rId29" Type="http://schemas.openxmlformats.org/officeDocument/2006/relationships/hyperlink" Target="https://podminky.urs.cz/item/CS_URS_2024_02/451573111" TargetMode="External"/><Relationship Id="rId41" Type="http://schemas.openxmlformats.org/officeDocument/2006/relationships/hyperlink" Target="https://podminky.urs.cz/item/CS_URS_2024_02/899104112" TargetMode="External"/><Relationship Id="rId1" Type="http://schemas.openxmlformats.org/officeDocument/2006/relationships/hyperlink" Target="https://podminky.urs.cz/item/CS_URS_2024_02/113107323" TargetMode="External"/><Relationship Id="rId6" Type="http://schemas.openxmlformats.org/officeDocument/2006/relationships/hyperlink" Target="https://podminky.urs.cz/item/CS_URS_2024_02/119001412" TargetMode="External"/><Relationship Id="rId11" Type="http://schemas.openxmlformats.org/officeDocument/2006/relationships/hyperlink" Target="https://podminky.urs.cz/item/CS_URS_2024_02/132254203" TargetMode="External"/><Relationship Id="rId24" Type="http://schemas.openxmlformats.org/officeDocument/2006/relationships/hyperlink" Target="https://podminky.urs.cz/item/CS_URS_2024_02/181351003" TargetMode="External"/><Relationship Id="rId32" Type="http://schemas.openxmlformats.org/officeDocument/2006/relationships/hyperlink" Target="https://podminky.urs.cz/item/CS_URS_2024_02/452351112" TargetMode="External"/><Relationship Id="rId37" Type="http://schemas.openxmlformats.org/officeDocument/2006/relationships/hyperlink" Target="https://podminky.urs.cz/item/CS_URS_2024_02/871313123" TargetMode="External"/><Relationship Id="rId40" Type="http://schemas.openxmlformats.org/officeDocument/2006/relationships/hyperlink" Target="https://podminky.urs.cz/item/CS_URS_2024_02/894411121" TargetMode="External"/><Relationship Id="rId45" Type="http://schemas.openxmlformats.org/officeDocument/2006/relationships/hyperlink" Target="https://podminky.urs.cz/item/CS_URS_2024_02/997221579" TargetMode="External"/><Relationship Id="rId5" Type="http://schemas.openxmlformats.org/officeDocument/2006/relationships/hyperlink" Target="https://podminky.urs.cz/item/CS_URS_2024_02/119001405" TargetMode="External"/><Relationship Id="rId15" Type="http://schemas.openxmlformats.org/officeDocument/2006/relationships/hyperlink" Target="https://podminky.urs.cz/item/CS_URS_2024_02/162751117" TargetMode="External"/><Relationship Id="rId23" Type="http://schemas.openxmlformats.org/officeDocument/2006/relationships/hyperlink" Target="https://podminky.urs.cz/item/CS_URS_2024_02/175151101" TargetMode="External"/><Relationship Id="rId28" Type="http://schemas.openxmlformats.org/officeDocument/2006/relationships/hyperlink" Target="https://podminky.urs.cz/item/CS_URS_2024_02/359901211" TargetMode="External"/><Relationship Id="rId36" Type="http://schemas.openxmlformats.org/officeDocument/2006/relationships/hyperlink" Target="https://podminky.urs.cz/item/CS_URS_2024_02/577155111" TargetMode="External"/><Relationship Id="rId49" Type="http://schemas.openxmlformats.org/officeDocument/2006/relationships/hyperlink" Target="https://podminky.urs.cz/item/CS_URS_2024_02/998721202" TargetMode="External"/><Relationship Id="rId10" Type="http://schemas.openxmlformats.org/officeDocument/2006/relationships/hyperlink" Target="https://podminky.urs.cz/item/CS_URS_2024_02/119003212" TargetMode="External"/><Relationship Id="rId19" Type="http://schemas.openxmlformats.org/officeDocument/2006/relationships/hyperlink" Target="https://podminky.urs.cz/item/CS_URS_2024_02/167151101" TargetMode="External"/><Relationship Id="rId31" Type="http://schemas.openxmlformats.org/officeDocument/2006/relationships/hyperlink" Target="https://podminky.urs.cz/item/CS_URS_2024_02/452351111" TargetMode="External"/><Relationship Id="rId44" Type="http://schemas.openxmlformats.org/officeDocument/2006/relationships/hyperlink" Target="https://podminky.urs.cz/item/CS_URS_2024_02/997221551" TargetMode="External"/><Relationship Id="rId4" Type="http://schemas.openxmlformats.org/officeDocument/2006/relationships/hyperlink" Target="https://podminky.urs.cz/item/CS_URS_2024_02/115101301" TargetMode="External"/><Relationship Id="rId9" Type="http://schemas.openxmlformats.org/officeDocument/2006/relationships/hyperlink" Target="https://podminky.urs.cz/item/CS_URS_2024_02/119003211" TargetMode="External"/><Relationship Id="rId14" Type="http://schemas.openxmlformats.org/officeDocument/2006/relationships/hyperlink" Target="https://podminky.urs.cz/item/CS_URS_2024_02/151101111" TargetMode="External"/><Relationship Id="rId22" Type="http://schemas.openxmlformats.org/officeDocument/2006/relationships/hyperlink" Target="https://podminky.urs.cz/item/CS_URS_2024_02/174151101" TargetMode="External"/><Relationship Id="rId27" Type="http://schemas.openxmlformats.org/officeDocument/2006/relationships/hyperlink" Target="https://podminky.urs.cz/item/CS_URS_2024_02/359901111" TargetMode="External"/><Relationship Id="rId30" Type="http://schemas.openxmlformats.org/officeDocument/2006/relationships/hyperlink" Target="https://podminky.urs.cz/item/CS_URS_2024_02/452311131" TargetMode="External"/><Relationship Id="rId35" Type="http://schemas.openxmlformats.org/officeDocument/2006/relationships/hyperlink" Target="https://podminky.urs.cz/item/CS_URS_2024_02/577134111" TargetMode="External"/><Relationship Id="rId43" Type="http://schemas.openxmlformats.org/officeDocument/2006/relationships/hyperlink" Target="https://podminky.urs.cz/item/CS_URS_2024_02/919735116" TargetMode="External"/><Relationship Id="rId48" Type="http://schemas.openxmlformats.org/officeDocument/2006/relationships/hyperlink" Target="https://podminky.urs.cz/item/CS_URS_2024_02/721242116" TargetMode="External"/><Relationship Id="rId8" Type="http://schemas.openxmlformats.org/officeDocument/2006/relationships/hyperlink" Target="https://podminky.urs.cz/item/CS_URS_2024_02/12900110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354201" TargetMode="External"/><Relationship Id="rId13" Type="http://schemas.openxmlformats.org/officeDocument/2006/relationships/hyperlink" Target="https://podminky.urs.cz/item/CS_URS_2024_02/162751137" TargetMode="External"/><Relationship Id="rId18" Type="http://schemas.openxmlformats.org/officeDocument/2006/relationships/hyperlink" Target="https://podminky.urs.cz/item/CS_URS_2024_02/174111101" TargetMode="External"/><Relationship Id="rId26" Type="http://schemas.openxmlformats.org/officeDocument/2006/relationships/hyperlink" Target="https://podminky.urs.cz/item/CS_URS_2024_02/452351112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181411131" TargetMode="External"/><Relationship Id="rId34" Type="http://schemas.openxmlformats.org/officeDocument/2006/relationships/hyperlink" Target="https://podminky.urs.cz/item/CS_URS_2024_02/892241111" TargetMode="External"/><Relationship Id="rId7" Type="http://schemas.openxmlformats.org/officeDocument/2006/relationships/hyperlink" Target="https://podminky.urs.cz/item/CS_URS_2024_02/132254201" TargetMode="External"/><Relationship Id="rId12" Type="http://schemas.openxmlformats.org/officeDocument/2006/relationships/hyperlink" Target="https://podminky.urs.cz/item/CS_URS_2024_02/162751119" TargetMode="External"/><Relationship Id="rId17" Type="http://schemas.openxmlformats.org/officeDocument/2006/relationships/hyperlink" Target="https://podminky.urs.cz/item/CS_URS_2024_02/171201221" TargetMode="External"/><Relationship Id="rId25" Type="http://schemas.openxmlformats.org/officeDocument/2006/relationships/hyperlink" Target="https://podminky.urs.cz/item/CS_URS_2024_02/452351111" TargetMode="External"/><Relationship Id="rId33" Type="http://schemas.openxmlformats.org/officeDocument/2006/relationships/hyperlink" Target="https://podminky.urs.cz/item/CS_URS_2024_02/892233122" TargetMode="External"/><Relationship Id="rId38" Type="http://schemas.openxmlformats.org/officeDocument/2006/relationships/drawing" Target="../drawings/drawing20.xm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167151102" TargetMode="External"/><Relationship Id="rId20" Type="http://schemas.openxmlformats.org/officeDocument/2006/relationships/hyperlink" Target="https://podminky.urs.cz/item/CS_URS_2024_02/181351003" TargetMode="External"/><Relationship Id="rId29" Type="http://schemas.openxmlformats.org/officeDocument/2006/relationships/hyperlink" Target="https://podminky.urs.cz/item/CS_URS_2024_02/879171111" TargetMode="External"/><Relationship Id="rId1" Type="http://schemas.openxmlformats.org/officeDocument/2006/relationships/hyperlink" Target="https://podminky.urs.cz/item/CS_URS_2024_02/113106123" TargetMode="External"/><Relationship Id="rId6" Type="http://schemas.openxmlformats.org/officeDocument/2006/relationships/hyperlink" Target="https://podminky.urs.cz/item/CS_URS_2024_02/121151103" TargetMode="External"/><Relationship Id="rId11" Type="http://schemas.openxmlformats.org/officeDocument/2006/relationships/hyperlink" Target="https://podminky.urs.cz/item/CS_URS_2024_02/162751117" TargetMode="External"/><Relationship Id="rId24" Type="http://schemas.openxmlformats.org/officeDocument/2006/relationships/hyperlink" Target="https://podminky.urs.cz/item/CS_URS_2024_02/452311131" TargetMode="External"/><Relationship Id="rId32" Type="http://schemas.openxmlformats.org/officeDocument/2006/relationships/hyperlink" Target="https://podminky.urs.cz/item/CS_URS_2024_02/891319111" TargetMode="External"/><Relationship Id="rId37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19003212" TargetMode="External"/><Relationship Id="rId15" Type="http://schemas.openxmlformats.org/officeDocument/2006/relationships/hyperlink" Target="https://podminky.urs.cz/item/CS_URS_2024_02/167151101" TargetMode="External"/><Relationship Id="rId23" Type="http://schemas.openxmlformats.org/officeDocument/2006/relationships/hyperlink" Target="https://podminky.urs.cz/item/CS_URS_2024_02/451573111" TargetMode="External"/><Relationship Id="rId28" Type="http://schemas.openxmlformats.org/officeDocument/2006/relationships/hyperlink" Target="https://podminky.urs.cz/item/CS_URS_2024_02/871161141" TargetMode="External"/><Relationship Id="rId36" Type="http://schemas.openxmlformats.org/officeDocument/2006/relationships/hyperlink" Target="https://podminky.urs.cz/item/CS_URS_2024_02/899104112" TargetMode="External"/><Relationship Id="rId10" Type="http://schemas.openxmlformats.org/officeDocument/2006/relationships/hyperlink" Target="https://podminky.urs.cz/item/CS_URS_2024_02/151101111" TargetMode="External"/><Relationship Id="rId19" Type="http://schemas.openxmlformats.org/officeDocument/2006/relationships/hyperlink" Target="https://podminky.urs.cz/item/CS_URS_2024_02/175151101" TargetMode="External"/><Relationship Id="rId31" Type="http://schemas.openxmlformats.org/officeDocument/2006/relationships/hyperlink" Target="https://podminky.urs.cz/item/CS_URS_2024_02/891162211" TargetMode="External"/><Relationship Id="rId4" Type="http://schemas.openxmlformats.org/officeDocument/2006/relationships/hyperlink" Target="https://podminky.urs.cz/item/CS_URS_2024_02/119003211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62751139" TargetMode="External"/><Relationship Id="rId22" Type="http://schemas.openxmlformats.org/officeDocument/2006/relationships/hyperlink" Target="https://podminky.urs.cz/item/CS_URS_2024_02/181951112" TargetMode="External"/><Relationship Id="rId27" Type="http://schemas.openxmlformats.org/officeDocument/2006/relationships/hyperlink" Target="https://podminky.urs.cz/item/CS_URS_2024_02/596211110" TargetMode="External"/><Relationship Id="rId30" Type="http://schemas.openxmlformats.org/officeDocument/2006/relationships/hyperlink" Target="https://podminky.urs.cz/item/CS_URS_2024_02/891161321" TargetMode="External"/><Relationship Id="rId35" Type="http://schemas.openxmlformats.org/officeDocument/2006/relationships/hyperlink" Target="https://podminky.urs.cz/item/CS_URS_2024_02/8923721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7995113" TargetMode="External"/><Relationship Id="rId13" Type="http://schemas.openxmlformats.org/officeDocument/2006/relationships/hyperlink" Target="https://podminky.urs.cz/item/CS_URS_2024_02/789325311" TargetMode="External"/><Relationship Id="rId3" Type="http://schemas.openxmlformats.org/officeDocument/2006/relationships/hyperlink" Target="https://podminky.urs.cz/item/CS_URS_2024_02/998011001" TargetMode="External"/><Relationship Id="rId7" Type="http://schemas.openxmlformats.org/officeDocument/2006/relationships/hyperlink" Target="https://podminky.urs.cz/item/CS_URS_2024_02/767250111" TargetMode="External"/><Relationship Id="rId12" Type="http://schemas.openxmlformats.org/officeDocument/2006/relationships/hyperlink" Target="https://podminky.urs.cz/item/CS_URS_2024_02/789325310" TargetMode="External"/><Relationship Id="rId17" Type="http://schemas.openxmlformats.org/officeDocument/2006/relationships/drawing" Target="../drawings/drawing21.xml"/><Relationship Id="rId2" Type="http://schemas.openxmlformats.org/officeDocument/2006/relationships/hyperlink" Target="https://podminky.urs.cz/item/CS_URS_2024_02/953965131" TargetMode="External"/><Relationship Id="rId16" Type="http://schemas.openxmlformats.org/officeDocument/2006/relationships/hyperlink" Target="https://podminky.urs.cz/item/CS_URS_2024_02/789421531" TargetMode="External"/><Relationship Id="rId1" Type="http://schemas.openxmlformats.org/officeDocument/2006/relationships/hyperlink" Target="https://podminky.urs.cz/item/CS_URS_2024_02/953961214" TargetMode="External"/><Relationship Id="rId6" Type="http://schemas.openxmlformats.org/officeDocument/2006/relationships/hyperlink" Target="https://podminky.urs.cz/item/CS_URS_2024_02/767211313" TargetMode="External"/><Relationship Id="rId11" Type="http://schemas.openxmlformats.org/officeDocument/2006/relationships/hyperlink" Target="https://podminky.urs.cz/item/CS_URS_2024_02/789221512" TargetMode="External"/><Relationship Id="rId5" Type="http://schemas.openxmlformats.org/officeDocument/2006/relationships/hyperlink" Target="https://podminky.urs.cz/item/CS_URS_2024_02/767210161" TargetMode="External"/><Relationship Id="rId15" Type="http://schemas.openxmlformats.org/officeDocument/2006/relationships/hyperlink" Target="https://podminky.urs.cz/item/CS_URS_2024_02/789325321" TargetMode="External"/><Relationship Id="rId10" Type="http://schemas.openxmlformats.org/officeDocument/2006/relationships/hyperlink" Target="https://podminky.urs.cz/item/CS_URS_2024_02/998767101" TargetMode="External"/><Relationship Id="rId4" Type="http://schemas.openxmlformats.org/officeDocument/2006/relationships/hyperlink" Target="https://podminky.urs.cz/item/CS_URS_2024_02/767163101" TargetMode="External"/><Relationship Id="rId9" Type="http://schemas.openxmlformats.org/officeDocument/2006/relationships/hyperlink" Target="https://podminky.urs.cz/item/CS_URS_2024_02/767995114" TargetMode="External"/><Relationship Id="rId14" Type="http://schemas.openxmlformats.org/officeDocument/2006/relationships/hyperlink" Target="https://podminky.urs.cz/item/CS_URS_2024_02/789325316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podminky.urs.cz/item/CS_URS_2024_01/99823141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48101110" TargetMode="External"/><Relationship Id="rId18" Type="http://schemas.openxmlformats.org/officeDocument/2006/relationships/hyperlink" Target="https://podminky.urs.cz/item/CS_URS_2024_02/348272213" TargetMode="External"/><Relationship Id="rId26" Type="http://schemas.openxmlformats.org/officeDocument/2006/relationships/hyperlink" Target="https://podminky.urs.cz/item/CS_URS_2024_02/348273916" TargetMode="External"/><Relationship Id="rId3" Type="http://schemas.openxmlformats.org/officeDocument/2006/relationships/hyperlink" Target="https://podminky.urs.cz/item/CS_URS_2024_02/132251251" TargetMode="External"/><Relationship Id="rId21" Type="http://schemas.openxmlformats.org/officeDocument/2006/relationships/hyperlink" Target="https://podminky.urs.cz/item/CS_URS_2024_02/34827325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338171113" TargetMode="External"/><Relationship Id="rId17" Type="http://schemas.openxmlformats.org/officeDocument/2006/relationships/hyperlink" Target="https://podminky.urs.cz/item/CS_URS_2024_02/348181113" TargetMode="External"/><Relationship Id="rId25" Type="http://schemas.openxmlformats.org/officeDocument/2006/relationships/hyperlink" Target="https://podminky.urs.cz/item/CS_URS_2024_02/348273915" TargetMode="External"/><Relationship Id="rId2" Type="http://schemas.openxmlformats.org/officeDocument/2006/relationships/hyperlink" Target="https://podminky.urs.cz/item/CS_URS_2024_02/131151343" TargetMode="External"/><Relationship Id="rId16" Type="http://schemas.openxmlformats.org/officeDocument/2006/relationships/hyperlink" Target="https://podminky.urs.cz/item/CS_URS_2024_02/348172213" TargetMode="External"/><Relationship Id="rId20" Type="http://schemas.openxmlformats.org/officeDocument/2006/relationships/hyperlink" Target="https://podminky.urs.cz/item/CS_URS_2024_02/348272613" TargetMode="External"/><Relationship Id="rId29" Type="http://schemas.openxmlformats.org/officeDocument/2006/relationships/drawing" Target="../drawings/drawing23.xml"/><Relationship Id="rId1" Type="http://schemas.openxmlformats.org/officeDocument/2006/relationships/hyperlink" Target="https://podminky.urs.cz/item/CS_URS_2024_02/131111359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9361821" TargetMode="External"/><Relationship Id="rId24" Type="http://schemas.openxmlformats.org/officeDocument/2006/relationships/hyperlink" Target="https://podminky.urs.cz/item/CS_URS_2024_02/348273912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348171143" TargetMode="External"/><Relationship Id="rId23" Type="http://schemas.openxmlformats.org/officeDocument/2006/relationships/hyperlink" Target="https://podminky.urs.cz/item/CS_URS_2024_02/348273907" TargetMode="External"/><Relationship Id="rId28" Type="http://schemas.openxmlformats.org/officeDocument/2006/relationships/hyperlink" Target="https://podminky.urs.cz/item/CS_URS_2024_02/998232110" TargetMode="External"/><Relationship Id="rId10" Type="http://schemas.openxmlformats.org/officeDocument/2006/relationships/hyperlink" Target="https://podminky.urs.cz/item/CS_URS_2024_02/279113132" TargetMode="External"/><Relationship Id="rId19" Type="http://schemas.openxmlformats.org/officeDocument/2006/relationships/hyperlink" Target="https://podminky.urs.cz/item/CS_URS_2024_02/348272293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273313511" TargetMode="External"/><Relationship Id="rId14" Type="http://schemas.openxmlformats.org/officeDocument/2006/relationships/hyperlink" Target="https://podminky.urs.cz/item/CS_URS_2024_02/348121221" TargetMode="External"/><Relationship Id="rId22" Type="http://schemas.openxmlformats.org/officeDocument/2006/relationships/hyperlink" Target="https://podminky.urs.cz/item/CS_URS_2024_02/348273631" TargetMode="External"/><Relationship Id="rId27" Type="http://schemas.openxmlformats.org/officeDocument/2006/relationships/hyperlink" Target="https://podminky.urs.cz/item/CS_URS_2024_02/34827394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215412" TargetMode="External"/><Relationship Id="rId13" Type="http://schemas.openxmlformats.org/officeDocument/2006/relationships/hyperlink" Target="https://podminky.urs.cz/item/CS_URS_2024_02/185804311" TargetMode="External"/><Relationship Id="rId3" Type="http://schemas.openxmlformats.org/officeDocument/2006/relationships/hyperlink" Target="https://podminky.urs.cz/item/CS_URS_2024_02/181411131" TargetMode="External"/><Relationship Id="rId7" Type="http://schemas.openxmlformats.org/officeDocument/2006/relationships/hyperlink" Target="https://podminky.urs.cz/item/CS_URS_2024_02/184215133" TargetMode="External"/><Relationship Id="rId12" Type="http://schemas.openxmlformats.org/officeDocument/2006/relationships/hyperlink" Target="https://podminky.urs.cz/item/CS_URS_2024_02/185802114" TargetMode="External"/><Relationship Id="rId2" Type="http://schemas.openxmlformats.org/officeDocument/2006/relationships/hyperlink" Target="https://podminky.urs.cz/item/CS_URS_2024_02/181311103" TargetMode="External"/><Relationship Id="rId16" Type="http://schemas.openxmlformats.org/officeDocument/2006/relationships/drawing" Target="../drawings/drawing24.xml"/><Relationship Id="rId1" Type="http://schemas.openxmlformats.org/officeDocument/2006/relationships/hyperlink" Target="https://podminky.urs.cz/item/CS_URS_2024_02/181111121" TargetMode="External"/><Relationship Id="rId6" Type="http://schemas.openxmlformats.org/officeDocument/2006/relationships/hyperlink" Target="https://podminky.urs.cz/item/CS_URS_2024_02/184102114" TargetMode="External"/><Relationship Id="rId11" Type="http://schemas.openxmlformats.org/officeDocument/2006/relationships/hyperlink" Target="https://podminky.urs.cz/item/CS_URS_2024_02/184911421" TargetMode="External"/><Relationship Id="rId5" Type="http://schemas.openxmlformats.org/officeDocument/2006/relationships/hyperlink" Target="https://podminky.urs.cz/item/CS_URS_2024_02/183403114" TargetMode="External"/><Relationship Id="rId15" Type="http://schemas.openxmlformats.org/officeDocument/2006/relationships/hyperlink" Target="https://podminky.urs.cz/item/CS_URS_2024_02/998231411" TargetMode="External"/><Relationship Id="rId10" Type="http://schemas.openxmlformats.org/officeDocument/2006/relationships/hyperlink" Target="https://podminky.urs.cz/item/CS_URS_2024_02/184853511" TargetMode="External"/><Relationship Id="rId4" Type="http://schemas.openxmlformats.org/officeDocument/2006/relationships/hyperlink" Target="https://podminky.urs.cz/item/CS_URS_2024_02/183101222" TargetMode="External"/><Relationship Id="rId9" Type="http://schemas.openxmlformats.org/officeDocument/2006/relationships/hyperlink" Target="https://podminky.urs.cz/item/CS_URS_2024_02/184801121" TargetMode="External"/><Relationship Id="rId14" Type="http://schemas.openxmlformats.org/officeDocument/2006/relationships/hyperlink" Target="https://podminky.urs.cz/item/CS_URS_2024_02/998231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AN6" sqref="AN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22"/>
      <c r="AL5" s="22"/>
      <c r="AM5" s="22"/>
      <c r="AN5" s="22"/>
      <c r="AO5" s="22"/>
      <c r="AP5" s="22"/>
      <c r="AQ5" s="22"/>
      <c r="AR5" s="20"/>
      <c r="BE5" s="29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22"/>
      <c r="AL6" s="22"/>
      <c r="AM6" s="22"/>
      <c r="AN6" s="22"/>
      <c r="AO6" s="22"/>
      <c r="AP6" s="22"/>
      <c r="AQ6" s="22"/>
      <c r="AR6" s="20"/>
      <c r="BE6" s="29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98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29">
        <v>45539</v>
      </c>
      <c r="AO8" s="22"/>
      <c r="AP8" s="22"/>
      <c r="AQ8" s="22"/>
      <c r="AR8" s="20"/>
      <c r="BE8" s="298"/>
      <c r="BS8" s="17" t="s">
        <v>6</v>
      </c>
    </row>
    <row r="9" spans="1:74" s="1" customFormat="1" ht="29.25" customHeight="1">
      <c r="B9" s="21"/>
      <c r="C9" s="22"/>
      <c r="D9" s="26" t="s">
        <v>25</v>
      </c>
      <c r="E9" s="22"/>
      <c r="F9" s="22"/>
      <c r="G9" s="22"/>
      <c r="H9" s="22"/>
      <c r="I9" s="22"/>
      <c r="J9" s="22"/>
      <c r="K9" s="31" t="s">
        <v>26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27</v>
      </c>
      <c r="AL9" s="22"/>
      <c r="AM9" s="22"/>
      <c r="AN9" s="31" t="s">
        <v>28</v>
      </c>
      <c r="AO9" s="22"/>
      <c r="AP9" s="22"/>
      <c r="AQ9" s="22"/>
      <c r="AR9" s="20"/>
      <c r="BE9" s="298"/>
      <c r="BS9" s="17" t="s">
        <v>6</v>
      </c>
    </row>
    <row r="10" spans="1:74" s="1" customFormat="1" ht="12" customHeight="1">
      <c r="B10" s="21"/>
      <c r="C10" s="22"/>
      <c r="D10" s="29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30</v>
      </c>
      <c r="AL10" s="22"/>
      <c r="AM10" s="22"/>
      <c r="AN10" s="27" t="s">
        <v>31</v>
      </c>
      <c r="AO10" s="22"/>
      <c r="AP10" s="22"/>
      <c r="AQ10" s="22"/>
      <c r="AR10" s="20"/>
      <c r="BE10" s="29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33</v>
      </c>
      <c r="AL11" s="22"/>
      <c r="AM11" s="22"/>
      <c r="AN11" s="27" t="s">
        <v>34</v>
      </c>
      <c r="AO11" s="22"/>
      <c r="AP11" s="22"/>
      <c r="AQ11" s="22"/>
      <c r="AR11" s="20"/>
      <c r="BE11" s="29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8"/>
      <c r="BS12" s="17" t="s">
        <v>6</v>
      </c>
    </row>
    <row r="13" spans="1:74" s="1" customFormat="1" ht="12" customHeight="1">
      <c r="B13" s="21"/>
      <c r="C13" s="22"/>
      <c r="D13" s="29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30</v>
      </c>
      <c r="AL13" s="22"/>
      <c r="AM13" s="22"/>
      <c r="AN13" s="32" t="s">
        <v>36</v>
      </c>
      <c r="AO13" s="22"/>
      <c r="AP13" s="22"/>
      <c r="AQ13" s="22"/>
      <c r="AR13" s="20"/>
      <c r="BE13" s="298"/>
      <c r="BS13" s="17" t="s">
        <v>6</v>
      </c>
    </row>
    <row r="14" spans="1:74" ht="12.75">
      <c r="B14" s="21"/>
      <c r="C14" s="22"/>
      <c r="D14" s="22"/>
      <c r="E14" s="303" t="s">
        <v>36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9" t="s">
        <v>33</v>
      </c>
      <c r="AL14" s="22"/>
      <c r="AM14" s="22"/>
      <c r="AN14" s="32" t="s">
        <v>36</v>
      </c>
      <c r="AO14" s="22"/>
      <c r="AP14" s="22"/>
      <c r="AQ14" s="22"/>
      <c r="AR14" s="20"/>
      <c r="BE14" s="29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8"/>
      <c r="BS15" s="17" t="s">
        <v>4</v>
      </c>
    </row>
    <row r="16" spans="1:74" s="1" customFormat="1" ht="12" customHeight="1">
      <c r="B16" s="21"/>
      <c r="C16" s="22"/>
      <c r="D16" s="29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30</v>
      </c>
      <c r="AL16" s="22"/>
      <c r="AM16" s="22"/>
      <c r="AN16" s="27" t="s">
        <v>38</v>
      </c>
      <c r="AO16" s="22"/>
      <c r="AP16" s="22"/>
      <c r="AQ16" s="22"/>
      <c r="AR16" s="20"/>
      <c r="BE16" s="29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33</v>
      </c>
      <c r="AL17" s="22"/>
      <c r="AM17" s="22"/>
      <c r="AN17" s="27" t="s">
        <v>40</v>
      </c>
      <c r="AO17" s="22"/>
      <c r="AP17" s="22"/>
      <c r="AQ17" s="22"/>
      <c r="AR17" s="20"/>
      <c r="BE17" s="298"/>
      <c r="BS17" s="17" t="s">
        <v>41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8"/>
      <c r="BS18" s="17" t="s">
        <v>6</v>
      </c>
    </row>
    <row r="19" spans="1:71" s="1" customFormat="1" ht="12" customHeight="1">
      <c r="B19" s="21"/>
      <c r="C19" s="22"/>
      <c r="D19" s="29" t="s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30</v>
      </c>
      <c r="AL19" s="22"/>
      <c r="AM19" s="22"/>
      <c r="AN19" s="27" t="s">
        <v>1</v>
      </c>
      <c r="AO19" s="22"/>
      <c r="AP19" s="22"/>
      <c r="AQ19" s="22"/>
      <c r="AR19" s="20"/>
      <c r="BE19" s="29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298"/>
      <c r="BS20" s="17" t="s">
        <v>41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8"/>
    </row>
    <row r="22" spans="1:71" s="1" customFormat="1" ht="12" customHeight="1">
      <c r="B22" s="21"/>
      <c r="C22" s="22"/>
      <c r="D22" s="29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8"/>
    </row>
    <row r="23" spans="1:71" s="1" customFormat="1" ht="16.5" customHeight="1">
      <c r="B23" s="21"/>
      <c r="C23" s="22"/>
      <c r="D23" s="22"/>
      <c r="E23" s="305" t="s">
        <v>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22"/>
      <c r="AP23" s="22"/>
      <c r="AQ23" s="22"/>
      <c r="AR23" s="20"/>
      <c r="BE23" s="29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8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98"/>
    </row>
    <row r="26" spans="1:71" s="2" customFormat="1" ht="25.9" customHeight="1">
      <c r="A26" s="35"/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6">
        <f>ROUND(AG94,2)</f>
        <v>0</v>
      </c>
      <c r="AL26" s="307"/>
      <c r="AM26" s="307"/>
      <c r="AN26" s="307"/>
      <c r="AO26" s="307"/>
      <c r="AP26" s="37"/>
      <c r="AQ26" s="37"/>
      <c r="AR26" s="40"/>
      <c r="BE26" s="29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8" t="s">
        <v>46</v>
      </c>
      <c r="M28" s="308"/>
      <c r="N28" s="308"/>
      <c r="O28" s="308"/>
      <c r="P28" s="308"/>
      <c r="Q28" s="37"/>
      <c r="R28" s="37"/>
      <c r="S28" s="37"/>
      <c r="T28" s="37"/>
      <c r="U28" s="37"/>
      <c r="V28" s="37"/>
      <c r="W28" s="308" t="s">
        <v>47</v>
      </c>
      <c r="X28" s="308"/>
      <c r="Y28" s="308"/>
      <c r="Z28" s="308"/>
      <c r="AA28" s="308"/>
      <c r="AB28" s="308"/>
      <c r="AC28" s="308"/>
      <c r="AD28" s="308"/>
      <c r="AE28" s="308"/>
      <c r="AF28" s="37"/>
      <c r="AG28" s="37"/>
      <c r="AH28" s="37"/>
      <c r="AI28" s="37"/>
      <c r="AJ28" s="37"/>
      <c r="AK28" s="308" t="s">
        <v>48</v>
      </c>
      <c r="AL28" s="308"/>
      <c r="AM28" s="308"/>
      <c r="AN28" s="308"/>
      <c r="AO28" s="308"/>
      <c r="AP28" s="37"/>
      <c r="AQ28" s="37"/>
      <c r="AR28" s="40"/>
      <c r="BE28" s="298"/>
    </row>
    <row r="29" spans="1:71" s="3" customFormat="1" ht="14.45" customHeight="1">
      <c r="B29" s="41"/>
      <c r="C29" s="42"/>
      <c r="D29" s="29" t="s">
        <v>49</v>
      </c>
      <c r="E29" s="42"/>
      <c r="F29" s="29" t="s">
        <v>50</v>
      </c>
      <c r="G29" s="42"/>
      <c r="H29" s="42"/>
      <c r="I29" s="42"/>
      <c r="J29" s="42"/>
      <c r="K29" s="42"/>
      <c r="L29" s="311">
        <v>0.21</v>
      </c>
      <c r="M29" s="310"/>
      <c r="N29" s="310"/>
      <c r="O29" s="310"/>
      <c r="P29" s="310"/>
      <c r="Q29" s="42"/>
      <c r="R29" s="42"/>
      <c r="S29" s="42"/>
      <c r="T29" s="42"/>
      <c r="U29" s="42"/>
      <c r="V29" s="42"/>
      <c r="W29" s="309">
        <f>ROUND(AZ94,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42"/>
      <c r="AG29" s="42"/>
      <c r="AH29" s="42"/>
      <c r="AI29" s="42"/>
      <c r="AJ29" s="42"/>
      <c r="AK29" s="309">
        <f>ROUND(AV94, 2)</f>
        <v>0</v>
      </c>
      <c r="AL29" s="310"/>
      <c r="AM29" s="310"/>
      <c r="AN29" s="310"/>
      <c r="AO29" s="310"/>
      <c r="AP29" s="42"/>
      <c r="AQ29" s="42"/>
      <c r="AR29" s="43"/>
      <c r="BE29" s="299"/>
    </row>
    <row r="30" spans="1:71" s="3" customFormat="1" ht="14.45" customHeight="1">
      <c r="B30" s="41"/>
      <c r="C30" s="42"/>
      <c r="D30" s="42"/>
      <c r="E30" s="42"/>
      <c r="F30" s="29" t="s">
        <v>51</v>
      </c>
      <c r="G30" s="42"/>
      <c r="H30" s="42"/>
      <c r="I30" s="42"/>
      <c r="J30" s="42"/>
      <c r="K30" s="42"/>
      <c r="L30" s="311">
        <v>0.12</v>
      </c>
      <c r="M30" s="310"/>
      <c r="N30" s="310"/>
      <c r="O30" s="310"/>
      <c r="P30" s="310"/>
      <c r="Q30" s="42"/>
      <c r="R30" s="42"/>
      <c r="S30" s="42"/>
      <c r="T30" s="42"/>
      <c r="U30" s="42"/>
      <c r="V30" s="42"/>
      <c r="W30" s="309">
        <f>ROUND(BA94,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42"/>
      <c r="AG30" s="42"/>
      <c r="AH30" s="42"/>
      <c r="AI30" s="42"/>
      <c r="AJ30" s="42"/>
      <c r="AK30" s="309">
        <f>ROUND(AW94, 2)</f>
        <v>0</v>
      </c>
      <c r="AL30" s="310"/>
      <c r="AM30" s="310"/>
      <c r="AN30" s="310"/>
      <c r="AO30" s="310"/>
      <c r="AP30" s="42"/>
      <c r="AQ30" s="42"/>
      <c r="AR30" s="43"/>
      <c r="BE30" s="299"/>
    </row>
    <row r="31" spans="1:71" s="3" customFormat="1" ht="14.45" hidden="1" customHeight="1">
      <c r="B31" s="41"/>
      <c r="C31" s="42"/>
      <c r="D31" s="42"/>
      <c r="E31" s="42"/>
      <c r="F31" s="29" t="s">
        <v>52</v>
      </c>
      <c r="G31" s="42"/>
      <c r="H31" s="42"/>
      <c r="I31" s="42"/>
      <c r="J31" s="42"/>
      <c r="K31" s="42"/>
      <c r="L31" s="311">
        <v>0.21</v>
      </c>
      <c r="M31" s="310"/>
      <c r="N31" s="310"/>
      <c r="O31" s="310"/>
      <c r="P31" s="310"/>
      <c r="Q31" s="42"/>
      <c r="R31" s="42"/>
      <c r="S31" s="42"/>
      <c r="T31" s="42"/>
      <c r="U31" s="42"/>
      <c r="V31" s="42"/>
      <c r="W31" s="309">
        <f>ROUND(BB94,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42"/>
      <c r="AG31" s="42"/>
      <c r="AH31" s="42"/>
      <c r="AI31" s="42"/>
      <c r="AJ31" s="42"/>
      <c r="AK31" s="309">
        <v>0</v>
      </c>
      <c r="AL31" s="310"/>
      <c r="AM31" s="310"/>
      <c r="AN31" s="310"/>
      <c r="AO31" s="310"/>
      <c r="AP31" s="42"/>
      <c r="AQ31" s="42"/>
      <c r="AR31" s="43"/>
      <c r="BE31" s="299"/>
    </row>
    <row r="32" spans="1:71" s="3" customFormat="1" ht="14.45" hidden="1" customHeight="1">
      <c r="B32" s="41"/>
      <c r="C32" s="42"/>
      <c r="D32" s="42"/>
      <c r="E32" s="42"/>
      <c r="F32" s="29" t="s">
        <v>53</v>
      </c>
      <c r="G32" s="42"/>
      <c r="H32" s="42"/>
      <c r="I32" s="42"/>
      <c r="J32" s="42"/>
      <c r="K32" s="42"/>
      <c r="L32" s="311">
        <v>0.12</v>
      </c>
      <c r="M32" s="310"/>
      <c r="N32" s="310"/>
      <c r="O32" s="310"/>
      <c r="P32" s="310"/>
      <c r="Q32" s="42"/>
      <c r="R32" s="42"/>
      <c r="S32" s="42"/>
      <c r="T32" s="42"/>
      <c r="U32" s="42"/>
      <c r="V32" s="42"/>
      <c r="W32" s="309">
        <f>ROUND(BC94,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2"/>
      <c r="AG32" s="42"/>
      <c r="AH32" s="42"/>
      <c r="AI32" s="42"/>
      <c r="AJ32" s="42"/>
      <c r="AK32" s="309">
        <v>0</v>
      </c>
      <c r="AL32" s="310"/>
      <c r="AM32" s="310"/>
      <c r="AN32" s="310"/>
      <c r="AO32" s="310"/>
      <c r="AP32" s="42"/>
      <c r="AQ32" s="42"/>
      <c r="AR32" s="43"/>
      <c r="BE32" s="299"/>
    </row>
    <row r="33" spans="1:57" s="3" customFormat="1" ht="14.45" hidden="1" customHeight="1">
      <c r="B33" s="41"/>
      <c r="C33" s="42"/>
      <c r="D33" s="42"/>
      <c r="E33" s="42"/>
      <c r="F33" s="29" t="s">
        <v>54</v>
      </c>
      <c r="G33" s="42"/>
      <c r="H33" s="42"/>
      <c r="I33" s="42"/>
      <c r="J33" s="42"/>
      <c r="K33" s="42"/>
      <c r="L33" s="311">
        <v>0</v>
      </c>
      <c r="M33" s="310"/>
      <c r="N33" s="310"/>
      <c r="O33" s="310"/>
      <c r="P33" s="310"/>
      <c r="Q33" s="42"/>
      <c r="R33" s="42"/>
      <c r="S33" s="42"/>
      <c r="T33" s="42"/>
      <c r="U33" s="42"/>
      <c r="V33" s="42"/>
      <c r="W33" s="309">
        <f>ROUND(BD94,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2"/>
      <c r="AG33" s="42"/>
      <c r="AH33" s="42"/>
      <c r="AI33" s="42"/>
      <c r="AJ33" s="42"/>
      <c r="AK33" s="309">
        <v>0</v>
      </c>
      <c r="AL33" s="310"/>
      <c r="AM33" s="310"/>
      <c r="AN33" s="310"/>
      <c r="AO33" s="310"/>
      <c r="AP33" s="42"/>
      <c r="AQ33" s="42"/>
      <c r="AR33" s="43"/>
      <c r="BE33" s="29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8"/>
    </row>
    <row r="35" spans="1:57" s="2" customFormat="1" ht="25.9" customHeight="1">
      <c r="A35" s="35"/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315" t="s">
        <v>57</v>
      </c>
      <c r="Y35" s="313"/>
      <c r="Z35" s="313"/>
      <c r="AA35" s="313"/>
      <c r="AB35" s="313"/>
      <c r="AC35" s="46"/>
      <c r="AD35" s="46"/>
      <c r="AE35" s="46"/>
      <c r="AF35" s="46"/>
      <c r="AG35" s="46"/>
      <c r="AH35" s="46"/>
      <c r="AI35" s="46"/>
      <c r="AJ35" s="46"/>
      <c r="AK35" s="312">
        <f>SUM(AK26:AK33)</f>
        <v>0</v>
      </c>
      <c r="AL35" s="313"/>
      <c r="AM35" s="313"/>
      <c r="AN35" s="313"/>
      <c r="AO35" s="31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60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61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60</v>
      </c>
      <c r="AI60" s="39"/>
      <c r="AJ60" s="39"/>
      <c r="AK60" s="39"/>
      <c r="AL60" s="39"/>
      <c r="AM60" s="53" t="s">
        <v>61</v>
      </c>
      <c r="AN60" s="39"/>
      <c r="AO60" s="39"/>
      <c r="AP60" s="37"/>
      <c r="AQ60" s="37"/>
      <c r="AR60" s="40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62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60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61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60</v>
      </c>
      <c r="AI75" s="39"/>
      <c r="AJ75" s="39"/>
      <c r="AK75" s="39"/>
      <c r="AL75" s="39"/>
      <c r="AM75" s="53" t="s">
        <v>61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3" t="s">
        <v>64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2024/013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9" t="str">
        <f>K6</f>
        <v>TACHOV - dětská skupina, p.p.č. 1450/1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Tachov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284">
        <f>IF(AN8= "","",AN8)</f>
        <v>45539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29" t="s">
        <v>29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Tachov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37</v>
      </c>
      <c r="AJ89" s="37"/>
      <c r="AK89" s="37"/>
      <c r="AL89" s="37"/>
      <c r="AM89" s="285" t="str">
        <f>IF(E17="","",E17)</f>
        <v>Architektonické studio Hysek s.r.o</v>
      </c>
      <c r="AN89" s="286"/>
      <c r="AO89" s="286"/>
      <c r="AP89" s="286"/>
      <c r="AQ89" s="37"/>
      <c r="AR89" s="40"/>
      <c r="AS89" s="287" t="s">
        <v>65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35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42</v>
      </c>
      <c r="AJ90" s="37"/>
      <c r="AK90" s="37"/>
      <c r="AL90" s="37"/>
      <c r="AM90" s="285" t="str">
        <f>IF(E20="","",E20)</f>
        <v xml:space="preserve"> 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3" t="s">
        <v>66</v>
      </c>
      <c r="D92" s="282"/>
      <c r="E92" s="282"/>
      <c r="F92" s="282"/>
      <c r="G92" s="282"/>
      <c r="H92" s="74"/>
      <c r="I92" s="281" t="s">
        <v>67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94" t="s">
        <v>68</v>
      </c>
      <c r="AH92" s="282"/>
      <c r="AI92" s="282"/>
      <c r="AJ92" s="282"/>
      <c r="AK92" s="282"/>
      <c r="AL92" s="282"/>
      <c r="AM92" s="282"/>
      <c r="AN92" s="281" t="s">
        <v>69</v>
      </c>
      <c r="AO92" s="282"/>
      <c r="AP92" s="293"/>
      <c r="AQ92" s="75" t="s">
        <v>70</v>
      </c>
      <c r="AR92" s="40"/>
      <c r="AS92" s="76" t="s">
        <v>71</v>
      </c>
      <c r="AT92" s="77" t="s">
        <v>72</v>
      </c>
      <c r="AU92" s="77" t="s">
        <v>73</v>
      </c>
      <c r="AV92" s="77" t="s">
        <v>74</v>
      </c>
      <c r="AW92" s="77" t="s">
        <v>75</v>
      </c>
      <c r="AX92" s="77" t="s">
        <v>76</v>
      </c>
      <c r="AY92" s="77" t="s">
        <v>77</v>
      </c>
      <c r="AZ92" s="77" t="s">
        <v>78</v>
      </c>
      <c r="BA92" s="77" t="s">
        <v>79</v>
      </c>
      <c r="BB92" s="77" t="s">
        <v>80</v>
      </c>
      <c r="BC92" s="77" t="s">
        <v>81</v>
      </c>
      <c r="BD92" s="78" t="s">
        <v>82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5">
        <f>ROUND(AG95+AG96+AG97+AG112+AG117,2)</f>
        <v>0</v>
      </c>
      <c r="AH94" s="295"/>
      <c r="AI94" s="295"/>
      <c r="AJ94" s="295"/>
      <c r="AK94" s="295"/>
      <c r="AL94" s="295"/>
      <c r="AM94" s="295"/>
      <c r="AN94" s="296">
        <f t="shared" ref="AN94:AN121" si="0">SUM(AG94,AT94)</f>
        <v>0</v>
      </c>
      <c r="AO94" s="296"/>
      <c r="AP94" s="296"/>
      <c r="AQ94" s="86" t="s">
        <v>1</v>
      </c>
      <c r="AR94" s="87"/>
      <c r="AS94" s="88">
        <f>ROUND(AS95+AS96+AS97+AS112+AS117,2)</f>
        <v>0</v>
      </c>
      <c r="AT94" s="89">
        <f t="shared" ref="AT94:AT121" si="1">ROUND(SUM(AV94:AW94),2)</f>
        <v>0</v>
      </c>
      <c r="AU94" s="90">
        <f>ROUND(AU95+AU96+AU97+AU112+AU117,5)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ROUND(AZ95+AZ96+AZ97+AZ112+AZ117,2)</f>
        <v>0</v>
      </c>
      <c r="BA94" s="89">
        <f>ROUND(BA95+BA96+BA97+BA112+BA117,2)</f>
        <v>0</v>
      </c>
      <c r="BB94" s="89">
        <f>ROUND(BB95+BB96+BB97+BB112+BB117,2)</f>
        <v>0</v>
      </c>
      <c r="BC94" s="89">
        <f>ROUND(BC95+BC96+BC97+BC112+BC117,2)</f>
        <v>0</v>
      </c>
      <c r="BD94" s="91">
        <f>ROUND(BD95+BD96+BD97+BD112+BD117,2)</f>
        <v>0</v>
      </c>
      <c r="BS94" s="92" t="s">
        <v>84</v>
      </c>
      <c r="BT94" s="92" t="s">
        <v>85</v>
      </c>
      <c r="BU94" s="93" t="s">
        <v>86</v>
      </c>
      <c r="BV94" s="92" t="s">
        <v>87</v>
      </c>
      <c r="BW94" s="92" t="s">
        <v>5</v>
      </c>
      <c r="BX94" s="92" t="s">
        <v>88</v>
      </c>
      <c r="CL94" s="92" t="s">
        <v>19</v>
      </c>
    </row>
    <row r="95" spans="1:91" s="7" customFormat="1" ht="16.5" customHeight="1">
      <c r="A95" s="94" t="s">
        <v>89</v>
      </c>
      <c r="B95" s="95"/>
      <c r="C95" s="96"/>
      <c r="D95" s="272" t="s">
        <v>90</v>
      </c>
      <c r="E95" s="272"/>
      <c r="F95" s="272"/>
      <c r="G95" s="272"/>
      <c r="H95" s="272"/>
      <c r="I95" s="97"/>
      <c r="J95" s="272" t="s">
        <v>91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8">
        <f>'000 - Vedlejší rozpočtové...'!J30</f>
        <v>0</v>
      </c>
      <c r="AH95" s="277"/>
      <c r="AI95" s="277"/>
      <c r="AJ95" s="277"/>
      <c r="AK95" s="277"/>
      <c r="AL95" s="277"/>
      <c r="AM95" s="277"/>
      <c r="AN95" s="278">
        <f t="shared" si="0"/>
        <v>0</v>
      </c>
      <c r="AO95" s="277"/>
      <c r="AP95" s="277"/>
      <c r="AQ95" s="98" t="s">
        <v>92</v>
      </c>
      <c r="AR95" s="99"/>
      <c r="AS95" s="100">
        <v>0</v>
      </c>
      <c r="AT95" s="101">
        <f t="shared" si="1"/>
        <v>0</v>
      </c>
      <c r="AU95" s="102">
        <f>'000 - Vedlejší rozpočtové...'!P121</f>
        <v>0</v>
      </c>
      <c r="AV95" s="101">
        <f>'000 - Vedlejší rozpočtové...'!J33</f>
        <v>0</v>
      </c>
      <c r="AW95" s="101">
        <f>'000 - Vedlejší rozpočtové...'!J34</f>
        <v>0</v>
      </c>
      <c r="AX95" s="101">
        <f>'000 - Vedlejší rozpočtové...'!J35</f>
        <v>0</v>
      </c>
      <c r="AY95" s="101">
        <f>'000 - Vedlejší rozpočtové...'!J36</f>
        <v>0</v>
      </c>
      <c r="AZ95" s="101">
        <f>'000 - Vedlejší rozpočtové...'!F33</f>
        <v>0</v>
      </c>
      <c r="BA95" s="101">
        <f>'000 - Vedlejší rozpočtové...'!F34</f>
        <v>0</v>
      </c>
      <c r="BB95" s="101">
        <f>'000 - Vedlejší rozpočtové...'!F35</f>
        <v>0</v>
      </c>
      <c r="BC95" s="101">
        <f>'000 - Vedlejší rozpočtové...'!F36</f>
        <v>0</v>
      </c>
      <c r="BD95" s="103">
        <f>'000 - Vedlejší rozpočtové...'!F37</f>
        <v>0</v>
      </c>
      <c r="BT95" s="104" t="s">
        <v>93</v>
      </c>
      <c r="BV95" s="104" t="s">
        <v>87</v>
      </c>
      <c r="BW95" s="104" t="s">
        <v>94</v>
      </c>
      <c r="BX95" s="104" t="s">
        <v>5</v>
      </c>
      <c r="CL95" s="104" t="s">
        <v>19</v>
      </c>
      <c r="CM95" s="104" t="s">
        <v>95</v>
      </c>
    </row>
    <row r="96" spans="1:91" s="7" customFormat="1" ht="16.5" customHeight="1">
      <c r="A96" s="94" t="s">
        <v>89</v>
      </c>
      <c r="B96" s="95"/>
      <c r="C96" s="96"/>
      <c r="D96" s="272" t="s">
        <v>96</v>
      </c>
      <c r="E96" s="272"/>
      <c r="F96" s="272"/>
      <c r="G96" s="272"/>
      <c r="H96" s="272"/>
      <c r="I96" s="97"/>
      <c r="J96" s="272" t="s">
        <v>97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8">
        <f>'D.1 - SO-01 - Architekton...'!J30</f>
        <v>0</v>
      </c>
      <c r="AH96" s="277"/>
      <c r="AI96" s="277"/>
      <c r="AJ96" s="277"/>
      <c r="AK96" s="277"/>
      <c r="AL96" s="277"/>
      <c r="AM96" s="277"/>
      <c r="AN96" s="278">
        <f t="shared" si="0"/>
        <v>0</v>
      </c>
      <c r="AO96" s="277"/>
      <c r="AP96" s="277"/>
      <c r="AQ96" s="98" t="s">
        <v>92</v>
      </c>
      <c r="AR96" s="99"/>
      <c r="AS96" s="100">
        <v>0</v>
      </c>
      <c r="AT96" s="101">
        <f t="shared" si="1"/>
        <v>0</v>
      </c>
      <c r="AU96" s="102">
        <f>'D.1 - SO-01 - Architekton...'!P138</f>
        <v>0</v>
      </c>
      <c r="AV96" s="101">
        <f>'D.1 - SO-01 - Architekton...'!J33</f>
        <v>0</v>
      </c>
      <c r="AW96" s="101">
        <f>'D.1 - SO-01 - Architekton...'!J34</f>
        <v>0</v>
      </c>
      <c r="AX96" s="101">
        <f>'D.1 - SO-01 - Architekton...'!J35</f>
        <v>0</v>
      </c>
      <c r="AY96" s="101">
        <f>'D.1 - SO-01 - Architekton...'!J36</f>
        <v>0</v>
      </c>
      <c r="AZ96" s="101">
        <f>'D.1 - SO-01 - Architekton...'!F33</f>
        <v>0</v>
      </c>
      <c r="BA96" s="101">
        <f>'D.1 - SO-01 - Architekton...'!F34</f>
        <v>0</v>
      </c>
      <c r="BB96" s="101">
        <f>'D.1 - SO-01 - Architekton...'!F35</f>
        <v>0</v>
      </c>
      <c r="BC96" s="101">
        <f>'D.1 - SO-01 - Architekton...'!F36</f>
        <v>0</v>
      </c>
      <c r="BD96" s="103">
        <f>'D.1 - SO-01 - Architekton...'!F37</f>
        <v>0</v>
      </c>
      <c r="BT96" s="104" t="s">
        <v>93</v>
      </c>
      <c r="BV96" s="104" t="s">
        <v>87</v>
      </c>
      <c r="BW96" s="104" t="s">
        <v>98</v>
      </c>
      <c r="BX96" s="104" t="s">
        <v>5</v>
      </c>
      <c r="CL96" s="104" t="s">
        <v>19</v>
      </c>
      <c r="CM96" s="104" t="s">
        <v>95</v>
      </c>
    </row>
    <row r="97" spans="1:91" s="7" customFormat="1" ht="16.5" customHeight="1">
      <c r="B97" s="95"/>
      <c r="C97" s="96"/>
      <c r="D97" s="272" t="s">
        <v>99</v>
      </c>
      <c r="E97" s="272"/>
      <c r="F97" s="272"/>
      <c r="G97" s="272"/>
      <c r="H97" s="272"/>
      <c r="I97" s="97"/>
      <c r="J97" s="272" t="s">
        <v>100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6">
        <f>ROUND(AG98+SUM(AG99:AG105)+AG110+AG111,2)</f>
        <v>0</v>
      </c>
      <c r="AH97" s="277"/>
      <c r="AI97" s="277"/>
      <c r="AJ97" s="277"/>
      <c r="AK97" s="277"/>
      <c r="AL97" s="277"/>
      <c r="AM97" s="277"/>
      <c r="AN97" s="278">
        <f t="shared" si="0"/>
        <v>0</v>
      </c>
      <c r="AO97" s="277"/>
      <c r="AP97" s="277"/>
      <c r="AQ97" s="98" t="s">
        <v>92</v>
      </c>
      <c r="AR97" s="99"/>
      <c r="AS97" s="100">
        <f>ROUND(AS98+SUM(AS99:AS105)+AS110+AS111,2)</f>
        <v>0</v>
      </c>
      <c r="AT97" s="101">
        <f t="shared" si="1"/>
        <v>0</v>
      </c>
      <c r="AU97" s="102">
        <f>ROUND(AU98+SUM(AU99:AU105)+AU110+AU111,5)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ROUND(AZ98+SUM(AZ99:AZ105)+AZ110+AZ111,2)</f>
        <v>0</v>
      </c>
      <c r="BA97" s="101">
        <f>ROUND(BA98+SUM(BA99:BA105)+BA110+BA111,2)</f>
        <v>0</v>
      </c>
      <c r="BB97" s="101">
        <f>ROUND(BB98+SUM(BB99:BB105)+BB110+BB111,2)</f>
        <v>0</v>
      </c>
      <c r="BC97" s="101">
        <f>ROUND(BC98+SUM(BC99:BC105)+BC110+BC111,2)</f>
        <v>0</v>
      </c>
      <c r="BD97" s="103">
        <f>ROUND(BD98+SUM(BD99:BD105)+BD110+BD111,2)</f>
        <v>0</v>
      </c>
      <c r="BS97" s="104" t="s">
        <v>84</v>
      </c>
      <c r="BT97" s="104" t="s">
        <v>93</v>
      </c>
      <c r="BU97" s="104" t="s">
        <v>86</v>
      </c>
      <c r="BV97" s="104" t="s">
        <v>87</v>
      </c>
      <c r="BW97" s="104" t="s">
        <v>101</v>
      </c>
      <c r="BX97" s="104" t="s">
        <v>5</v>
      </c>
      <c r="CL97" s="104" t="s">
        <v>19</v>
      </c>
      <c r="CM97" s="104" t="s">
        <v>95</v>
      </c>
    </row>
    <row r="98" spans="1:91" s="4" customFormat="1" ht="16.5" customHeight="1">
      <c r="A98" s="94" t="s">
        <v>89</v>
      </c>
      <c r="B98" s="59"/>
      <c r="C98" s="105"/>
      <c r="D98" s="105"/>
      <c r="E98" s="271" t="s">
        <v>102</v>
      </c>
      <c r="F98" s="271"/>
      <c r="G98" s="271"/>
      <c r="H98" s="271"/>
      <c r="I98" s="271"/>
      <c r="J98" s="105"/>
      <c r="K98" s="271" t="s">
        <v>103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3">
        <f>'D.4.01 - Zdravotně techni...'!J32</f>
        <v>0</v>
      </c>
      <c r="AH98" s="274"/>
      <c r="AI98" s="274"/>
      <c r="AJ98" s="274"/>
      <c r="AK98" s="274"/>
      <c r="AL98" s="274"/>
      <c r="AM98" s="274"/>
      <c r="AN98" s="273">
        <f t="shared" si="0"/>
        <v>0</v>
      </c>
      <c r="AO98" s="274"/>
      <c r="AP98" s="274"/>
      <c r="AQ98" s="106" t="s">
        <v>104</v>
      </c>
      <c r="AR98" s="61"/>
      <c r="AS98" s="107">
        <v>0</v>
      </c>
      <c r="AT98" s="108">
        <f t="shared" si="1"/>
        <v>0</v>
      </c>
      <c r="AU98" s="109">
        <f>'D.4.01 - Zdravotně techni...'!P125</f>
        <v>0</v>
      </c>
      <c r="AV98" s="108">
        <f>'D.4.01 - Zdravotně techni...'!J35</f>
        <v>0</v>
      </c>
      <c r="AW98" s="108">
        <f>'D.4.01 - Zdravotně techni...'!J36</f>
        <v>0</v>
      </c>
      <c r="AX98" s="108">
        <f>'D.4.01 - Zdravotně techni...'!J37</f>
        <v>0</v>
      </c>
      <c r="AY98" s="108">
        <f>'D.4.01 - Zdravotně techni...'!J38</f>
        <v>0</v>
      </c>
      <c r="AZ98" s="108">
        <f>'D.4.01 - Zdravotně techni...'!F35</f>
        <v>0</v>
      </c>
      <c r="BA98" s="108">
        <f>'D.4.01 - Zdravotně techni...'!F36</f>
        <v>0</v>
      </c>
      <c r="BB98" s="108">
        <f>'D.4.01 - Zdravotně techni...'!F37</f>
        <v>0</v>
      </c>
      <c r="BC98" s="108">
        <f>'D.4.01 - Zdravotně techni...'!F38</f>
        <v>0</v>
      </c>
      <c r="BD98" s="110">
        <f>'D.4.01 - Zdravotně techni...'!F39</f>
        <v>0</v>
      </c>
      <c r="BT98" s="111" t="s">
        <v>95</v>
      </c>
      <c r="BV98" s="111" t="s">
        <v>87</v>
      </c>
      <c r="BW98" s="111" t="s">
        <v>105</v>
      </c>
      <c r="BX98" s="111" t="s">
        <v>101</v>
      </c>
      <c r="CL98" s="111" t="s">
        <v>106</v>
      </c>
    </row>
    <row r="99" spans="1:91" s="4" customFormat="1" ht="16.5" customHeight="1">
      <c r="A99" s="94" t="s">
        <v>89</v>
      </c>
      <c r="B99" s="59"/>
      <c r="C99" s="105"/>
      <c r="D99" s="105"/>
      <c r="E99" s="271" t="s">
        <v>107</v>
      </c>
      <c r="F99" s="271"/>
      <c r="G99" s="271"/>
      <c r="H99" s="271"/>
      <c r="I99" s="271"/>
      <c r="J99" s="105"/>
      <c r="K99" s="271" t="s">
        <v>108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3">
        <f>'D.4.02 - Tepelné čerpadlo'!J32</f>
        <v>0</v>
      </c>
      <c r="AH99" s="274"/>
      <c r="AI99" s="274"/>
      <c r="AJ99" s="274"/>
      <c r="AK99" s="274"/>
      <c r="AL99" s="274"/>
      <c r="AM99" s="274"/>
      <c r="AN99" s="273">
        <f t="shared" si="0"/>
        <v>0</v>
      </c>
      <c r="AO99" s="274"/>
      <c r="AP99" s="274"/>
      <c r="AQ99" s="106" t="s">
        <v>104</v>
      </c>
      <c r="AR99" s="61"/>
      <c r="AS99" s="107">
        <v>0</v>
      </c>
      <c r="AT99" s="108">
        <f t="shared" si="1"/>
        <v>0</v>
      </c>
      <c r="AU99" s="109">
        <f>'D.4.02 - Tepelné čerpadlo'!P121</f>
        <v>0</v>
      </c>
      <c r="AV99" s="108">
        <f>'D.4.02 - Tepelné čerpadlo'!J35</f>
        <v>0</v>
      </c>
      <c r="AW99" s="108">
        <f>'D.4.02 - Tepelné čerpadlo'!J36</f>
        <v>0</v>
      </c>
      <c r="AX99" s="108">
        <f>'D.4.02 - Tepelné čerpadlo'!J37</f>
        <v>0</v>
      </c>
      <c r="AY99" s="108">
        <f>'D.4.02 - Tepelné čerpadlo'!J38</f>
        <v>0</v>
      </c>
      <c r="AZ99" s="108">
        <f>'D.4.02 - Tepelné čerpadlo'!F35</f>
        <v>0</v>
      </c>
      <c r="BA99" s="108">
        <f>'D.4.02 - Tepelné čerpadlo'!F36</f>
        <v>0</v>
      </c>
      <c r="BB99" s="108">
        <f>'D.4.02 - Tepelné čerpadlo'!F37</f>
        <v>0</v>
      </c>
      <c r="BC99" s="108">
        <f>'D.4.02 - Tepelné čerpadlo'!F38</f>
        <v>0</v>
      </c>
      <c r="BD99" s="110">
        <f>'D.4.02 - Tepelné čerpadlo'!F39</f>
        <v>0</v>
      </c>
      <c r="BT99" s="111" t="s">
        <v>95</v>
      </c>
      <c r="BV99" s="111" t="s">
        <v>87</v>
      </c>
      <c r="BW99" s="111" t="s">
        <v>109</v>
      </c>
      <c r="BX99" s="111" t="s">
        <v>101</v>
      </c>
      <c r="CL99" s="111" t="s">
        <v>19</v>
      </c>
    </row>
    <row r="100" spans="1:91" s="4" customFormat="1" ht="16.5" customHeight="1">
      <c r="A100" s="94" t="s">
        <v>89</v>
      </c>
      <c r="B100" s="59"/>
      <c r="C100" s="105"/>
      <c r="D100" s="105"/>
      <c r="E100" s="271" t="s">
        <v>110</v>
      </c>
      <c r="F100" s="271"/>
      <c r="G100" s="271"/>
      <c r="H100" s="271"/>
      <c r="I100" s="271"/>
      <c r="J100" s="105"/>
      <c r="K100" s="271" t="s">
        <v>111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3">
        <f>'D.4.03 - Vytápění'!J32</f>
        <v>0</v>
      </c>
      <c r="AH100" s="274"/>
      <c r="AI100" s="274"/>
      <c r="AJ100" s="274"/>
      <c r="AK100" s="274"/>
      <c r="AL100" s="274"/>
      <c r="AM100" s="274"/>
      <c r="AN100" s="273">
        <f t="shared" si="0"/>
        <v>0</v>
      </c>
      <c r="AO100" s="274"/>
      <c r="AP100" s="274"/>
      <c r="AQ100" s="106" t="s">
        <v>104</v>
      </c>
      <c r="AR100" s="61"/>
      <c r="AS100" s="107">
        <v>0</v>
      </c>
      <c r="AT100" s="108">
        <f t="shared" si="1"/>
        <v>0</v>
      </c>
      <c r="AU100" s="109">
        <f>'D.4.03 - Vytápění'!P128</f>
        <v>0</v>
      </c>
      <c r="AV100" s="108">
        <f>'D.4.03 - Vytápění'!J35</f>
        <v>0</v>
      </c>
      <c r="AW100" s="108">
        <f>'D.4.03 - Vytápění'!J36</f>
        <v>0</v>
      </c>
      <c r="AX100" s="108">
        <f>'D.4.03 - Vytápění'!J37</f>
        <v>0</v>
      </c>
      <c r="AY100" s="108">
        <f>'D.4.03 - Vytápění'!J38</f>
        <v>0</v>
      </c>
      <c r="AZ100" s="108">
        <f>'D.4.03 - Vytápění'!F35</f>
        <v>0</v>
      </c>
      <c r="BA100" s="108">
        <f>'D.4.03 - Vytápění'!F36</f>
        <v>0</v>
      </c>
      <c r="BB100" s="108">
        <f>'D.4.03 - Vytápění'!F37</f>
        <v>0</v>
      </c>
      <c r="BC100" s="108">
        <f>'D.4.03 - Vytápění'!F38</f>
        <v>0</v>
      </c>
      <c r="BD100" s="110">
        <f>'D.4.03 - Vytápění'!F39</f>
        <v>0</v>
      </c>
      <c r="BT100" s="111" t="s">
        <v>95</v>
      </c>
      <c r="BV100" s="111" t="s">
        <v>87</v>
      </c>
      <c r="BW100" s="111" t="s">
        <v>112</v>
      </c>
      <c r="BX100" s="111" t="s">
        <v>101</v>
      </c>
      <c r="CL100" s="111" t="s">
        <v>19</v>
      </c>
    </row>
    <row r="101" spans="1:91" s="4" customFormat="1" ht="16.5" customHeight="1">
      <c r="A101" s="94" t="s">
        <v>89</v>
      </c>
      <c r="B101" s="59"/>
      <c r="C101" s="105"/>
      <c r="D101" s="105"/>
      <c r="E101" s="271" t="s">
        <v>113</v>
      </c>
      <c r="F101" s="271"/>
      <c r="G101" s="271"/>
      <c r="H101" s="271"/>
      <c r="I101" s="271"/>
      <c r="J101" s="105"/>
      <c r="K101" s="271" t="s">
        <v>114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3">
        <f>'D.4.04 - Vzduchotechnika'!J32</f>
        <v>0</v>
      </c>
      <c r="AH101" s="274"/>
      <c r="AI101" s="274"/>
      <c r="AJ101" s="274"/>
      <c r="AK101" s="274"/>
      <c r="AL101" s="274"/>
      <c r="AM101" s="274"/>
      <c r="AN101" s="273">
        <f t="shared" si="0"/>
        <v>0</v>
      </c>
      <c r="AO101" s="274"/>
      <c r="AP101" s="274"/>
      <c r="AQ101" s="106" t="s">
        <v>104</v>
      </c>
      <c r="AR101" s="61"/>
      <c r="AS101" s="107">
        <v>0</v>
      </c>
      <c r="AT101" s="108">
        <f t="shared" si="1"/>
        <v>0</v>
      </c>
      <c r="AU101" s="109">
        <f>'D.4.04 - Vzduchotechnika'!P124</f>
        <v>0</v>
      </c>
      <c r="AV101" s="108">
        <f>'D.4.04 - Vzduchotechnika'!J35</f>
        <v>0</v>
      </c>
      <c r="AW101" s="108">
        <f>'D.4.04 - Vzduchotechnika'!J36</f>
        <v>0</v>
      </c>
      <c r="AX101" s="108">
        <f>'D.4.04 - Vzduchotechnika'!J37</f>
        <v>0</v>
      </c>
      <c r="AY101" s="108">
        <f>'D.4.04 - Vzduchotechnika'!J38</f>
        <v>0</v>
      </c>
      <c r="AZ101" s="108">
        <f>'D.4.04 - Vzduchotechnika'!F35</f>
        <v>0</v>
      </c>
      <c r="BA101" s="108">
        <f>'D.4.04 - Vzduchotechnika'!F36</f>
        <v>0</v>
      </c>
      <c r="BB101" s="108">
        <f>'D.4.04 - Vzduchotechnika'!F37</f>
        <v>0</v>
      </c>
      <c r="BC101" s="108">
        <f>'D.4.04 - Vzduchotechnika'!F38</f>
        <v>0</v>
      </c>
      <c r="BD101" s="110">
        <f>'D.4.04 - Vzduchotechnika'!F39</f>
        <v>0</v>
      </c>
      <c r="BT101" s="111" t="s">
        <v>95</v>
      </c>
      <c r="BV101" s="111" t="s">
        <v>87</v>
      </c>
      <c r="BW101" s="111" t="s">
        <v>115</v>
      </c>
      <c r="BX101" s="111" t="s">
        <v>101</v>
      </c>
      <c r="CL101" s="111" t="s">
        <v>19</v>
      </c>
    </row>
    <row r="102" spans="1:91" s="4" customFormat="1" ht="16.5" customHeight="1">
      <c r="A102" s="94" t="s">
        <v>89</v>
      </c>
      <c r="B102" s="59"/>
      <c r="C102" s="105"/>
      <c r="D102" s="105"/>
      <c r="E102" s="271" t="s">
        <v>116</v>
      </c>
      <c r="F102" s="271"/>
      <c r="G102" s="271"/>
      <c r="H102" s="271"/>
      <c r="I102" s="271"/>
      <c r="J102" s="105"/>
      <c r="K102" s="271" t="s">
        <v>117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3">
        <f>'D.4.05 - Elektro silnoproud'!J32</f>
        <v>0</v>
      </c>
      <c r="AH102" s="274"/>
      <c r="AI102" s="274"/>
      <c r="AJ102" s="274"/>
      <c r="AK102" s="274"/>
      <c r="AL102" s="274"/>
      <c r="AM102" s="274"/>
      <c r="AN102" s="273">
        <f t="shared" si="0"/>
        <v>0</v>
      </c>
      <c r="AO102" s="274"/>
      <c r="AP102" s="274"/>
      <c r="AQ102" s="106" t="s">
        <v>104</v>
      </c>
      <c r="AR102" s="61"/>
      <c r="AS102" s="107">
        <v>0</v>
      </c>
      <c r="AT102" s="108">
        <f t="shared" si="1"/>
        <v>0</v>
      </c>
      <c r="AU102" s="109">
        <f>'D.4.05 - Elektro silnoproud'!P125</f>
        <v>0</v>
      </c>
      <c r="AV102" s="108">
        <f>'D.4.05 - Elektro silnoproud'!J35</f>
        <v>0</v>
      </c>
      <c r="AW102" s="108">
        <f>'D.4.05 - Elektro silnoproud'!J36</f>
        <v>0</v>
      </c>
      <c r="AX102" s="108">
        <f>'D.4.05 - Elektro silnoproud'!J37</f>
        <v>0</v>
      </c>
      <c r="AY102" s="108">
        <f>'D.4.05 - Elektro silnoproud'!J38</f>
        <v>0</v>
      </c>
      <c r="AZ102" s="108">
        <f>'D.4.05 - Elektro silnoproud'!F35</f>
        <v>0</v>
      </c>
      <c r="BA102" s="108">
        <f>'D.4.05 - Elektro silnoproud'!F36</f>
        <v>0</v>
      </c>
      <c r="BB102" s="108">
        <f>'D.4.05 - Elektro silnoproud'!F37</f>
        <v>0</v>
      </c>
      <c r="BC102" s="108">
        <f>'D.4.05 - Elektro silnoproud'!F38</f>
        <v>0</v>
      </c>
      <c r="BD102" s="110">
        <f>'D.4.05 - Elektro silnoproud'!F39</f>
        <v>0</v>
      </c>
      <c r="BT102" s="111" t="s">
        <v>95</v>
      </c>
      <c r="BV102" s="111" t="s">
        <v>87</v>
      </c>
      <c r="BW102" s="111" t="s">
        <v>118</v>
      </c>
      <c r="BX102" s="111" t="s">
        <v>101</v>
      </c>
      <c r="CL102" s="111" t="s">
        <v>19</v>
      </c>
    </row>
    <row r="103" spans="1:91" s="4" customFormat="1" ht="16.5" customHeight="1">
      <c r="A103" s="94" t="s">
        <v>89</v>
      </c>
      <c r="B103" s="59"/>
      <c r="C103" s="105"/>
      <c r="D103" s="105"/>
      <c r="E103" s="271" t="s">
        <v>119</v>
      </c>
      <c r="F103" s="271"/>
      <c r="G103" s="271"/>
      <c r="H103" s="271"/>
      <c r="I103" s="271"/>
      <c r="J103" s="105"/>
      <c r="K103" s="271" t="s">
        <v>120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3">
        <f>'D.4.06 - Osvětlení'!J32</f>
        <v>0</v>
      </c>
      <c r="AH103" s="274"/>
      <c r="AI103" s="274"/>
      <c r="AJ103" s="274"/>
      <c r="AK103" s="274"/>
      <c r="AL103" s="274"/>
      <c r="AM103" s="274"/>
      <c r="AN103" s="273">
        <f t="shared" si="0"/>
        <v>0</v>
      </c>
      <c r="AO103" s="274"/>
      <c r="AP103" s="274"/>
      <c r="AQ103" s="106" t="s">
        <v>104</v>
      </c>
      <c r="AR103" s="61"/>
      <c r="AS103" s="107">
        <v>0</v>
      </c>
      <c r="AT103" s="108">
        <f t="shared" si="1"/>
        <v>0</v>
      </c>
      <c r="AU103" s="109">
        <f>'D.4.06 - Osvětlení'!P120</f>
        <v>0</v>
      </c>
      <c r="AV103" s="108">
        <f>'D.4.06 - Osvětlení'!J35</f>
        <v>0</v>
      </c>
      <c r="AW103" s="108">
        <f>'D.4.06 - Osvětlení'!J36</f>
        <v>0</v>
      </c>
      <c r="AX103" s="108">
        <f>'D.4.06 - Osvětlení'!J37</f>
        <v>0</v>
      </c>
      <c r="AY103" s="108">
        <f>'D.4.06 - Osvětlení'!J38</f>
        <v>0</v>
      </c>
      <c r="AZ103" s="108">
        <f>'D.4.06 - Osvětlení'!F35</f>
        <v>0</v>
      </c>
      <c r="BA103" s="108">
        <f>'D.4.06 - Osvětlení'!F36</f>
        <v>0</v>
      </c>
      <c r="BB103" s="108">
        <f>'D.4.06 - Osvětlení'!F37</f>
        <v>0</v>
      </c>
      <c r="BC103" s="108">
        <f>'D.4.06 - Osvětlení'!F38</f>
        <v>0</v>
      </c>
      <c r="BD103" s="110">
        <f>'D.4.06 - Osvětlení'!F39</f>
        <v>0</v>
      </c>
      <c r="BT103" s="111" t="s">
        <v>95</v>
      </c>
      <c r="BV103" s="111" t="s">
        <v>87</v>
      </c>
      <c r="BW103" s="111" t="s">
        <v>121</v>
      </c>
      <c r="BX103" s="111" t="s">
        <v>101</v>
      </c>
      <c r="CL103" s="111" t="s">
        <v>19</v>
      </c>
    </row>
    <row r="104" spans="1:91" s="4" customFormat="1" ht="16.5" customHeight="1">
      <c r="A104" s="94" t="s">
        <v>89</v>
      </c>
      <c r="B104" s="59"/>
      <c r="C104" s="105"/>
      <c r="D104" s="105"/>
      <c r="E104" s="271" t="s">
        <v>122</v>
      </c>
      <c r="F104" s="271"/>
      <c r="G104" s="271"/>
      <c r="H104" s="271"/>
      <c r="I104" s="271"/>
      <c r="J104" s="105"/>
      <c r="K104" s="271" t="s">
        <v>123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3">
        <f>'D.4.07 - Systém ochrany p...'!J32</f>
        <v>0</v>
      </c>
      <c r="AH104" s="274"/>
      <c r="AI104" s="274"/>
      <c r="AJ104" s="274"/>
      <c r="AK104" s="274"/>
      <c r="AL104" s="274"/>
      <c r="AM104" s="274"/>
      <c r="AN104" s="273">
        <f t="shared" si="0"/>
        <v>0</v>
      </c>
      <c r="AO104" s="274"/>
      <c r="AP104" s="274"/>
      <c r="AQ104" s="106" t="s">
        <v>104</v>
      </c>
      <c r="AR104" s="61"/>
      <c r="AS104" s="107">
        <v>0</v>
      </c>
      <c r="AT104" s="108">
        <f t="shared" si="1"/>
        <v>0</v>
      </c>
      <c r="AU104" s="109">
        <f>'D.4.07 - Systém ochrany p...'!P120</f>
        <v>0</v>
      </c>
      <c r="AV104" s="108">
        <f>'D.4.07 - Systém ochrany p...'!J35</f>
        <v>0</v>
      </c>
      <c r="AW104" s="108">
        <f>'D.4.07 - Systém ochrany p...'!J36</f>
        <v>0</v>
      </c>
      <c r="AX104" s="108">
        <f>'D.4.07 - Systém ochrany p...'!J37</f>
        <v>0</v>
      </c>
      <c r="AY104" s="108">
        <f>'D.4.07 - Systém ochrany p...'!J38</f>
        <v>0</v>
      </c>
      <c r="AZ104" s="108">
        <f>'D.4.07 - Systém ochrany p...'!F35</f>
        <v>0</v>
      </c>
      <c r="BA104" s="108">
        <f>'D.4.07 - Systém ochrany p...'!F36</f>
        <v>0</v>
      </c>
      <c r="BB104" s="108">
        <f>'D.4.07 - Systém ochrany p...'!F37</f>
        <v>0</v>
      </c>
      <c r="BC104" s="108">
        <f>'D.4.07 - Systém ochrany p...'!F38</f>
        <v>0</v>
      </c>
      <c r="BD104" s="110">
        <f>'D.4.07 - Systém ochrany p...'!F39</f>
        <v>0</v>
      </c>
      <c r="BT104" s="111" t="s">
        <v>95</v>
      </c>
      <c r="BV104" s="111" t="s">
        <v>87</v>
      </c>
      <c r="BW104" s="111" t="s">
        <v>124</v>
      </c>
      <c r="BX104" s="111" t="s">
        <v>101</v>
      </c>
      <c r="CL104" s="111" t="s">
        <v>19</v>
      </c>
    </row>
    <row r="105" spans="1:91" s="4" customFormat="1" ht="16.5" customHeight="1">
      <c r="B105" s="59"/>
      <c r="C105" s="105"/>
      <c r="D105" s="105"/>
      <c r="E105" s="271" t="s">
        <v>125</v>
      </c>
      <c r="F105" s="271"/>
      <c r="G105" s="271"/>
      <c r="H105" s="271"/>
      <c r="I105" s="271"/>
      <c r="J105" s="105"/>
      <c r="K105" s="271" t="s">
        <v>126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5">
        <f>ROUND(SUM(AG106:AG109),2)</f>
        <v>0</v>
      </c>
      <c r="AH105" s="274"/>
      <c r="AI105" s="274"/>
      <c r="AJ105" s="274"/>
      <c r="AK105" s="274"/>
      <c r="AL105" s="274"/>
      <c r="AM105" s="274"/>
      <c r="AN105" s="273">
        <f t="shared" si="0"/>
        <v>0</v>
      </c>
      <c r="AO105" s="274"/>
      <c r="AP105" s="274"/>
      <c r="AQ105" s="106" t="s">
        <v>104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84</v>
      </c>
      <c r="BT105" s="111" t="s">
        <v>95</v>
      </c>
      <c r="BU105" s="111" t="s">
        <v>86</v>
      </c>
      <c r="BV105" s="111" t="s">
        <v>87</v>
      </c>
      <c r="BW105" s="111" t="s">
        <v>127</v>
      </c>
      <c r="BX105" s="111" t="s">
        <v>101</v>
      </c>
      <c r="CL105" s="111" t="s">
        <v>19</v>
      </c>
    </row>
    <row r="106" spans="1:91" s="4" customFormat="1" ht="16.5" customHeight="1">
      <c r="A106" s="94" t="s">
        <v>89</v>
      </c>
      <c r="B106" s="59"/>
      <c r="C106" s="105"/>
      <c r="D106" s="105"/>
      <c r="E106" s="105"/>
      <c r="F106" s="271" t="s">
        <v>128</v>
      </c>
      <c r="G106" s="271"/>
      <c r="H106" s="271"/>
      <c r="I106" s="271"/>
      <c r="J106" s="271"/>
      <c r="K106" s="105"/>
      <c r="L106" s="271" t="s">
        <v>129</v>
      </c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3">
        <f>'01 - EZS'!J34</f>
        <v>0</v>
      </c>
      <c r="AH106" s="274"/>
      <c r="AI106" s="274"/>
      <c r="AJ106" s="274"/>
      <c r="AK106" s="274"/>
      <c r="AL106" s="274"/>
      <c r="AM106" s="274"/>
      <c r="AN106" s="273">
        <f t="shared" si="0"/>
        <v>0</v>
      </c>
      <c r="AO106" s="274"/>
      <c r="AP106" s="274"/>
      <c r="AQ106" s="106" t="s">
        <v>104</v>
      </c>
      <c r="AR106" s="61"/>
      <c r="AS106" s="107">
        <v>0</v>
      </c>
      <c r="AT106" s="108">
        <f t="shared" si="1"/>
        <v>0</v>
      </c>
      <c r="AU106" s="109">
        <f>'01 - EZS'!P126</f>
        <v>0</v>
      </c>
      <c r="AV106" s="108">
        <f>'01 - EZS'!J37</f>
        <v>0</v>
      </c>
      <c r="AW106" s="108">
        <f>'01 - EZS'!J38</f>
        <v>0</v>
      </c>
      <c r="AX106" s="108">
        <f>'01 - EZS'!J39</f>
        <v>0</v>
      </c>
      <c r="AY106" s="108">
        <f>'01 - EZS'!J40</f>
        <v>0</v>
      </c>
      <c r="AZ106" s="108">
        <f>'01 - EZS'!F37</f>
        <v>0</v>
      </c>
      <c r="BA106" s="108">
        <f>'01 - EZS'!F38</f>
        <v>0</v>
      </c>
      <c r="BB106" s="108">
        <f>'01 - EZS'!F39</f>
        <v>0</v>
      </c>
      <c r="BC106" s="108">
        <f>'01 - EZS'!F40</f>
        <v>0</v>
      </c>
      <c r="BD106" s="110">
        <f>'01 - EZS'!F41</f>
        <v>0</v>
      </c>
      <c r="BT106" s="111" t="s">
        <v>130</v>
      </c>
      <c r="BV106" s="111" t="s">
        <v>87</v>
      </c>
      <c r="BW106" s="111" t="s">
        <v>131</v>
      </c>
      <c r="BX106" s="111" t="s">
        <v>127</v>
      </c>
      <c r="CL106" s="111" t="s">
        <v>1</v>
      </c>
    </row>
    <row r="107" spans="1:91" s="4" customFormat="1" ht="16.5" customHeight="1">
      <c r="A107" s="94" t="s">
        <v>89</v>
      </c>
      <c r="B107" s="59"/>
      <c r="C107" s="105"/>
      <c r="D107" s="105"/>
      <c r="E107" s="105"/>
      <c r="F107" s="271" t="s">
        <v>132</v>
      </c>
      <c r="G107" s="271"/>
      <c r="H107" s="271"/>
      <c r="I107" s="271"/>
      <c r="J107" s="271"/>
      <c r="K107" s="105"/>
      <c r="L107" s="271" t="s">
        <v>133</v>
      </c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3">
        <f>'02 - SKS_CCTV'!J34</f>
        <v>0</v>
      </c>
      <c r="AH107" s="274"/>
      <c r="AI107" s="274"/>
      <c r="AJ107" s="274"/>
      <c r="AK107" s="274"/>
      <c r="AL107" s="274"/>
      <c r="AM107" s="274"/>
      <c r="AN107" s="273">
        <f t="shared" si="0"/>
        <v>0</v>
      </c>
      <c r="AO107" s="274"/>
      <c r="AP107" s="274"/>
      <c r="AQ107" s="106" t="s">
        <v>104</v>
      </c>
      <c r="AR107" s="61"/>
      <c r="AS107" s="107">
        <v>0</v>
      </c>
      <c r="AT107" s="108">
        <f t="shared" si="1"/>
        <v>0</v>
      </c>
      <c r="AU107" s="109">
        <f>'02 - SKS_CCTV'!P134</f>
        <v>0</v>
      </c>
      <c r="AV107" s="108">
        <f>'02 - SKS_CCTV'!J37</f>
        <v>0</v>
      </c>
      <c r="AW107" s="108">
        <f>'02 - SKS_CCTV'!J38</f>
        <v>0</v>
      </c>
      <c r="AX107" s="108">
        <f>'02 - SKS_CCTV'!J39</f>
        <v>0</v>
      </c>
      <c r="AY107" s="108">
        <f>'02 - SKS_CCTV'!J40</f>
        <v>0</v>
      </c>
      <c r="AZ107" s="108">
        <f>'02 - SKS_CCTV'!F37</f>
        <v>0</v>
      </c>
      <c r="BA107" s="108">
        <f>'02 - SKS_CCTV'!F38</f>
        <v>0</v>
      </c>
      <c r="BB107" s="108">
        <f>'02 - SKS_CCTV'!F39</f>
        <v>0</v>
      </c>
      <c r="BC107" s="108">
        <f>'02 - SKS_CCTV'!F40</f>
        <v>0</v>
      </c>
      <c r="BD107" s="110">
        <f>'02 - SKS_CCTV'!F41</f>
        <v>0</v>
      </c>
      <c r="BT107" s="111" t="s">
        <v>130</v>
      </c>
      <c r="BV107" s="111" t="s">
        <v>87</v>
      </c>
      <c r="BW107" s="111" t="s">
        <v>134</v>
      </c>
      <c r="BX107" s="111" t="s">
        <v>127</v>
      </c>
      <c r="CL107" s="111" t="s">
        <v>1</v>
      </c>
    </row>
    <row r="108" spans="1:91" s="4" customFormat="1" ht="16.5" customHeight="1">
      <c r="A108" s="94" t="s">
        <v>89</v>
      </c>
      <c r="B108" s="59"/>
      <c r="C108" s="105"/>
      <c r="D108" s="105"/>
      <c r="E108" s="105"/>
      <c r="F108" s="271" t="s">
        <v>135</v>
      </c>
      <c r="G108" s="271"/>
      <c r="H108" s="271"/>
      <c r="I108" s="271"/>
      <c r="J108" s="271"/>
      <c r="K108" s="105"/>
      <c r="L108" s="271" t="s">
        <v>92</v>
      </c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3">
        <f>'03 - STA'!J34</f>
        <v>0</v>
      </c>
      <c r="AH108" s="274"/>
      <c r="AI108" s="274"/>
      <c r="AJ108" s="274"/>
      <c r="AK108" s="274"/>
      <c r="AL108" s="274"/>
      <c r="AM108" s="274"/>
      <c r="AN108" s="273">
        <f t="shared" si="0"/>
        <v>0</v>
      </c>
      <c r="AO108" s="274"/>
      <c r="AP108" s="274"/>
      <c r="AQ108" s="106" t="s">
        <v>104</v>
      </c>
      <c r="AR108" s="61"/>
      <c r="AS108" s="107">
        <v>0</v>
      </c>
      <c r="AT108" s="108">
        <f t="shared" si="1"/>
        <v>0</v>
      </c>
      <c r="AU108" s="109">
        <f>'03 - STA'!P128</f>
        <v>0</v>
      </c>
      <c r="AV108" s="108">
        <f>'03 - STA'!J37</f>
        <v>0</v>
      </c>
      <c r="AW108" s="108">
        <f>'03 - STA'!J38</f>
        <v>0</v>
      </c>
      <c r="AX108" s="108">
        <f>'03 - STA'!J39</f>
        <v>0</v>
      </c>
      <c r="AY108" s="108">
        <f>'03 - STA'!J40</f>
        <v>0</v>
      </c>
      <c r="AZ108" s="108">
        <f>'03 - STA'!F37</f>
        <v>0</v>
      </c>
      <c r="BA108" s="108">
        <f>'03 - STA'!F38</f>
        <v>0</v>
      </c>
      <c r="BB108" s="108">
        <f>'03 - STA'!F39</f>
        <v>0</v>
      </c>
      <c r="BC108" s="108">
        <f>'03 - STA'!F40</f>
        <v>0</v>
      </c>
      <c r="BD108" s="110">
        <f>'03 - STA'!F41</f>
        <v>0</v>
      </c>
      <c r="BT108" s="111" t="s">
        <v>130</v>
      </c>
      <c r="BV108" s="111" t="s">
        <v>87</v>
      </c>
      <c r="BW108" s="111" t="s">
        <v>136</v>
      </c>
      <c r="BX108" s="111" t="s">
        <v>127</v>
      </c>
      <c r="CL108" s="111" t="s">
        <v>1</v>
      </c>
    </row>
    <row r="109" spans="1:91" s="4" customFormat="1" ht="16.5" customHeight="1">
      <c r="A109" s="94" t="s">
        <v>89</v>
      </c>
      <c r="B109" s="59"/>
      <c r="C109" s="105"/>
      <c r="D109" s="105"/>
      <c r="E109" s="105"/>
      <c r="F109" s="271" t="s">
        <v>137</v>
      </c>
      <c r="G109" s="271"/>
      <c r="H109" s="271"/>
      <c r="I109" s="271"/>
      <c r="J109" s="271"/>
      <c r="K109" s="105"/>
      <c r="L109" s="271" t="s">
        <v>138</v>
      </c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3">
        <f>'04 - NS'!J34</f>
        <v>0</v>
      </c>
      <c r="AH109" s="274"/>
      <c r="AI109" s="274"/>
      <c r="AJ109" s="274"/>
      <c r="AK109" s="274"/>
      <c r="AL109" s="274"/>
      <c r="AM109" s="274"/>
      <c r="AN109" s="273">
        <f t="shared" si="0"/>
        <v>0</v>
      </c>
      <c r="AO109" s="274"/>
      <c r="AP109" s="274"/>
      <c r="AQ109" s="106" t="s">
        <v>104</v>
      </c>
      <c r="AR109" s="61"/>
      <c r="AS109" s="107">
        <v>0</v>
      </c>
      <c r="AT109" s="108">
        <f t="shared" si="1"/>
        <v>0</v>
      </c>
      <c r="AU109" s="109">
        <f>'04 - NS'!P126</f>
        <v>0</v>
      </c>
      <c r="AV109" s="108">
        <f>'04 - NS'!J37</f>
        <v>0</v>
      </c>
      <c r="AW109" s="108">
        <f>'04 - NS'!J38</f>
        <v>0</v>
      </c>
      <c r="AX109" s="108">
        <f>'04 - NS'!J39</f>
        <v>0</v>
      </c>
      <c r="AY109" s="108">
        <f>'04 - NS'!J40</f>
        <v>0</v>
      </c>
      <c r="AZ109" s="108">
        <f>'04 - NS'!F37</f>
        <v>0</v>
      </c>
      <c r="BA109" s="108">
        <f>'04 - NS'!F38</f>
        <v>0</v>
      </c>
      <c r="BB109" s="108">
        <f>'04 - NS'!F39</f>
        <v>0</v>
      </c>
      <c r="BC109" s="108">
        <f>'04 - NS'!F40</f>
        <v>0</v>
      </c>
      <c r="BD109" s="110">
        <f>'04 - NS'!F41</f>
        <v>0</v>
      </c>
      <c r="BT109" s="111" t="s">
        <v>130</v>
      </c>
      <c r="BV109" s="111" t="s">
        <v>87</v>
      </c>
      <c r="BW109" s="111" t="s">
        <v>139</v>
      </c>
      <c r="BX109" s="111" t="s">
        <v>127</v>
      </c>
      <c r="CL109" s="111" t="s">
        <v>1</v>
      </c>
    </row>
    <row r="110" spans="1:91" s="4" customFormat="1" ht="16.5" customHeight="1">
      <c r="A110" s="94" t="s">
        <v>89</v>
      </c>
      <c r="B110" s="59"/>
      <c r="C110" s="105"/>
      <c r="D110" s="105"/>
      <c r="E110" s="271" t="s">
        <v>140</v>
      </c>
      <c r="F110" s="271"/>
      <c r="G110" s="271"/>
      <c r="H110" s="271"/>
      <c r="I110" s="271"/>
      <c r="J110" s="105"/>
      <c r="K110" s="271" t="s">
        <v>141</v>
      </c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3">
        <f>'D.4.09 - Fotovoltaika'!J32</f>
        <v>0</v>
      </c>
      <c r="AH110" s="274"/>
      <c r="AI110" s="274"/>
      <c r="AJ110" s="274"/>
      <c r="AK110" s="274"/>
      <c r="AL110" s="274"/>
      <c r="AM110" s="274"/>
      <c r="AN110" s="273">
        <f t="shared" si="0"/>
        <v>0</v>
      </c>
      <c r="AO110" s="274"/>
      <c r="AP110" s="274"/>
      <c r="AQ110" s="106" t="s">
        <v>104</v>
      </c>
      <c r="AR110" s="61"/>
      <c r="AS110" s="107">
        <v>0</v>
      </c>
      <c r="AT110" s="108">
        <f t="shared" si="1"/>
        <v>0</v>
      </c>
      <c r="AU110" s="109">
        <f>'D.4.09 - Fotovoltaika'!P120</f>
        <v>0</v>
      </c>
      <c r="AV110" s="108">
        <f>'D.4.09 - Fotovoltaika'!J35</f>
        <v>0</v>
      </c>
      <c r="AW110" s="108">
        <f>'D.4.09 - Fotovoltaika'!J36</f>
        <v>0</v>
      </c>
      <c r="AX110" s="108">
        <f>'D.4.09 - Fotovoltaika'!J37</f>
        <v>0</v>
      </c>
      <c r="AY110" s="108">
        <f>'D.4.09 - Fotovoltaika'!J38</f>
        <v>0</v>
      </c>
      <c r="AZ110" s="108">
        <f>'D.4.09 - Fotovoltaika'!F35</f>
        <v>0</v>
      </c>
      <c r="BA110" s="108">
        <f>'D.4.09 - Fotovoltaika'!F36</f>
        <v>0</v>
      </c>
      <c r="BB110" s="108">
        <f>'D.4.09 - Fotovoltaika'!F37</f>
        <v>0</v>
      </c>
      <c r="BC110" s="108">
        <f>'D.4.09 - Fotovoltaika'!F38</f>
        <v>0</v>
      </c>
      <c r="BD110" s="110">
        <f>'D.4.09 - Fotovoltaika'!F39</f>
        <v>0</v>
      </c>
      <c r="BT110" s="111" t="s">
        <v>95</v>
      </c>
      <c r="BV110" s="111" t="s">
        <v>87</v>
      </c>
      <c r="BW110" s="111" t="s">
        <v>142</v>
      </c>
      <c r="BX110" s="111" t="s">
        <v>101</v>
      </c>
      <c r="CL110" s="111" t="s">
        <v>19</v>
      </c>
    </row>
    <row r="111" spans="1:91" s="4" customFormat="1" ht="16.5" customHeight="1">
      <c r="A111" s="94" t="s">
        <v>89</v>
      </c>
      <c r="B111" s="59"/>
      <c r="C111" s="105"/>
      <c r="D111" s="105"/>
      <c r="E111" s="271" t="s">
        <v>143</v>
      </c>
      <c r="F111" s="271"/>
      <c r="G111" s="271"/>
      <c r="H111" s="271"/>
      <c r="I111" s="271"/>
      <c r="J111" s="105"/>
      <c r="K111" s="271" t="s">
        <v>144</v>
      </c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3">
        <f>'D.4.11 - Dopravní řešení'!J32</f>
        <v>0</v>
      </c>
      <c r="AH111" s="274"/>
      <c r="AI111" s="274"/>
      <c r="AJ111" s="274"/>
      <c r="AK111" s="274"/>
      <c r="AL111" s="274"/>
      <c r="AM111" s="274"/>
      <c r="AN111" s="273">
        <f t="shared" si="0"/>
        <v>0</v>
      </c>
      <c r="AO111" s="274"/>
      <c r="AP111" s="274"/>
      <c r="AQ111" s="106" t="s">
        <v>104</v>
      </c>
      <c r="AR111" s="61"/>
      <c r="AS111" s="107">
        <v>0</v>
      </c>
      <c r="AT111" s="108">
        <f t="shared" si="1"/>
        <v>0</v>
      </c>
      <c r="AU111" s="109">
        <f>'D.4.11 - Dopravní řešení'!P124</f>
        <v>0</v>
      </c>
      <c r="AV111" s="108">
        <f>'D.4.11 - Dopravní řešení'!J35</f>
        <v>0</v>
      </c>
      <c r="AW111" s="108">
        <f>'D.4.11 - Dopravní řešení'!J36</f>
        <v>0</v>
      </c>
      <c r="AX111" s="108">
        <f>'D.4.11 - Dopravní řešení'!J37</f>
        <v>0</v>
      </c>
      <c r="AY111" s="108">
        <f>'D.4.11 - Dopravní řešení'!J38</f>
        <v>0</v>
      </c>
      <c r="AZ111" s="108">
        <f>'D.4.11 - Dopravní řešení'!F35</f>
        <v>0</v>
      </c>
      <c r="BA111" s="108">
        <f>'D.4.11 - Dopravní řešení'!F36</f>
        <v>0</v>
      </c>
      <c r="BB111" s="108">
        <f>'D.4.11 - Dopravní řešení'!F37</f>
        <v>0</v>
      </c>
      <c r="BC111" s="108">
        <f>'D.4.11 - Dopravní řešení'!F38</f>
        <v>0</v>
      </c>
      <c r="BD111" s="110">
        <f>'D.4.11 - Dopravní řešení'!F39</f>
        <v>0</v>
      </c>
      <c r="BT111" s="111" t="s">
        <v>95</v>
      </c>
      <c r="BV111" s="111" t="s">
        <v>87</v>
      </c>
      <c r="BW111" s="111" t="s">
        <v>145</v>
      </c>
      <c r="BX111" s="111" t="s">
        <v>101</v>
      </c>
      <c r="CL111" s="111" t="s">
        <v>19</v>
      </c>
    </row>
    <row r="112" spans="1:91" s="7" customFormat="1" ht="16.5" customHeight="1">
      <c r="B112" s="95"/>
      <c r="C112" s="96"/>
      <c r="D112" s="272" t="s">
        <v>146</v>
      </c>
      <c r="E112" s="272"/>
      <c r="F112" s="272"/>
      <c r="G112" s="272"/>
      <c r="H112" s="272"/>
      <c r="I112" s="97"/>
      <c r="J112" s="272" t="s">
        <v>147</v>
      </c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6">
        <f>ROUND(SUM(AG113:AG116),2)</f>
        <v>0</v>
      </c>
      <c r="AH112" s="277"/>
      <c r="AI112" s="277"/>
      <c r="AJ112" s="277"/>
      <c r="AK112" s="277"/>
      <c r="AL112" s="277"/>
      <c r="AM112" s="277"/>
      <c r="AN112" s="278">
        <f t="shared" si="0"/>
        <v>0</v>
      </c>
      <c r="AO112" s="277"/>
      <c r="AP112" s="277"/>
      <c r="AQ112" s="98" t="s">
        <v>92</v>
      </c>
      <c r="AR112" s="99"/>
      <c r="AS112" s="100">
        <f>ROUND(SUM(AS113:AS116),2)</f>
        <v>0</v>
      </c>
      <c r="AT112" s="101">
        <f t="shared" si="1"/>
        <v>0</v>
      </c>
      <c r="AU112" s="102">
        <f>ROUND(SUM(AU113:AU116),5)</f>
        <v>0</v>
      </c>
      <c r="AV112" s="101">
        <f>ROUND(AZ112*L29,2)</f>
        <v>0</v>
      </c>
      <c r="AW112" s="101">
        <f>ROUND(BA112*L30,2)</f>
        <v>0</v>
      </c>
      <c r="AX112" s="101">
        <f>ROUND(BB112*L29,2)</f>
        <v>0</v>
      </c>
      <c r="AY112" s="101">
        <f>ROUND(BC112*L30,2)</f>
        <v>0</v>
      </c>
      <c r="AZ112" s="101">
        <f>ROUND(SUM(AZ113:AZ116),2)</f>
        <v>0</v>
      </c>
      <c r="BA112" s="101">
        <f>ROUND(SUM(BA113:BA116),2)</f>
        <v>0</v>
      </c>
      <c r="BB112" s="101">
        <f>ROUND(SUM(BB113:BB116),2)</f>
        <v>0</v>
      </c>
      <c r="BC112" s="101">
        <f>ROUND(SUM(BC113:BC116),2)</f>
        <v>0</v>
      </c>
      <c r="BD112" s="103">
        <f>ROUND(SUM(BD113:BD116),2)</f>
        <v>0</v>
      </c>
      <c r="BS112" s="104" t="s">
        <v>84</v>
      </c>
      <c r="BT112" s="104" t="s">
        <v>93</v>
      </c>
      <c r="BU112" s="104" t="s">
        <v>86</v>
      </c>
      <c r="BV112" s="104" t="s">
        <v>87</v>
      </c>
      <c r="BW112" s="104" t="s">
        <v>148</v>
      </c>
      <c r="BX112" s="104" t="s">
        <v>5</v>
      </c>
      <c r="CL112" s="104" t="s">
        <v>19</v>
      </c>
      <c r="CM112" s="104" t="s">
        <v>95</v>
      </c>
    </row>
    <row r="113" spans="1:91" s="4" customFormat="1" ht="16.5" customHeight="1">
      <c r="A113" s="94" t="s">
        <v>89</v>
      </c>
      <c r="B113" s="59"/>
      <c r="C113" s="105"/>
      <c r="D113" s="105"/>
      <c r="E113" s="271" t="s">
        <v>149</v>
      </c>
      <c r="F113" s="271"/>
      <c r="G113" s="271"/>
      <c r="H113" s="271"/>
      <c r="I113" s="271"/>
      <c r="J113" s="105"/>
      <c r="K113" s="271" t="s">
        <v>150</v>
      </c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3">
        <f>'D.5.01 - Zemní vrty a při...'!J32</f>
        <v>0</v>
      </c>
      <c r="AH113" s="274"/>
      <c r="AI113" s="274"/>
      <c r="AJ113" s="274"/>
      <c r="AK113" s="274"/>
      <c r="AL113" s="274"/>
      <c r="AM113" s="274"/>
      <c r="AN113" s="273">
        <f t="shared" si="0"/>
        <v>0</v>
      </c>
      <c r="AO113" s="274"/>
      <c r="AP113" s="274"/>
      <c r="AQ113" s="106" t="s">
        <v>104</v>
      </c>
      <c r="AR113" s="61"/>
      <c r="AS113" s="107">
        <v>0</v>
      </c>
      <c r="AT113" s="108">
        <f t="shared" si="1"/>
        <v>0</v>
      </c>
      <c r="AU113" s="109">
        <f>'D.5.01 - Zemní vrty a při...'!P123</f>
        <v>0</v>
      </c>
      <c r="AV113" s="108">
        <f>'D.5.01 - Zemní vrty a při...'!J35</f>
        <v>0</v>
      </c>
      <c r="AW113" s="108">
        <f>'D.5.01 - Zemní vrty a při...'!J36</f>
        <v>0</v>
      </c>
      <c r="AX113" s="108">
        <f>'D.5.01 - Zemní vrty a při...'!J37</f>
        <v>0</v>
      </c>
      <c r="AY113" s="108">
        <f>'D.5.01 - Zemní vrty a při...'!J38</f>
        <v>0</v>
      </c>
      <c r="AZ113" s="108">
        <f>'D.5.01 - Zemní vrty a při...'!F35</f>
        <v>0</v>
      </c>
      <c r="BA113" s="108">
        <f>'D.5.01 - Zemní vrty a při...'!F36</f>
        <v>0</v>
      </c>
      <c r="BB113" s="108">
        <f>'D.5.01 - Zemní vrty a při...'!F37</f>
        <v>0</v>
      </c>
      <c r="BC113" s="108">
        <f>'D.5.01 - Zemní vrty a při...'!F38</f>
        <v>0</v>
      </c>
      <c r="BD113" s="110">
        <f>'D.5.01 - Zemní vrty a při...'!F39</f>
        <v>0</v>
      </c>
      <c r="BT113" s="111" t="s">
        <v>95</v>
      </c>
      <c r="BV113" s="111" t="s">
        <v>87</v>
      </c>
      <c r="BW113" s="111" t="s">
        <v>151</v>
      </c>
      <c r="BX113" s="111" t="s">
        <v>148</v>
      </c>
      <c r="CL113" s="111" t="s">
        <v>19</v>
      </c>
    </row>
    <row r="114" spans="1:91" s="4" customFormat="1" ht="16.5" customHeight="1">
      <c r="A114" s="94" t="s">
        <v>89</v>
      </c>
      <c r="B114" s="59"/>
      <c r="C114" s="105"/>
      <c r="D114" s="105"/>
      <c r="E114" s="271" t="s">
        <v>152</v>
      </c>
      <c r="F114" s="271"/>
      <c r="G114" s="271"/>
      <c r="H114" s="271"/>
      <c r="I114" s="271"/>
      <c r="J114" s="105"/>
      <c r="K114" s="271" t="s">
        <v>153</v>
      </c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3">
        <f>'D.5.02 - SO-12 - přípojka...'!J32</f>
        <v>0</v>
      </c>
      <c r="AH114" s="274"/>
      <c r="AI114" s="274"/>
      <c r="AJ114" s="274"/>
      <c r="AK114" s="274"/>
      <c r="AL114" s="274"/>
      <c r="AM114" s="274"/>
      <c r="AN114" s="273">
        <f t="shared" si="0"/>
        <v>0</v>
      </c>
      <c r="AO114" s="274"/>
      <c r="AP114" s="274"/>
      <c r="AQ114" s="106" t="s">
        <v>104</v>
      </c>
      <c r="AR114" s="61"/>
      <c r="AS114" s="107">
        <v>0</v>
      </c>
      <c r="AT114" s="108">
        <f t="shared" si="1"/>
        <v>0</v>
      </c>
      <c r="AU114" s="109">
        <f>'D.5.02 - SO-12 - přípojka...'!P128</f>
        <v>0</v>
      </c>
      <c r="AV114" s="108">
        <f>'D.5.02 - SO-12 - přípojka...'!J35</f>
        <v>0</v>
      </c>
      <c r="AW114" s="108">
        <f>'D.5.02 - SO-12 - přípojka...'!J36</f>
        <v>0</v>
      </c>
      <c r="AX114" s="108">
        <f>'D.5.02 - SO-12 - přípojka...'!J37</f>
        <v>0</v>
      </c>
      <c r="AY114" s="108">
        <f>'D.5.02 - SO-12 - přípojka...'!J38</f>
        <v>0</v>
      </c>
      <c r="AZ114" s="108">
        <f>'D.5.02 - SO-12 - přípojka...'!F35</f>
        <v>0</v>
      </c>
      <c r="BA114" s="108">
        <f>'D.5.02 - SO-12 - přípojka...'!F36</f>
        <v>0</v>
      </c>
      <c r="BB114" s="108">
        <f>'D.5.02 - SO-12 - přípojka...'!F37</f>
        <v>0</v>
      </c>
      <c r="BC114" s="108">
        <f>'D.5.02 - SO-12 - přípojka...'!F38</f>
        <v>0</v>
      </c>
      <c r="BD114" s="110">
        <f>'D.5.02 - SO-12 - přípojka...'!F39</f>
        <v>0</v>
      </c>
      <c r="BT114" s="111" t="s">
        <v>95</v>
      </c>
      <c r="BV114" s="111" t="s">
        <v>87</v>
      </c>
      <c r="BW114" s="111" t="s">
        <v>154</v>
      </c>
      <c r="BX114" s="111" t="s">
        <v>148</v>
      </c>
      <c r="CL114" s="111" t="s">
        <v>155</v>
      </c>
    </row>
    <row r="115" spans="1:91" s="4" customFormat="1" ht="23.25" customHeight="1">
      <c r="A115" s="94" t="s">
        <v>89</v>
      </c>
      <c r="B115" s="59"/>
      <c r="C115" s="105"/>
      <c r="D115" s="105"/>
      <c r="E115" s="271" t="s">
        <v>156</v>
      </c>
      <c r="F115" s="271"/>
      <c r="G115" s="271"/>
      <c r="H115" s="271"/>
      <c r="I115" s="271"/>
      <c r="J115" s="105"/>
      <c r="K115" s="271" t="s">
        <v>157</v>
      </c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3">
        <f>'D.5.03 - SO-13 - dešťová ...'!J32</f>
        <v>0</v>
      </c>
      <c r="AH115" s="274"/>
      <c r="AI115" s="274"/>
      <c r="AJ115" s="274"/>
      <c r="AK115" s="274"/>
      <c r="AL115" s="274"/>
      <c r="AM115" s="274"/>
      <c r="AN115" s="273">
        <f t="shared" si="0"/>
        <v>0</v>
      </c>
      <c r="AO115" s="274"/>
      <c r="AP115" s="274"/>
      <c r="AQ115" s="106" t="s">
        <v>104</v>
      </c>
      <c r="AR115" s="61"/>
      <c r="AS115" s="107">
        <v>0</v>
      </c>
      <c r="AT115" s="108">
        <f t="shared" si="1"/>
        <v>0</v>
      </c>
      <c r="AU115" s="109">
        <f>'D.5.03 - SO-13 - dešťová ...'!P130</f>
        <v>0</v>
      </c>
      <c r="AV115" s="108">
        <f>'D.5.03 - SO-13 - dešťová ...'!J35</f>
        <v>0</v>
      </c>
      <c r="AW115" s="108">
        <f>'D.5.03 - SO-13 - dešťová ...'!J36</f>
        <v>0</v>
      </c>
      <c r="AX115" s="108">
        <f>'D.5.03 - SO-13 - dešťová ...'!J37</f>
        <v>0</v>
      </c>
      <c r="AY115" s="108">
        <f>'D.5.03 - SO-13 - dešťová ...'!J38</f>
        <v>0</v>
      </c>
      <c r="AZ115" s="108">
        <f>'D.5.03 - SO-13 - dešťová ...'!F35</f>
        <v>0</v>
      </c>
      <c r="BA115" s="108">
        <f>'D.5.03 - SO-13 - dešťová ...'!F36</f>
        <v>0</v>
      </c>
      <c r="BB115" s="108">
        <f>'D.5.03 - SO-13 - dešťová ...'!F37</f>
        <v>0</v>
      </c>
      <c r="BC115" s="108">
        <f>'D.5.03 - SO-13 - dešťová ...'!F38</f>
        <v>0</v>
      </c>
      <c r="BD115" s="110">
        <f>'D.5.03 - SO-13 - dešťová ...'!F39</f>
        <v>0</v>
      </c>
      <c r="BT115" s="111" t="s">
        <v>95</v>
      </c>
      <c r="BV115" s="111" t="s">
        <v>87</v>
      </c>
      <c r="BW115" s="111" t="s">
        <v>158</v>
      </c>
      <c r="BX115" s="111" t="s">
        <v>148</v>
      </c>
      <c r="CL115" s="111" t="s">
        <v>159</v>
      </c>
    </row>
    <row r="116" spans="1:91" s="4" customFormat="1" ht="16.5" customHeight="1">
      <c r="A116" s="94" t="s">
        <v>89</v>
      </c>
      <c r="B116" s="59"/>
      <c r="C116" s="105"/>
      <c r="D116" s="105"/>
      <c r="E116" s="271" t="s">
        <v>160</v>
      </c>
      <c r="F116" s="271"/>
      <c r="G116" s="271"/>
      <c r="H116" s="271"/>
      <c r="I116" s="271"/>
      <c r="J116" s="105"/>
      <c r="K116" s="271" t="s">
        <v>161</v>
      </c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3">
        <f>'D.5.04 - SO-14 - přípojka...'!J32</f>
        <v>0</v>
      </c>
      <c r="AH116" s="274"/>
      <c r="AI116" s="274"/>
      <c r="AJ116" s="274"/>
      <c r="AK116" s="274"/>
      <c r="AL116" s="274"/>
      <c r="AM116" s="274"/>
      <c r="AN116" s="273">
        <f t="shared" si="0"/>
        <v>0</v>
      </c>
      <c r="AO116" s="274"/>
      <c r="AP116" s="274"/>
      <c r="AQ116" s="106" t="s">
        <v>104</v>
      </c>
      <c r="AR116" s="61"/>
      <c r="AS116" s="107">
        <v>0</v>
      </c>
      <c r="AT116" s="108">
        <f t="shared" si="1"/>
        <v>0</v>
      </c>
      <c r="AU116" s="109">
        <f>'D.5.04 - SO-14 - přípojka...'!P125</f>
        <v>0</v>
      </c>
      <c r="AV116" s="108">
        <f>'D.5.04 - SO-14 - přípojka...'!J35</f>
        <v>0</v>
      </c>
      <c r="AW116" s="108">
        <f>'D.5.04 - SO-14 - přípojka...'!J36</f>
        <v>0</v>
      </c>
      <c r="AX116" s="108">
        <f>'D.5.04 - SO-14 - přípojka...'!J37</f>
        <v>0</v>
      </c>
      <c r="AY116" s="108">
        <f>'D.5.04 - SO-14 - přípojka...'!J38</f>
        <v>0</v>
      </c>
      <c r="AZ116" s="108">
        <f>'D.5.04 - SO-14 - přípojka...'!F35</f>
        <v>0</v>
      </c>
      <c r="BA116" s="108">
        <f>'D.5.04 - SO-14 - přípojka...'!F36</f>
        <v>0</v>
      </c>
      <c r="BB116" s="108">
        <f>'D.5.04 - SO-14 - přípojka...'!F37</f>
        <v>0</v>
      </c>
      <c r="BC116" s="108">
        <f>'D.5.04 - SO-14 - přípojka...'!F38</f>
        <v>0</v>
      </c>
      <c r="BD116" s="110">
        <f>'D.5.04 - SO-14 - přípojka...'!F39</f>
        <v>0</v>
      </c>
      <c r="BT116" s="111" t="s">
        <v>95</v>
      </c>
      <c r="BV116" s="111" t="s">
        <v>87</v>
      </c>
      <c r="BW116" s="111" t="s">
        <v>162</v>
      </c>
      <c r="BX116" s="111" t="s">
        <v>148</v>
      </c>
      <c r="CL116" s="111" t="s">
        <v>163</v>
      </c>
    </row>
    <row r="117" spans="1:91" s="7" customFormat="1" ht="16.5" customHeight="1">
      <c r="B117" s="95"/>
      <c r="C117" s="96"/>
      <c r="D117" s="272" t="s">
        <v>164</v>
      </c>
      <c r="E117" s="272"/>
      <c r="F117" s="272"/>
      <c r="G117" s="272"/>
      <c r="H117" s="272"/>
      <c r="I117" s="97"/>
      <c r="J117" s="272" t="s">
        <v>165</v>
      </c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6">
        <f>ROUND(SUM(AG118:AG121),2)</f>
        <v>0</v>
      </c>
      <c r="AH117" s="277"/>
      <c r="AI117" s="277"/>
      <c r="AJ117" s="277"/>
      <c r="AK117" s="277"/>
      <c r="AL117" s="277"/>
      <c r="AM117" s="277"/>
      <c r="AN117" s="278">
        <f t="shared" si="0"/>
        <v>0</v>
      </c>
      <c r="AO117" s="277"/>
      <c r="AP117" s="277"/>
      <c r="AQ117" s="98" t="s">
        <v>92</v>
      </c>
      <c r="AR117" s="99"/>
      <c r="AS117" s="100">
        <f>ROUND(SUM(AS118:AS121),2)</f>
        <v>0</v>
      </c>
      <c r="AT117" s="101">
        <f t="shared" si="1"/>
        <v>0</v>
      </c>
      <c r="AU117" s="102">
        <f>ROUND(SUM(AU118:AU121),5)</f>
        <v>0</v>
      </c>
      <c r="AV117" s="101">
        <f>ROUND(AZ117*L29,2)</f>
        <v>0</v>
      </c>
      <c r="AW117" s="101">
        <f>ROUND(BA117*L30,2)</f>
        <v>0</v>
      </c>
      <c r="AX117" s="101">
        <f>ROUND(BB117*L29,2)</f>
        <v>0</v>
      </c>
      <c r="AY117" s="101">
        <f>ROUND(BC117*L30,2)</f>
        <v>0</v>
      </c>
      <c r="AZ117" s="101">
        <f>ROUND(SUM(AZ118:AZ121),2)</f>
        <v>0</v>
      </c>
      <c r="BA117" s="101">
        <f>ROUND(SUM(BA118:BA121),2)</f>
        <v>0</v>
      </c>
      <c r="BB117" s="101">
        <f>ROUND(SUM(BB118:BB121),2)</f>
        <v>0</v>
      </c>
      <c r="BC117" s="101">
        <f>ROUND(SUM(BC118:BC121),2)</f>
        <v>0</v>
      </c>
      <c r="BD117" s="103">
        <f>ROUND(SUM(BD118:BD121),2)</f>
        <v>0</v>
      </c>
      <c r="BS117" s="104" t="s">
        <v>84</v>
      </c>
      <c r="BT117" s="104" t="s">
        <v>93</v>
      </c>
      <c r="BU117" s="104" t="s">
        <v>86</v>
      </c>
      <c r="BV117" s="104" t="s">
        <v>87</v>
      </c>
      <c r="BW117" s="104" t="s">
        <v>166</v>
      </c>
      <c r="BX117" s="104" t="s">
        <v>5</v>
      </c>
      <c r="CL117" s="104" t="s">
        <v>19</v>
      </c>
      <c r="CM117" s="104" t="s">
        <v>95</v>
      </c>
    </row>
    <row r="118" spans="1:91" s="4" customFormat="1" ht="16.5" customHeight="1">
      <c r="A118" s="94" t="s">
        <v>89</v>
      </c>
      <c r="B118" s="59"/>
      <c r="C118" s="105"/>
      <c r="D118" s="105"/>
      <c r="E118" s="271" t="s">
        <v>167</v>
      </c>
      <c r="F118" s="271"/>
      <c r="G118" s="271"/>
      <c r="H118" s="271"/>
      <c r="I118" s="271"/>
      <c r="J118" s="105"/>
      <c r="K118" s="271" t="s">
        <v>168</v>
      </c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3">
        <f>'D.6.01 - SO 21 - Venkovní...'!J32</f>
        <v>0</v>
      </c>
      <c r="AH118" s="274"/>
      <c r="AI118" s="274"/>
      <c r="AJ118" s="274"/>
      <c r="AK118" s="274"/>
      <c r="AL118" s="274"/>
      <c r="AM118" s="274"/>
      <c r="AN118" s="273">
        <f t="shared" si="0"/>
        <v>0</v>
      </c>
      <c r="AO118" s="274"/>
      <c r="AP118" s="274"/>
      <c r="AQ118" s="106" t="s">
        <v>104</v>
      </c>
      <c r="AR118" s="61"/>
      <c r="AS118" s="107">
        <v>0</v>
      </c>
      <c r="AT118" s="108">
        <f t="shared" si="1"/>
        <v>0</v>
      </c>
      <c r="AU118" s="109">
        <f>'D.6.01 - SO 21 - Venkovní...'!P125</f>
        <v>0</v>
      </c>
      <c r="AV118" s="108">
        <f>'D.6.01 - SO 21 - Venkovní...'!J35</f>
        <v>0</v>
      </c>
      <c r="AW118" s="108">
        <f>'D.6.01 - SO 21 - Venkovní...'!J36</f>
        <v>0</v>
      </c>
      <c r="AX118" s="108">
        <f>'D.6.01 - SO 21 - Venkovní...'!J37</f>
        <v>0</v>
      </c>
      <c r="AY118" s="108">
        <f>'D.6.01 - SO 21 - Venkovní...'!J38</f>
        <v>0</v>
      </c>
      <c r="AZ118" s="108">
        <f>'D.6.01 - SO 21 - Venkovní...'!F35</f>
        <v>0</v>
      </c>
      <c r="BA118" s="108">
        <f>'D.6.01 - SO 21 - Venkovní...'!F36</f>
        <v>0</v>
      </c>
      <c r="BB118" s="108">
        <f>'D.6.01 - SO 21 - Venkovní...'!F37</f>
        <v>0</v>
      </c>
      <c r="BC118" s="108">
        <f>'D.6.01 - SO 21 - Venkovní...'!F38</f>
        <v>0</v>
      </c>
      <c r="BD118" s="110">
        <f>'D.6.01 - SO 21 - Venkovní...'!F39</f>
        <v>0</v>
      </c>
      <c r="BT118" s="111" t="s">
        <v>95</v>
      </c>
      <c r="BV118" s="111" t="s">
        <v>87</v>
      </c>
      <c r="BW118" s="111" t="s">
        <v>169</v>
      </c>
      <c r="BX118" s="111" t="s">
        <v>166</v>
      </c>
      <c r="CL118" s="111" t="s">
        <v>19</v>
      </c>
    </row>
    <row r="119" spans="1:91" s="4" customFormat="1" ht="16.5" customHeight="1">
      <c r="A119" s="94" t="s">
        <v>89</v>
      </c>
      <c r="B119" s="59"/>
      <c r="C119" s="105"/>
      <c r="D119" s="105"/>
      <c r="E119" s="271" t="s">
        <v>170</v>
      </c>
      <c r="F119" s="271"/>
      <c r="G119" s="271"/>
      <c r="H119" s="271"/>
      <c r="I119" s="271"/>
      <c r="J119" s="105"/>
      <c r="K119" s="271" t="s">
        <v>171</v>
      </c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3">
        <f>'D.6.02 - SO 22 - Skluzavky'!J32</f>
        <v>0</v>
      </c>
      <c r="AH119" s="274"/>
      <c r="AI119" s="274"/>
      <c r="AJ119" s="274"/>
      <c r="AK119" s="274"/>
      <c r="AL119" s="274"/>
      <c r="AM119" s="274"/>
      <c r="AN119" s="273">
        <f t="shared" si="0"/>
        <v>0</v>
      </c>
      <c r="AO119" s="274"/>
      <c r="AP119" s="274"/>
      <c r="AQ119" s="106" t="s">
        <v>104</v>
      </c>
      <c r="AR119" s="61"/>
      <c r="AS119" s="107">
        <v>0</v>
      </c>
      <c r="AT119" s="108">
        <f t="shared" si="1"/>
        <v>0</v>
      </c>
      <c r="AU119" s="109">
        <f>'D.6.02 - SO 22 - Skluzavky'!P122</f>
        <v>0</v>
      </c>
      <c r="AV119" s="108">
        <f>'D.6.02 - SO 22 - Skluzavky'!J35</f>
        <v>0</v>
      </c>
      <c r="AW119" s="108">
        <f>'D.6.02 - SO 22 - Skluzavky'!J36</f>
        <v>0</v>
      </c>
      <c r="AX119" s="108">
        <f>'D.6.02 - SO 22 - Skluzavky'!J37</f>
        <v>0</v>
      </c>
      <c r="AY119" s="108">
        <f>'D.6.02 - SO 22 - Skluzavky'!J38</f>
        <v>0</v>
      </c>
      <c r="AZ119" s="108">
        <f>'D.6.02 - SO 22 - Skluzavky'!F35</f>
        <v>0</v>
      </c>
      <c r="BA119" s="108">
        <f>'D.6.02 - SO 22 - Skluzavky'!F36</f>
        <v>0</v>
      </c>
      <c r="BB119" s="108">
        <f>'D.6.02 - SO 22 - Skluzavky'!F37</f>
        <v>0</v>
      </c>
      <c r="BC119" s="108">
        <f>'D.6.02 - SO 22 - Skluzavky'!F38</f>
        <v>0</v>
      </c>
      <c r="BD119" s="110">
        <f>'D.6.02 - SO 22 - Skluzavky'!F39</f>
        <v>0</v>
      </c>
      <c r="BT119" s="111" t="s">
        <v>95</v>
      </c>
      <c r="BV119" s="111" t="s">
        <v>87</v>
      </c>
      <c r="BW119" s="111" t="s">
        <v>172</v>
      </c>
      <c r="BX119" s="111" t="s">
        <v>166</v>
      </c>
      <c r="CL119" s="111" t="s">
        <v>19</v>
      </c>
    </row>
    <row r="120" spans="1:91" s="4" customFormat="1" ht="16.5" customHeight="1">
      <c r="A120" s="94" t="s">
        <v>89</v>
      </c>
      <c r="B120" s="59"/>
      <c r="C120" s="105"/>
      <c r="D120" s="105"/>
      <c r="E120" s="271" t="s">
        <v>173</v>
      </c>
      <c r="F120" s="271"/>
      <c r="G120" s="271"/>
      <c r="H120" s="271"/>
      <c r="I120" s="271"/>
      <c r="J120" s="105"/>
      <c r="K120" s="271" t="s">
        <v>174</v>
      </c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3">
        <f>'D.6.03 - SO 23 - Oplocení'!J32</f>
        <v>0</v>
      </c>
      <c r="AH120" s="274"/>
      <c r="AI120" s="274"/>
      <c r="AJ120" s="274"/>
      <c r="AK120" s="274"/>
      <c r="AL120" s="274"/>
      <c r="AM120" s="274"/>
      <c r="AN120" s="273">
        <f t="shared" si="0"/>
        <v>0</v>
      </c>
      <c r="AO120" s="274"/>
      <c r="AP120" s="274"/>
      <c r="AQ120" s="106" t="s">
        <v>104</v>
      </c>
      <c r="AR120" s="61"/>
      <c r="AS120" s="107">
        <v>0</v>
      </c>
      <c r="AT120" s="108">
        <f t="shared" si="1"/>
        <v>0</v>
      </c>
      <c r="AU120" s="109">
        <f>'D.6.03 - SO 23 - Oplocení'!P124</f>
        <v>0</v>
      </c>
      <c r="AV120" s="108">
        <f>'D.6.03 - SO 23 - Oplocení'!J35</f>
        <v>0</v>
      </c>
      <c r="AW120" s="108">
        <f>'D.6.03 - SO 23 - Oplocení'!J36</f>
        <v>0</v>
      </c>
      <c r="AX120" s="108">
        <f>'D.6.03 - SO 23 - Oplocení'!J37</f>
        <v>0</v>
      </c>
      <c r="AY120" s="108">
        <f>'D.6.03 - SO 23 - Oplocení'!J38</f>
        <v>0</v>
      </c>
      <c r="AZ120" s="108">
        <f>'D.6.03 - SO 23 - Oplocení'!F35</f>
        <v>0</v>
      </c>
      <c r="BA120" s="108">
        <f>'D.6.03 - SO 23 - Oplocení'!F36</f>
        <v>0</v>
      </c>
      <c r="BB120" s="108">
        <f>'D.6.03 - SO 23 - Oplocení'!F37</f>
        <v>0</v>
      </c>
      <c r="BC120" s="108">
        <f>'D.6.03 - SO 23 - Oplocení'!F38</f>
        <v>0</v>
      </c>
      <c r="BD120" s="110">
        <f>'D.6.03 - SO 23 - Oplocení'!F39</f>
        <v>0</v>
      </c>
      <c r="BT120" s="111" t="s">
        <v>95</v>
      </c>
      <c r="BV120" s="111" t="s">
        <v>87</v>
      </c>
      <c r="BW120" s="111" t="s">
        <v>175</v>
      </c>
      <c r="BX120" s="111" t="s">
        <v>166</v>
      </c>
      <c r="CL120" s="111" t="s">
        <v>19</v>
      </c>
    </row>
    <row r="121" spans="1:91" s="4" customFormat="1" ht="16.5" customHeight="1">
      <c r="A121" s="94" t="s">
        <v>89</v>
      </c>
      <c r="B121" s="59"/>
      <c r="C121" s="105"/>
      <c r="D121" s="105"/>
      <c r="E121" s="271" t="s">
        <v>176</v>
      </c>
      <c r="F121" s="271"/>
      <c r="G121" s="271"/>
      <c r="H121" s="271"/>
      <c r="I121" s="271"/>
      <c r="J121" s="105"/>
      <c r="K121" s="271" t="s">
        <v>177</v>
      </c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3">
        <f>'D.6.04 - SO 00 - Zahrada'!J32</f>
        <v>0</v>
      </c>
      <c r="AH121" s="274"/>
      <c r="AI121" s="274"/>
      <c r="AJ121" s="274"/>
      <c r="AK121" s="274"/>
      <c r="AL121" s="274"/>
      <c r="AM121" s="274"/>
      <c r="AN121" s="273">
        <f t="shared" si="0"/>
        <v>0</v>
      </c>
      <c r="AO121" s="274"/>
      <c r="AP121" s="274"/>
      <c r="AQ121" s="106" t="s">
        <v>104</v>
      </c>
      <c r="AR121" s="61"/>
      <c r="AS121" s="112">
        <v>0</v>
      </c>
      <c r="AT121" s="113">
        <f t="shared" si="1"/>
        <v>0</v>
      </c>
      <c r="AU121" s="114">
        <f>'D.6.04 - SO 00 - Zahrada'!P122</f>
        <v>0</v>
      </c>
      <c r="AV121" s="113">
        <f>'D.6.04 - SO 00 - Zahrada'!J35</f>
        <v>0</v>
      </c>
      <c r="AW121" s="113">
        <f>'D.6.04 - SO 00 - Zahrada'!J36</f>
        <v>0</v>
      </c>
      <c r="AX121" s="113">
        <f>'D.6.04 - SO 00 - Zahrada'!J37</f>
        <v>0</v>
      </c>
      <c r="AY121" s="113">
        <f>'D.6.04 - SO 00 - Zahrada'!J38</f>
        <v>0</v>
      </c>
      <c r="AZ121" s="113">
        <f>'D.6.04 - SO 00 - Zahrada'!F35</f>
        <v>0</v>
      </c>
      <c r="BA121" s="113">
        <f>'D.6.04 - SO 00 - Zahrada'!F36</f>
        <v>0</v>
      </c>
      <c r="BB121" s="113">
        <f>'D.6.04 - SO 00 - Zahrada'!F37</f>
        <v>0</v>
      </c>
      <c r="BC121" s="113">
        <f>'D.6.04 - SO 00 - Zahrada'!F38</f>
        <v>0</v>
      </c>
      <c r="BD121" s="115">
        <f>'D.6.04 - SO 00 - Zahrada'!F39</f>
        <v>0</v>
      </c>
      <c r="BT121" s="111" t="s">
        <v>95</v>
      </c>
      <c r="BV121" s="111" t="s">
        <v>87</v>
      </c>
      <c r="BW121" s="111" t="s">
        <v>178</v>
      </c>
      <c r="BX121" s="111" t="s">
        <v>166</v>
      </c>
      <c r="CL121" s="111" t="s">
        <v>19</v>
      </c>
    </row>
    <row r="122" spans="1:91" s="2" customFormat="1" ht="30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40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</row>
    <row r="123" spans="1:9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40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</row>
  </sheetData>
  <sheetProtection password="BB7A" sheet="1" objects="1" scenarios="1" formatColumns="0" formatRows="0"/>
  <mergeCells count="146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AN120:AP120"/>
    <mergeCell ref="AG120:AM120"/>
    <mergeCell ref="AN121:AP121"/>
    <mergeCell ref="AG121:AM121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E98:I98"/>
    <mergeCell ref="K98:AF98"/>
    <mergeCell ref="E99:I99"/>
    <mergeCell ref="K99:AF99"/>
    <mergeCell ref="E100:I100"/>
    <mergeCell ref="K100:AF100"/>
    <mergeCell ref="E101:I101"/>
    <mergeCell ref="K101:AF101"/>
    <mergeCell ref="E102:I102"/>
    <mergeCell ref="K102:AF102"/>
    <mergeCell ref="E103:I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E119:I119"/>
    <mergeCell ref="K119:AF119"/>
    <mergeCell ref="E120:I120"/>
    <mergeCell ref="K120:AF120"/>
    <mergeCell ref="E121:I121"/>
    <mergeCell ref="K121:AF121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L109:AF109"/>
    <mergeCell ref="F109:J109"/>
    <mergeCell ref="K110:AF110"/>
    <mergeCell ref="E110:I110"/>
    <mergeCell ref="K111:AF111"/>
    <mergeCell ref="E111:I111"/>
    <mergeCell ref="J112:AF112"/>
    <mergeCell ref="D112:H112"/>
    <mergeCell ref="K113:AF113"/>
    <mergeCell ref="E113:I113"/>
    <mergeCell ref="K104:AF104"/>
    <mergeCell ref="E104:I104"/>
    <mergeCell ref="K105:AF105"/>
    <mergeCell ref="E105:I105"/>
    <mergeCell ref="L106:AF106"/>
    <mergeCell ref="F106:J106"/>
    <mergeCell ref="F107:J107"/>
    <mergeCell ref="L107:AF107"/>
    <mergeCell ref="L108:AF108"/>
    <mergeCell ref="F108:J108"/>
  </mergeCells>
  <hyperlinks>
    <hyperlink ref="A95" location="'000 - Vedlejší rozpočtové...'!C2" display="/"/>
    <hyperlink ref="A96" location="'D.1 - SO-01 - Architekton...'!C2" display="/"/>
    <hyperlink ref="A98" location="'D.4.01 - Zdravotně techni...'!C2" display="/"/>
    <hyperlink ref="A99" location="'D.4.02 - Tepelné čerpadlo'!C2" display="/"/>
    <hyperlink ref="A100" location="'D.4.03 - Vytápění'!C2" display="/"/>
    <hyperlink ref="A101" location="'D.4.04 - Vzduchotechnika'!C2" display="/"/>
    <hyperlink ref="A102" location="'D.4.05 - Elektro silnoproud'!C2" display="/"/>
    <hyperlink ref="A103" location="'D.4.06 - Osvětlení'!C2" display="/"/>
    <hyperlink ref="A104" location="'D.4.07 - Systém ochrany p...'!C2" display="/"/>
    <hyperlink ref="A106" location="'01 - EZS'!C2" display="/"/>
    <hyperlink ref="A107" location="'02 - SKS_CCTV'!C2" display="/"/>
    <hyperlink ref="A108" location="'03 - STA'!C2" display="/"/>
    <hyperlink ref="A109" location="'04 - NS'!C2" display="/"/>
    <hyperlink ref="A110" location="'D.4.09 - Fotovoltaika'!C2" display="/"/>
    <hyperlink ref="A111" location="'D.4.11 - Dopravní řešení'!C2" display="/"/>
    <hyperlink ref="A113" location="'D.5.01 - Zemní vrty a při...'!C2" display="/"/>
    <hyperlink ref="A114" location="'D.5.02 - SO-12 - přípojka...'!C2" display="/"/>
    <hyperlink ref="A115" location="'D.5.03 - SO-13 - dešťová ...'!C2" display="/"/>
    <hyperlink ref="A116" location="'D.5.04 - SO-14 - přípojka...'!C2" display="/"/>
    <hyperlink ref="A118" location="'D.6.01 - SO 21 - Venkovní...'!C2" display="/"/>
    <hyperlink ref="A119" location="'D.6.02 - SO 22 - Skluzavky'!C2" display="/"/>
    <hyperlink ref="A120" location="'D.6.03 - SO 23 - Oplocení'!C2" display="/"/>
    <hyperlink ref="A121" location="'D.6.04 - SO 00 - Zahrad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94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2" customFormat="1" ht="12" customHeight="1">
      <c r="A8" s="35"/>
      <c r="B8" s="40"/>
      <c r="C8" s="35"/>
      <c r="D8" s="120" t="s">
        <v>180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181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19</v>
      </c>
      <c r="G11" s="35"/>
      <c r="H11" s="35"/>
      <c r="I11" s="120" t="s">
        <v>20</v>
      </c>
      <c r="J11" s="111" t="s">
        <v>182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22</v>
      </c>
      <c r="E12" s="35"/>
      <c r="F12" s="111" t="s">
        <v>23</v>
      </c>
      <c r="G12" s="35"/>
      <c r="H12" s="35"/>
      <c r="I12" s="120" t="s">
        <v>24</v>
      </c>
      <c r="J12" s="121">
        <f>'Rekapitulace stavby'!AN8</f>
        <v>45539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22" t="s">
        <v>25</v>
      </c>
      <c r="E13" s="35"/>
      <c r="F13" s="123" t="s">
        <v>26</v>
      </c>
      <c r="G13" s="35"/>
      <c r="H13" s="35"/>
      <c r="I13" s="122" t="s">
        <v>27</v>
      </c>
      <c r="J13" s="123" t="s">
        <v>28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29</v>
      </c>
      <c r="E14" s="35"/>
      <c r="F14" s="35"/>
      <c r="G14" s="35"/>
      <c r="H14" s="35"/>
      <c r="I14" s="120" t="s">
        <v>30</v>
      </c>
      <c r="J14" s="111" t="s">
        <v>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34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35</v>
      </c>
      <c r="E17" s="35"/>
      <c r="F17" s="35"/>
      <c r="G17" s="35"/>
      <c r="H17" s="35"/>
      <c r="I17" s="120" t="s">
        <v>30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37</v>
      </c>
      <c r="E20" s="35"/>
      <c r="F20" s="35"/>
      <c r="G20" s="35"/>
      <c r="H20" s="35"/>
      <c r="I20" s="120" t="s">
        <v>30</v>
      </c>
      <c r="J20" s="111" t="s">
        <v>38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39</v>
      </c>
      <c r="F21" s="35"/>
      <c r="G21" s="35"/>
      <c r="H21" s="35"/>
      <c r="I21" s="120" t="s">
        <v>33</v>
      </c>
      <c r="J21" s="111" t="s">
        <v>40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42</v>
      </c>
      <c r="E23" s="35"/>
      <c r="F23" s="35"/>
      <c r="G23" s="35"/>
      <c r="H23" s="35"/>
      <c r="I23" s="120" t="s">
        <v>30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33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4"/>
      <c r="B27" s="125"/>
      <c r="C27" s="124"/>
      <c r="D27" s="124"/>
      <c r="E27" s="323" t="s">
        <v>1</v>
      </c>
      <c r="F27" s="323"/>
      <c r="G27" s="323"/>
      <c r="H27" s="32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45</v>
      </c>
      <c r="E30" s="35"/>
      <c r="F30" s="35"/>
      <c r="G30" s="35"/>
      <c r="H30" s="35"/>
      <c r="I30" s="35"/>
      <c r="J30" s="129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47</v>
      </c>
      <c r="G32" s="35"/>
      <c r="H32" s="35"/>
      <c r="I32" s="130" t="s">
        <v>46</v>
      </c>
      <c r="J32" s="130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49</v>
      </c>
      <c r="E33" s="120" t="s">
        <v>50</v>
      </c>
      <c r="F33" s="132">
        <f>ROUND((SUM(BE121:BE153)),  2)</f>
        <v>0</v>
      </c>
      <c r="G33" s="35"/>
      <c r="H33" s="35"/>
      <c r="I33" s="133">
        <v>0.21</v>
      </c>
      <c r="J33" s="132">
        <f>ROUND(((SUM(BE121:BE153))*I33),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2">
        <f>ROUND((SUM(BF121:BF153)),  2)</f>
        <v>0</v>
      </c>
      <c r="G34" s="35"/>
      <c r="H34" s="35"/>
      <c r="I34" s="133">
        <v>0.12</v>
      </c>
      <c r="J34" s="132">
        <f>ROUND(((SUM(BF121:BF153))*I34),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2">
        <f>ROUND((SUM(BG121:BG153)),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2">
        <f>ROUND((SUM(BH121:BH153)),  2)</f>
        <v>0</v>
      </c>
      <c r="G36" s="35"/>
      <c r="H36" s="35"/>
      <c r="I36" s="133">
        <v>0.12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2">
        <f>ROUND((SUM(BI121:BI153)),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55</v>
      </c>
      <c r="E39" s="136"/>
      <c r="F39" s="136"/>
      <c r="G39" s="137" t="s">
        <v>56</v>
      </c>
      <c r="H39" s="138" t="s">
        <v>57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47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2" customHeight="1">
      <c r="A85" s="35"/>
      <c r="B85" s="36"/>
      <c r="C85" s="29" t="s">
        <v>180</v>
      </c>
      <c r="D85" s="37"/>
      <c r="E85" s="37"/>
      <c r="F85" s="37"/>
      <c r="G85" s="37"/>
      <c r="H85" s="3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6.5" customHeight="1">
      <c r="A86" s="35"/>
      <c r="B86" s="36"/>
      <c r="C86" s="37"/>
      <c r="D86" s="37"/>
      <c r="E86" s="279" t="str">
        <f>E9</f>
        <v>000 - Vedlejší rozpočtové náklady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12" customHeight="1">
      <c r="A88" s="35"/>
      <c r="B88" s="36"/>
      <c r="C88" s="29" t="s">
        <v>22</v>
      </c>
      <c r="D88" s="37"/>
      <c r="E88" s="37"/>
      <c r="F88" s="27" t="str">
        <f>F12</f>
        <v>Tachov</v>
      </c>
      <c r="G88" s="37"/>
      <c r="H88" s="37"/>
      <c r="I88" s="29" t="s">
        <v>24</v>
      </c>
      <c r="J88" s="67">
        <f>IF(J12="","",J12)</f>
        <v>45539</v>
      </c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25.7" customHeight="1">
      <c r="A90" s="35"/>
      <c r="B90" s="36"/>
      <c r="C90" s="29" t="s">
        <v>29</v>
      </c>
      <c r="D90" s="37"/>
      <c r="E90" s="37"/>
      <c r="F90" s="27" t="str">
        <f>E15</f>
        <v>město Tachov</v>
      </c>
      <c r="G90" s="37"/>
      <c r="H90" s="37"/>
      <c r="I90" s="29" t="s">
        <v>37</v>
      </c>
      <c r="J90" s="33" t="str">
        <f>E21</f>
        <v>Architektonické studio Hysek s.r.o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35</v>
      </c>
      <c r="D91" s="37"/>
      <c r="E91" s="37"/>
      <c r="F91" s="27" t="str">
        <f>IF(E18="","",E18)</f>
        <v>Vyplň údaj</v>
      </c>
      <c r="G91" s="37"/>
      <c r="H91" s="37"/>
      <c r="I91" s="29" t="s">
        <v>42</v>
      </c>
      <c r="J91" s="33" t="str">
        <f>E24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29.25" customHeight="1">
      <c r="A93" s="35"/>
      <c r="B93" s="36"/>
      <c r="C93" s="152" t="s">
        <v>184</v>
      </c>
      <c r="D93" s="153"/>
      <c r="E93" s="153"/>
      <c r="F93" s="153"/>
      <c r="G93" s="153"/>
      <c r="H93" s="153"/>
      <c r="I93" s="153"/>
      <c r="J93" s="154" t="s">
        <v>185</v>
      </c>
      <c r="K93" s="153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22.9" customHeight="1">
      <c r="A95" s="35"/>
      <c r="B95" s="36"/>
      <c r="C95" s="155" t="s">
        <v>186</v>
      </c>
      <c r="D95" s="37"/>
      <c r="E95" s="37"/>
      <c r="F95" s="37"/>
      <c r="G95" s="37"/>
      <c r="H95" s="37"/>
      <c r="I95" s="37"/>
      <c r="J95" s="85">
        <f>J121</f>
        <v>0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U95" s="17" t="s">
        <v>187</v>
      </c>
    </row>
    <row r="96" spans="1:47" s="9" customFormat="1" ht="24.95" customHeight="1">
      <c r="B96" s="156"/>
      <c r="C96" s="157"/>
      <c r="D96" s="158" t="s">
        <v>188</v>
      </c>
      <c r="E96" s="159"/>
      <c r="F96" s="159"/>
      <c r="G96" s="159"/>
      <c r="H96" s="159"/>
      <c r="I96" s="159"/>
      <c r="J96" s="160">
        <f>J122</f>
        <v>0</v>
      </c>
      <c r="K96" s="157"/>
      <c r="L96" s="161"/>
    </row>
    <row r="97" spans="1:31" s="10" customFormat="1" ht="19.899999999999999" customHeight="1">
      <c r="B97" s="162"/>
      <c r="C97" s="105"/>
      <c r="D97" s="163" t="s">
        <v>189</v>
      </c>
      <c r="E97" s="164"/>
      <c r="F97" s="164"/>
      <c r="G97" s="164"/>
      <c r="H97" s="164"/>
      <c r="I97" s="164"/>
      <c r="J97" s="165">
        <f>J123</f>
        <v>0</v>
      </c>
      <c r="K97" s="105"/>
      <c r="L97" s="166"/>
    </row>
    <row r="98" spans="1:31" s="10" customFormat="1" ht="19.899999999999999" customHeight="1">
      <c r="B98" s="162"/>
      <c r="C98" s="105"/>
      <c r="D98" s="163" t="s">
        <v>190</v>
      </c>
      <c r="E98" s="164"/>
      <c r="F98" s="164"/>
      <c r="G98" s="164"/>
      <c r="H98" s="164"/>
      <c r="I98" s="164"/>
      <c r="J98" s="165">
        <f>J130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191</v>
      </c>
      <c r="E99" s="164"/>
      <c r="F99" s="164"/>
      <c r="G99" s="164"/>
      <c r="H99" s="164"/>
      <c r="I99" s="164"/>
      <c r="J99" s="165">
        <f>J136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192</v>
      </c>
      <c r="E100" s="164"/>
      <c r="F100" s="164"/>
      <c r="G100" s="164"/>
      <c r="H100" s="164"/>
      <c r="I100" s="164"/>
      <c r="J100" s="165">
        <f>J138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193</v>
      </c>
      <c r="E101" s="164"/>
      <c r="F101" s="164"/>
      <c r="G101" s="164"/>
      <c r="H101" s="164"/>
      <c r="I101" s="164"/>
      <c r="J101" s="165">
        <f>J147</f>
        <v>0</v>
      </c>
      <c r="K101" s="105"/>
      <c r="L101" s="166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3" t="s">
        <v>194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4" t="str">
        <f>E7</f>
        <v>TACHOV - dětská skupina, p.p.č. 1450/1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29" t="s">
        <v>180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9" t="str">
        <f>E9</f>
        <v>000 - Vedlejší rozpočtové náklady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22</v>
      </c>
      <c r="D115" s="37"/>
      <c r="E115" s="37"/>
      <c r="F115" s="27" t="str">
        <f>F12</f>
        <v>Tachov</v>
      </c>
      <c r="G115" s="37"/>
      <c r="H115" s="37"/>
      <c r="I115" s="29" t="s">
        <v>24</v>
      </c>
      <c r="J115" s="67">
        <f>IF(J12="","",J12)</f>
        <v>45539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29" t="s">
        <v>29</v>
      </c>
      <c r="D117" s="37"/>
      <c r="E117" s="37"/>
      <c r="F117" s="27" t="str">
        <f>E15</f>
        <v>město Tachov</v>
      </c>
      <c r="G117" s="37"/>
      <c r="H117" s="37"/>
      <c r="I117" s="29" t="s">
        <v>37</v>
      </c>
      <c r="J117" s="33" t="str">
        <f>E21</f>
        <v>Architektonické studio Hysek s.r.o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9" t="s">
        <v>35</v>
      </c>
      <c r="D118" s="37"/>
      <c r="E118" s="37"/>
      <c r="F118" s="27" t="str">
        <f>IF(E18="","",E18)</f>
        <v>Vyplň údaj</v>
      </c>
      <c r="G118" s="37"/>
      <c r="H118" s="37"/>
      <c r="I118" s="29" t="s">
        <v>42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7"/>
      <c r="B120" s="168"/>
      <c r="C120" s="169" t="s">
        <v>195</v>
      </c>
      <c r="D120" s="170" t="s">
        <v>70</v>
      </c>
      <c r="E120" s="170" t="s">
        <v>66</v>
      </c>
      <c r="F120" s="170" t="s">
        <v>67</v>
      </c>
      <c r="G120" s="170" t="s">
        <v>196</v>
      </c>
      <c r="H120" s="170" t="s">
        <v>197</v>
      </c>
      <c r="I120" s="170" t="s">
        <v>198</v>
      </c>
      <c r="J120" s="170" t="s">
        <v>185</v>
      </c>
      <c r="K120" s="171" t="s">
        <v>199</v>
      </c>
      <c r="L120" s="172"/>
      <c r="M120" s="76" t="s">
        <v>1</v>
      </c>
      <c r="N120" s="77" t="s">
        <v>49</v>
      </c>
      <c r="O120" s="77" t="s">
        <v>200</v>
      </c>
      <c r="P120" s="77" t="s">
        <v>201</v>
      </c>
      <c r="Q120" s="77" t="s">
        <v>202</v>
      </c>
      <c r="R120" s="77" t="s">
        <v>203</v>
      </c>
      <c r="S120" s="77" t="s">
        <v>204</v>
      </c>
      <c r="T120" s="78" t="s">
        <v>205</v>
      </c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1:65" s="2" customFormat="1" ht="22.9" customHeight="1">
      <c r="A121" s="35"/>
      <c r="B121" s="36"/>
      <c r="C121" s="83" t="s">
        <v>206</v>
      </c>
      <c r="D121" s="37"/>
      <c r="E121" s="37"/>
      <c r="F121" s="37"/>
      <c r="G121" s="37"/>
      <c r="H121" s="37"/>
      <c r="I121" s="37"/>
      <c r="J121" s="173">
        <f>BK121</f>
        <v>0</v>
      </c>
      <c r="K121" s="37"/>
      <c r="L121" s="40"/>
      <c r="M121" s="79"/>
      <c r="N121" s="174"/>
      <c r="O121" s="80"/>
      <c r="P121" s="175">
        <f>P122</f>
        <v>0</v>
      </c>
      <c r="Q121" s="80"/>
      <c r="R121" s="175">
        <f>R122</f>
        <v>0</v>
      </c>
      <c r="S121" s="80"/>
      <c r="T121" s="176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84</v>
      </c>
      <c r="AU121" s="17" t="s">
        <v>187</v>
      </c>
      <c r="BK121" s="177">
        <f>BK122</f>
        <v>0</v>
      </c>
    </row>
    <row r="122" spans="1:65" s="12" customFormat="1" ht="25.9" customHeight="1">
      <c r="B122" s="178"/>
      <c r="C122" s="179"/>
      <c r="D122" s="180" t="s">
        <v>84</v>
      </c>
      <c r="E122" s="181" t="s">
        <v>207</v>
      </c>
      <c r="F122" s="181" t="s">
        <v>91</v>
      </c>
      <c r="G122" s="179"/>
      <c r="H122" s="179"/>
      <c r="I122" s="182"/>
      <c r="J122" s="183">
        <f>BK122</f>
        <v>0</v>
      </c>
      <c r="K122" s="179"/>
      <c r="L122" s="184"/>
      <c r="M122" s="185"/>
      <c r="N122" s="186"/>
      <c r="O122" s="186"/>
      <c r="P122" s="187">
        <f>P123+P130+P136+P138+P147</f>
        <v>0</v>
      </c>
      <c r="Q122" s="186"/>
      <c r="R122" s="187">
        <f>R123+R130+R136+R138+R147</f>
        <v>0</v>
      </c>
      <c r="S122" s="186"/>
      <c r="T122" s="188">
        <f>T123+T130+T136+T138+T147</f>
        <v>0</v>
      </c>
      <c r="AR122" s="189" t="s">
        <v>208</v>
      </c>
      <c r="AT122" s="190" t="s">
        <v>84</v>
      </c>
      <c r="AU122" s="190" t="s">
        <v>85</v>
      </c>
      <c r="AY122" s="189" t="s">
        <v>209</v>
      </c>
      <c r="BK122" s="191">
        <f>BK123+BK130+BK136+BK138+BK147</f>
        <v>0</v>
      </c>
    </row>
    <row r="123" spans="1:65" s="12" customFormat="1" ht="22.9" customHeight="1">
      <c r="B123" s="178"/>
      <c r="C123" s="179"/>
      <c r="D123" s="180" t="s">
        <v>84</v>
      </c>
      <c r="E123" s="192" t="s">
        <v>210</v>
      </c>
      <c r="F123" s="192" t="s">
        <v>211</v>
      </c>
      <c r="G123" s="179"/>
      <c r="H123" s="179"/>
      <c r="I123" s="182"/>
      <c r="J123" s="193">
        <f>BK123</f>
        <v>0</v>
      </c>
      <c r="K123" s="179"/>
      <c r="L123" s="184"/>
      <c r="M123" s="185"/>
      <c r="N123" s="186"/>
      <c r="O123" s="186"/>
      <c r="P123" s="187">
        <f>SUM(P124:P129)</f>
        <v>0</v>
      </c>
      <c r="Q123" s="186"/>
      <c r="R123" s="187">
        <f>SUM(R124:R129)</f>
        <v>0</v>
      </c>
      <c r="S123" s="186"/>
      <c r="T123" s="188">
        <f>SUM(T124:T129)</f>
        <v>0</v>
      </c>
      <c r="AR123" s="189" t="s">
        <v>208</v>
      </c>
      <c r="AT123" s="190" t="s">
        <v>84</v>
      </c>
      <c r="AU123" s="190" t="s">
        <v>93</v>
      </c>
      <c r="AY123" s="189" t="s">
        <v>209</v>
      </c>
      <c r="BK123" s="191">
        <f>SUM(BK124:BK129)</f>
        <v>0</v>
      </c>
    </row>
    <row r="124" spans="1:65" s="2" customFormat="1" ht="16.5" customHeight="1">
      <c r="A124" s="35"/>
      <c r="B124" s="36"/>
      <c r="C124" s="194" t="s">
        <v>93</v>
      </c>
      <c r="D124" s="194" t="s">
        <v>212</v>
      </c>
      <c r="E124" s="195" t="s">
        <v>213</v>
      </c>
      <c r="F124" s="196" t="s">
        <v>214</v>
      </c>
      <c r="G124" s="197" t="s">
        <v>215</v>
      </c>
      <c r="H124" s="198">
        <v>1</v>
      </c>
      <c r="I124" s="199"/>
      <c r="J124" s="200">
        <f>ROUND(I124*H124,2)</f>
        <v>0</v>
      </c>
      <c r="K124" s="196" t="s">
        <v>216</v>
      </c>
      <c r="L124" s="40"/>
      <c r="M124" s="201" t="s">
        <v>1</v>
      </c>
      <c r="N124" s="202" t="s">
        <v>50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217</v>
      </c>
      <c r="AT124" s="205" t="s">
        <v>212</v>
      </c>
      <c r="AU124" s="205" t="s">
        <v>95</v>
      </c>
      <c r="AY124" s="17" t="s">
        <v>209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7" t="s">
        <v>93</v>
      </c>
      <c r="BK124" s="206">
        <f>ROUND(I124*H124,2)</f>
        <v>0</v>
      </c>
      <c r="BL124" s="17" t="s">
        <v>217</v>
      </c>
      <c r="BM124" s="205" t="s">
        <v>218</v>
      </c>
    </row>
    <row r="125" spans="1:65" s="2" customFormat="1" ht="11.25">
      <c r="A125" s="35"/>
      <c r="B125" s="36"/>
      <c r="C125" s="37"/>
      <c r="D125" s="207" t="s">
        <v>219</v>
      </c>
      <c r="E125" s="37"/>
      <c r="F125" s="208" t="s">
        <v>220</v>
      </c>
      <c r="G125" s="37"/>
      <c r="H125" s="37"/>
      <c r="I125" s="209"/>
      <c r="J125" s="37"/>
      <c r="K125" s="37"/>
      <c r="L125" s="40"/>
      <c r="M125" s="210"/>
      <c r="N125" s="211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219</v>
      </c>
      <c r="AU125" s="17" t="s">
        <v>95</v>
      </c>
    </row>
    <row r="126" spans="1:65" s="2" customFormat="1" ht="58.5">
      <c r="A126" s="35"/>
      <c r="B126" s="36"/>
      <c r="C126" s="37"/>
      <c r="D126" s="212" t="s">
        <v>221</v>
      </c>
      <c r="E126" s="37"/>
      <c r="F126" s="213" t="s">
        <v>222</v>
      </c>
      <c r="G126" s="37"/>
      <c r="H126" s="37"/>
      <c r="I126" s="209"/>
      <c r="J126" s="37"/>
      <c r="K126" s="37"/>
      <c r="L126" s="40"/>
      <c r="M126" s="210"/>
      <c r="N126" s="21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221</v>
      </c>
      <c r="AU126" s="17" t="s">
        <v>95</v>
      </c>
    </row>
    <row r="127" spans="1:65" s="2" customFormat="1" ht="16.5" customHeight="1">
      <c r="A127" s="35"/>
      <c r="B127" s="36"/>
      <c r="C127" s="194" t="s">
        <v>95</v>
      </c>
      <c r="D127" s="194" t="s">
        <v>212</v>
      </c>
      <c r="E127" s="195" t="s">
        <v>223</v>
      </c>
      <c r="F127" s="196" t="s">
        <v>224</v>
      </c>
      <c r="G127" s="197" t="s">
        <v>225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50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226</v>
      </c>
      <c r="AT127" s="205" t="s">
        <v>212</v>
      </c>
      <c r="AU127" s="205" t="s">
        <v>95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226</v>
      </c>
      <c r="BM127" s="205" t="s">
        <v>227</v>
      </c>
    </row>
    <row r="128" spans="1:65" s="2" customFormat="1" ht="16.5" customHeight="1">
      <c r="A128" s="35"/>
      <c r="B128" s="36"/>
      <c r="C128" s="194" t="s">
        <v>130</v>
      </c>
      <c r="D128" s="194" t="s">
        <v>212</v>
      </c>
      <c r="E128" s="195" t="s">
        <v>228</v>
      </c>
      <c r="F128" s="196" t="s">
        <v>229</v>
      </c>
      <c r="G128" s="197" t="s">
        <v>225</v>
      </c>
      <c r="H128" s="198">
        <v>1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50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95</v>
      </c>
      <c r="AY128" s="17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93</v>
      </c>
      <c r="BK128" s="206">
        <f>ROUND(I128*H128,2)</f>
        <v>0</v>
      </c>
      <c r="BL128" s="17" t="s">
        <v>217</v>
      </c>
      <c r="BM128" s="205" t="s">
        <v>230</v>
      </c>
    </row>
    <row r="129" spans="1:65" s="2" customFormat="1" ht="58.5">
      <c r="A129" s="35"/>
      <c r="B129" s="36"/>
      <c r="C129" s="37"/>
      <c r="D129" s="212" t="s">
        <v>221</v>
      </c>
      <c r="E129" s="37"/>
      <c r="F129" s="213" t="s">
        <v>231</v>
      </c>
      <c r="G129" s="37"/>
      <c r="H129" s="37"/>
      <c r="I129" s="209"/>
      <c r="J129" s="37"/>
      <c r="K129" s="37"/>
      <c r="L129" s="40"/>
      <c r="M129" s="210"/>
      <c r="N129" s="211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221</v>
      </c>
      <c r="AU129" s="17" t="s">
        <v>95</v>
      </c>
    </row>
    <row r="130" spans="1:65" s="12" customFormat="1" ht="22.9" customHeight="1">
      <c r="B130" s="178"/>
      <c r="C130" s="179"/>
      <c r="D130" s="180" t="s">
        <v>84</v>
      </c>
      <c r="E130" s="192" t="s">
        <v>232</v>
      </c>
      <c r="F130" s="192" t="s">
        <v>233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SUM(P131:P135)</f>
        <v>0</v>
      </c>
      <c r="Q130" s="186"/>
      <c r="R130" s="187">
        <f>SUM(R131:R135)</f>
        <v>0</v>
      </c>
      <c r="S130" s="186"/>
      <c r="T130" s="188">
        <f>SUM(T131:T135)</f>
        <v>0</v>
      </c>
      <c r="AR130" s="189" t="s">
        <v>208</v>
      </c>
      <c r="AT130" s="190" t="s">
        <v>84</v>
      </c>
      <c r="AU130" s="190" t="s">
        <v>93</v>
      </c>
      <c r="AY130" s="189" t="s">
        <v>209</v>
      </c>
      <c r="BK130" s="191">
        <f>SUM(BK131:BK135)</f>
        <v>0</v>
      </c>
    </row>
    <row r="131" spans="1:65" s="2" customFormat="1" ht="16.5" customHeight="1">
      <c r="A131" s="35"/>
      <c r="B131" s="36"/>
      <c r="C131" s="194" t="s">
        <v>217</v>
      </c>
      <c r="D131" s="194" t="s">
        <v>212</v>
      </c>
      <c r="E131" s="195" t="s">
        <v>234</v>
      </c>
      <c r="F131" s="196" t="s">
        <v>233</v>
      </c>
      <c r="G131" s="197" t="s">
        <v>225</v>
      </c>
      <c r="H131" s="198">
        <v>1</v>
      </c>
      <c r="I131" s="199"/>
      <c r="J131" s="200">
        <f>ROUND(I131*H131,2)</f>
        <v>0</v>
      </c>
      <c r="K131" s="196" t="s">
        <v>235</v>
      </c>
      <c r="L131" s="40"/>
      <c r="M131" s="201" t="s">
        <v>1</v>
      </c>
      <c r="N131" s="202" t="s">
        <v>50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226</v>
      </c>
      <c r="AT131" s="205" t="s">
        <v>212</v>
      </c>
      <c r="AU131" s="205" t="s">
        <v>95</v>
      </c>
      <c r="AY131" s="17" t="s">
        <v>209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7" t="s">
        <v>93</v>
      </c>
      <c r="BK131" s="206">
        <f>ROUND(I131*H131,2)</f>
        <v>0</v>
      </c>
      <c r="BL131" s="17" t="s">
        <v>226</v>
      </c>
      <c r="BM131" s="205" t="s">
        <v>236</v>
      </c>
    </row>
    <row r="132" spans="1:65" s="2" customFormat="1" ht="24.2" customHeight="1">
      <c r="A132" s="35"/>
      <c r="B132" s="36"/>
      <c r="C132" s="194" t="s">
        <v>208</v>
      </c>
      <c r="D132" s="194" t="s">
        <v>212</v>
      </c>
      <c r="E132" s="195" t="s">
        <v>237</v>
      </c>
      <c r="F132" s="196" t="s">
        <v>238</v>
      </c>
      <c r="G132" s="197" t="s">
        <v>225</v>
      </c>
      <c r="H132" s="198">
        <v>1</v>
      </c>
      <c r="I132" s="199"/>
      <c r="J132" s="200">
        <f>ROUND(I132*H132,2)</f>
        <v>0</v>
      </c>
      <c r="K132" s="196" t="s">
        <v>1</v>
      </c>
      <c r="L132" s="40"/>
      <c r="M132" s="201" t="s">
        <v>1</v>
      </c>
      <c r="N132" s="202" t="s">
        <v>50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95</v>
      </c>
      <c r="AY132" s="17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93</v>
      </c>
      <c r="BK132" s="206">
        <f>ROUND(I132*H132,2)</f>
        <v>0</v>
      </c>
      <c r="BL132" s="17" t="s">
        <v>217</v>
      </c>
      <c r="BM132" s="205" t="s">
        <v>239</v>
      </c>
    </row>
    <row r="133" spans="1:65" s="2" customFormat="1" ht="29.25">
      <c r="A133" s="35"/>
      <c r="B133" s="36"/>
      <c r="C133" s="37"/>
      <c r="D133" s="212" t="s">
        <v>221</v>
      </c>
      <c r="E133" s="37"/>
      <c r="F133" s="213" t="s">
        <v>240</v>
      </c>
      <c r="G133" s="37"/>
      <c r="H133" s="37"/>
      <c r="I133" s="209"/>
      <c r="J133" s="37"/>
      <c r="K133" s="37"/>
      <c r="L133" s="40"/>
      <c r="M133" s="210"/>
      <c r="N133" s="211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221</v>
      </c>
      <c r="AU133" s="17" t="s">
        <v>95</v>
      </c>
    </row>
    <row r="134" spans="1:65" s="2" customFormat="1" ht="16.5" customHeight="1">
      <c r="A134" s="35"/>
      <c r="B134" s="36"/>
      <c r="C134" s="194" t="s">
        <v>241</v>
      </c>
      <c r="D134" s="194" t="s">
        <v>212</v>
      </c>
      <c r="E134" s="195" t="s">
        <v>242</v>
      </c>
      <c r="F134" s="196" t="s">
        <v>243</v>
      </c>
      <c r="G134" s="197" t="s">
        <v>225</v>
      </c>
      <c r="H134" s="198">
        <v>1</v>
      </c>
      <c r="I134" s="199"/>
      <c r="J134" s="200">
        <f>ROUND(I134*H134,2)</f>
        <v>0</v>
      </c>
      <c r="K134" s="196" t="s">
        <v>1</v>
      </c>
      <c r="L134" s="40"/>
      <c r="M134" s="201" t="s">
        <v>1</v>
      </c>
      <c r="N134" s="202" t="s">
        <v>50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95</v>
      </c>
      <c r="AY134" s="17" t="s">
        <v>209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93</v>
      </c>
      <c r="BK134" s="206">
        <f>ROUND(I134*H134,2)</f>
        <v>0</v>
      </c>
      <c r="BL134" s="17" t="s">
        <v>217</v>
      </c>
      <c r="BM134" s="205" t="s">
        <v>244</v>
      </c>
    </row>
    <row r="135" spans="1:65" s="2" customFormat="1" ht="29.25">
      <c r="A135" s="35"/>
      <c r="B135" s="36"/>
      <c r="C135" s="37"/>
      <c r="D135" s="212" t="s">
        <v>221</v>
      </c>
      <c r="E135" s="37"/>
      <c r="F135" s="213" t="s">
        <v>245</v>
      </c>
      <c r="G135" s="37"/>
      <c r="H135" s="37"/>
      <c r="I135" s="209"/>
      <c r="J135" s="37"/>
      <c r="K135" s="37"/>
      <c r="L135" s="40"/>
      <c r="M135" s="210"/>
      <c r="N135" s="211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221</v>
      </c>
      <c r="AU135" s="17" t="s">
        <v>95</v>
      </c>
    </row>
    <row r="136" spans="1:65" s="12" customFormat="1" ht="22.9" customHeight="1">
      <c r="B136" s="178"/>
      <c r="C136" s="179"/>
      <c r="D136" s="180" t="s">
        <v>84</v>
      </c>
      <c r="E136" s="192" t="s">
        <v>246</v>
      </c>
      <c r="F136" s="192" t="s">
        <v>247</v>
      </c>
      <c r="G136" s="179"/>
      <c r="H136" s="179"/>
      <c r="I136" s="182"/>
      <c r="J136" s="193">
        <f>BK136</f>
        <v>0</v>
      </c>
      <c r="K136" s="179"/>
      <c r="L136" s="184"/>
      <c r="M136" s="185"/>
      <c r="N136" s="186"/>
      <c r="O136" s="186"/>
      <c r="P136" s="187">
        <f>P137</f>
        <v>0</v>
      </c>
      <c r="Q136" s="186"/>
      <c r="R136" s="187">
        <f>R137</f>
        <v>0</v>
      </c>
      <c r="S136" s="186"/>
      <c r="T136" s="188">
        <f>T137</f>
        <v>0</v>
      </c>
      <c r="AR136" s="189" t="s">
        <v>208</v>
      </c>
      <c r="AT136" s="190" t="s">
        <v>84</v>
      </c>
      <c r="AU136" s="190" t="s">
        <v>93</v>
      </c>
      <c r="AY136" s="189" t="s">
        <v>209</v>
      </c>
      <c r="BK136" s="191">
        <f>BK137</f>
        <v>0</v>
      </c>
    </row>
    <row r="137" spans="1:65" s="2" customFormat="1" ht="16.5" customHeight="1">
      <c r="A137" s="35"/>
      <c r="B137" s="36"/>
      <c r="C137" s="194" t="s">
        <v>248</v>
      </c>
      <c r="D137" s="194" t="s">
        <v>212</v>
      </c>
      <c r="E137" s="195" t="s">
        <v>249</v>
      </c>
      <c r="F137" s="196" t="s">
        <v>250</v>
      </c>
      <c r="G137" s="197" t="s">
        <v>225</v>
      </c>
      <c r="H137" s="198">
        <v>1</v>
      </c>
      <c r="I137" s="199"/>
      <c r="J137" s="200">
        <f>ROUND(I137*H137,2)</f>
        <v>0</v>
      </c>
      <c r="K137" s="196" t="s">
        <v>235</v>
      </c>
      <c r="L137" s="40"/>
      <c r="M137" s="201" t="s">
        <v>1</v>
      </c>
      <c r="N137" s="202" t="s">
        <v>50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226</v>
      </c>
      <c r="AT137" s="205" t="s">
        <v>212</v>
      </c>
      <c r="AU137" s="205" t="s">
        <v>95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226</v>
      </c>
      <c r="BM137" s="205" t="s">
        <v>251</v>
      </c>
    </row>
    <row r="138" spans="1:65" s="12" customFormat="1" ht="22.9" customHeight="1">
      <c r="B138" s="178"/>
      <c r="C138" s="179"/>
      <c r="D138" s="180" t="s">
        <v>84</v>
      </c>
      <c r="E138" s="192" t="s">
        <v>252</v>
      </c>
      <c r="F138" s="192" t="s">
        <v>253</v>
      </c>
      <c r="G138" s="179"/>
      <c r="H138" s="179"/>
      <c r="I138" s="182"/>
      <c r="J138" s="193">
        <f>BK138</f>
        <v>0</v>
      </c>
      <c r="K138" s="179"/>
      <c r="L138" s="184"/>
      <c r="M138" s="185"/>
      <c r="N138" s="186"/>
      <c r="O138" s="186"/>
      <c r="P138" s="187">
        <f>SUM(P139:P146)</f>
        <v>0</v>
      </c>
      <c r="Q138" s="186"/>
      <c r="R138" s="187">
        <f>SUM(R139:R146)</f>
        <v>0</v>
      </c>
      <c r="S138" s="186"/>
      <c r="T138" s="188">
        <f>SUM(T139:T146)</f>
        <v>0</v>
      </c>
      <c r="AR138" s="189" t="s">
        <v>208</v>
      </c>
      <c r="AT138" s="190" t="s">
        <v>84</v>
      </c>
      <c r="AU138" s="190" t="s">
        <v>93</v>
      </c>
      <c r="AY138" s="189" t="s">
        <v>209</v>
      </c>
      <c r="BK138" s="191">
        <f>SUM(BK139:BK146)</f>
        <v>0</v>
      </c>
    </row>
    <row r="139" spans="1:65" s="2" customFormat="1" ht="16.5" customHeight="1">
      <c r="A139" s="35"/>
      <c r="B139" s="36"/>
      <c r="C139" s="194" t="s">
        <v>254</v>
      </c>
      <c r="D139" s="194" t="s">
        <v>212</v>
      </c>
      <c r="E139" s="195" t="s">
        <v>255</v>
      </c>
      <c r="F139" s="196" t="s">
        <v>256</v>
      </c>
      <c r="G139" s="197" t="s">
        <v>225</v>
      </c>
      <c r="H139" s="198">
        <v>1</v>
      </c>
      <c r="I139" s="199"/>
      <c r="J139" s="200">
        <f>ROUND(I139*H139,2)</f>
        <v>0</v>
      </c>
      <c r="K139" s="196" t="s">
        <v>1</v>
      </c>
      <c r="L139" s="40"/>
      <c r="M139" s="201" t="s">
        <v>1</v>
      </c>
      <c r="N139" s="202" t="s">
        <v>50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95</v>
      </c>
      <c r="AY139" s="17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7" t="s">
        <v>93</v>
      </c>
      <c r="BK139" s="206">
        <f>ROUND(I139*H139,2)</f>
        <v>0</v>
      </c>
      <c r="BL139" s="17" t="s">
        <v>217</v>
      </c>
      <c r="BM139" s="205" t="s">
        <v>257</v>
      </c>
    </row>
    <row r="140" spans="1:65" s="2" customFormat="1" ht="29.25">
      <c r="A140" s="35"/>
      <c r="B140" s="36"/>
      <c r="C140" s="37"/>
      <c r="D140" s="212" t="s">
        <v>221</v>
      </c>
      <c r="E140" s="37"/>
      <c r="F140" s="213" t="s">
        <v>258</v>
      </c>
      <c r="G140" s="37"/>
      <c r="H140" s="37"/>
      <c r="I140" s="209"/>
      <c r="J140" s="37"/>
      <c r="K140" s="37"/>
      <c r="L140" s="40"/>
      <c r="M140" s="210"/>
      <c r="N140" s="21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221</v>
      </c>
      <c r="AU140" s="17" t="s">
        <v>95</v>
      </c>
    </row>
    <row r="141" spans="1:65" s="2" customFormat="1" ht="16.5" customHeight="1">
      <c r="A141" s="35"/>
      <c r="B141" s="36"/>
      <c r="C141" s="194" t="s">
        <v>259</v>
      </c>
      <c r="D141" s="194" t="s">
        <v>212</v>
      </c>
      <c r="E141" s="195" t="s">
        <v>260</v>
      </c>
      <c r="F141" s="196" t="s">
        <v>261</v>
      </c>
      <c r="G141" s="197" t="s">
        <v>225</v>
      </c>
      <c r="H141" s="198">
        <v>1</v>
      </c>
      <c r="I141" s="199"/>
      <c r="J141" s="200">
        <f>ROUND(I141*H141,2)</f>
        <v>0</v>
      </c>
      <c r="K141" s="196" t="s">
        <v>235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226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226</v>
      </c>
      <c r="BM141" s="205" t="s">
        <v>262</v>
      </c>
    </row>
    <row r="142" spans="1:65" s="13" customFormat="1" ht="11.25">
      <c r="B142" s="214"/>
      <c r="C142" s="215"/>
      <c r="D142" s="212" t="s">
        <v>263</v>
      </c>
      <c r="E142" s="216" t="s">
        <v>1</v>
      </c>
      <c r="F142" s="217" t="s">
        <v>264</v>
      </c>
      <c r="G142" s="215"/>
      <c r="H142" s="218">
        <v>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263</v>
      </c>
      <c r="AU142" s="224" t="s">
        <v>95</v>
      </c>
      <c r="AV142" s="13" t="s">
        <v>95</v>
      </c>
      <c r="AW142" s="13" t="s">
        <v>41</v>
      </c>
      <c r="AX142" s="13" t="s">
        <v>93</v>
      </c>
      <c r="AY142" s="224" t="s">
        <v>209</v>
      </c>
    </row>
    <row r="143" spans="1:65" s="2" customFormat="1" ht="21.75" customHeight="1">
      <c r="A143" s="35"/>
      <c r="B143" s="36"/>
      <c r="C143" s="194" t="s">
        <v>265</v>
      </c>
      <c r="D143" s="194" t="s">
        <v>212</v>
      </c>
      <c r="E143" s="195" t="s">
        <v>266</v>
      </c>
      <c r="F143" s="196" t="s">
        <v>267</v>
      </c>
      <c r="G143" s="197" t="s">
        <v>225</v>
      </c>
      <c r="H143" s="198">
        <v>1</v>
      </c>
      <c r="I143" s="199"/>
      <c r="J143" s="200">
        <f>ROUND(I143*H143,2)</f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95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268</v>
      </c>
    </row>
    <row r="144" spans="1:65" s="2" customFormat="1" ht="29.25">
      <c r="A144" s="35"/>
      <c r="B144" s="36"/>
      <c r="C144" s="37"/>
      <c r="D144" s="212" t="s">
        <v>221</v>
      </c>
      <c r="E144" s="37"/>
      <c r="F144" s="213" t="s">
        <v>269</v>
      </c>
      <c r="G144" s="37"/>
      <c r="H144" s="37"/>
      <c r="I144" s="209"/>
      <c r="J144" s="37"/>
      <c r="K144" s="37"/>
      <c r="L144" s="40"/>
      <c r="M144" s="210"/>
      <c r="N144" s="21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221</v>
      </c>
      <c r="AU144" s="17" t="s">
        <v>95</v>
      </c>
    </row>
    <row r="145" spans="1:65" s="2" customFormat="1" ht="16.5" customHeight="1">
      <c r="A145" s="35"/>
      <c r="B145" s="36"/>
      <c r="C145" s="194" t="s">
        <v>270</v>
      </c>
      <c r="D145" s="194" t="s">
        <v>212</v>
      </c>
      <c r="E145" s="195" t="s">
        <v>271</v>
      </c>
      <c r="F145" s="196" t="s">
        <v>272</v>
      </c>
      <c r="G145" s="197" t="s">
        <v>225</v>
      </c>
      <c r="H145" s="198">
        <v>1</v>
      </c>
      <c r="I145" s="199"/>
      <c r="J145" s="200">
        <f>ROUND(I145*H145,2)</f>
        <v>0</v>
      </c>
      <c r="K145" s="196" t="s">
        <v>1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273</v>
      </c>
    </row>
    <row r="146" spans="1:65" s="2" customFormat="1" ht="16.5" customHeight="1">
      <c r="A146" s="35"/>
      <c r="B146" s="36"/>
      <c r="C146" s="194" t="s">
        <v>8</v>
      </c>
      <c r="D146" s="194" t="s">
        <v>212</v>
      </c>
      <c r="E146" s="195" t="s">
        <v>274</v>
      </c>
      <c r="F146" s="196" t="s">
        <v>275</v>
      </c>
      <c r="G146" s="197" t="s">
        <v>225</v>
      </c>
      <c r="H146" s="198">
        <v>1</v>
      </c>
      <c r="I146" s="199"/>
      <c r="J146" s="200">
        <f>ROUND(I146*H146,2)</f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95</v>
      </c>
      <c r="AY146" s="17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93</v>
      </c>
      <c r="BK146" s="206">
        <f>ROUND(I146*H146,2)</f>
        <v>0</v>
      </c>
      <c r="BL146" s="17" t="s">
        <v>217</v>
      </c>
      <c r="BM146" s="205" t="s">
        <v>276</v>
      </c>
    </row>
    <row r="147" spans="1:65" s="12" customFormat="1" ht="22.9" customHeight="1">
      <c r="B147" s="178"/>
      <c r="C147" s="179"/>
      <c r="D147" s="180" t="s">
        <v>84</v>
      </c>
      <c r="E147" s="192" t="s">
        <v>277</v>
      </c>
      <c r="F147" s="192" t="s">
        <v>278</v>
      </c>
      <c r="G147" s="179"/>
      <c r="H147" s="179"/>
      <c r="I147" s="182"/>
      <c r="J147" s="193">
        <f>BK147</f>
        <v>0</v>
      </c>
      <c r="K147" s="179"/>
      <c r="L147" s="184"/>
      <c r="M147" s="185"/>
      <c r="N147" s="186"/>
      <c r="O147" s="186"/>
      <c r="P147" s="187">
        <f>SUM(P148:P153)</f>
        <v>0</v>
      </c>
      <c r="Q147" s="186"/>
      <c r="R147" s="187">
        <f>SUM(R148:R153)</f>
        <v>0</v>
      </c>
      <c r="S147" s="186"/>
      <c r="T147" s="188">
        <f>SUM(T148:T153)</f>
        <v>0</v>
      </c>
      <c r="AR147" s="189" t="s">
        <v>208</v>
      </c>
      <c r="AT147" s="190" t="s">
        <v>84</v>
      </c>
      <c r="AU147" s="190" t="s">
        <v>93</v>
      </c>
      <c r="AY147" s="189" t="s">
        <v>209</v>
      </c>
      <c r="BK147" s="191">
        <f>SUM(BK148:BK153)</f>
        <v>0</v>
      </c>
    </row>
    <row r="148" spans="1:65" s="2" customFormat="1" ht="16.5" customHeight="1">
      <c r="A148" s="35"/>
      <c r="B148" s="36"/>
      <c r="C148" s="194" t="s">
        <v>279</v>
      </c>
      <c r="D148" s="194" t="s">
        <v>212</v>
      </c>
      <c r="E148" s="195" t="s">
        <v>280</v>
      </c>
      <c r="F148" s="196" t="s">
        <v>281</v>
      </c>
      <c r="G148" s="197" t="s">
        <v>225</v>
      </c>
      <c r="H148" s="198">
        <v>1</v>
      </c>
      <c r="I148" s="199"/>
      <c r="J148" s="200">
        <f>ROUND(I148*H148,2)</f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95</v>
      </c>
      <c r="AY148" s="17" t="s">
        <v>209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93</v>
      </c>
      <c r="BK148" s="206">
        <f>ROUND(I148*H148,2)</f>
        <v>0</v>
      </c>
      <c r="BL148" s="17" t="s">
        <v>217</v>
      </c>
      <c r="BM148" s="205" t="s">
        <v>282</v>
      </c>
    </row>
    <row r="149" spans="1:65" s="2" customFormat="1" ht="29.25">
      <c r="A149" s="35"/>
      <c r="B149" s="36"/>
      <c r="C149" s="37"/>
      <c r="D149" s="212" t="s">
        <v>221</v>
      </c>
      <c r="E149" s="37"/>
      <c r="F149" s="213" t="s">
        <v>283</v>
      </c>
      <c r="G149" s="37"/>
      <c r="H149" s="37"/>
      <c r="I149" s="209"/>
      <c r="J149" s="37"/>
      <c r="K149" s="37"/>
      <c r="L149" s="40"/>
      <c r="M149" s="210"/>
      <c r="N149" s="21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221</v>
      </c>
      <c r="AU149" s="17" t="s">
        <v>95</v>
      </c>
    </row>
    <row r="150" spans="1:65" s="2" customFormat="1" ht="16.5" customHeight="1">
      <c r="A150" s="35"/>
      <c r="B150" s="36"/>
      <c r="C150" s="194" t="s">
        <v>284</v>
      </c>
      <c r="D150" s="194" t="s">
        <v>212</v>
      </c>
      <c r="E150" s="195" t="s">
        <v>285</v>
      </c>
      <c r="F150" s="196" t="s">
        <v>286</v>
      </c>
      <c r="G150" s="197" t="s">
        <v>225</v>
      </c>
      <c r="H150" s="198">
        <v>1</v>
      </c>
      <c r="I150" s="199"/>
      <c r="J150" s="200">
        <f>ROUND(I150*H150,2)</f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287</v>
      </c>
    </row>
    <row r="151" spans="1:65" s="2" customFormat="1" ht="48.75">
      <c r="A151" s="35"/>
      <c r="B151" s="36"/>
      <c r="C151" s="37"/>
      <c r="D151" s="212" t="s">
        <v>221</v>
      </c>
      <c r="E151" s="37"/>
      <c r="F151" s="213" t="s">
        <v>288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221</v>
      </c>
      <c r="AU151" s="17" t="s">
        <v>95</v>
      </c>
    </row>
    <row r="152" spans="1:65" s="2" customFormat="1" ht="16.5" customHeight="1">
      <c r="A152" s="35"/>
      <c r="B152" s="36"/>
      <c r="C152" s="194" t="s">
        <v>289</v>
      </c>
      <c r="D152" s="194" t="s">
        <v>212</v>
      </c>
      <c r="E152" s="195" t="s">
        <v>290</v>
      </c>
      <c r="F152" s="196" t="s">
        <v>291</v>
      </c>
      <c r="G152" s="197" t="s">
        <v>225</v>
      </c>
      <c r="H152" s="198">
        <v>1</v>
      </c>
      <c r="I152" s="199"/>
      <c r="J152" s="200">
        <f>ROUND(I152*H152,2)</f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95</v>
      </c>
      <c r="AY152" s="17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93</v>
      </c>
      <c r="BK152" s="206">
        <f>ROUND(I152*H152,2)</f>
        <v>0</v>
      </c>
      <c r="BL152" s="17" t="s">
        <v>217</v>
      </c>
      <c r="BM152" s="205" t="s">
        <v>292</v>
      </c>
    </row>
    <row r="153" spans="1:65" s="2" customFormat="1" ht="39">
      <c r="A153" s="35"/>
      <c r="B153" s="36"/>
      <c r="C153" s="37"/>
      <c r="D153" s="212" t="s">
        <v>221</v>
      </c>
      <c r="E153" s="37"/>
      <c r="F153" s="213" t="s">
        <v>293</v>
      </c>
      <c r="G153" s="37"/>
      <c r="H153" s="37"/>
      <c r="I153" s="209"/>
      <c r="J153" s="37"/>
      <c r="K153" s="37"/>
      <c r="L153" s="40"/>
      <c r="M153" s="225"/>
      <c r="N153" s="226"/>
      <c r="O153" s="227"/>
      <c r="P153" s="227"/>
      <c r="Q153" s="227"/>
      <c r="R153" s="227"/>
      <c r="S153" s="227"/>
      <c r="T153" s="228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7" t="s">
        <v>221</v>
      </c>
      <c r="AU153" s="17" t="s">
        <v>95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fiBp7XvOxk2/aDNa55+dorPuE4qA9igdYF0usPC1JPCBsr8pVGgY669z2mld/ikvvmTCug05j+XHb+Ct+oHzTQ==" saltValue="ETfWoYjuQzIQRYkwKxOs964/CPf+4cyBaiOQJHmmS8wK9nTb224kRzAV0akzjn0FE9z7kz/5STW+ZDB13reHrQ==" spinCount="100000" sheet="1" objects="1" scenarios="1" formatColumns="0" formatRows="0" autoFilter="0"/>
  <autoFilter ref="C120:K153"/>
  <mergeCells count="9">
    <mergeCell ref="E86:H86"/>
    <mergeCell ref="E111:H111"/>
    <mergeCell ref="E113:H113"/>
    <mergeCell ref="L2:V2"/>
    <mergeCell ref="E7:H7"/>
    <mergeCell ref="E9:H9"/>
    <mergeCell ref="E18:H18"/>
    <mergeCell ref="E27:H27"/>
    <mergeCell ref="E84:H84"/>
  </mergeCells>
  <hyperlinks>
    <hyperlink ref="F125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2" customFormat="1" ht="12" customHeight="1">
      <c r="A8" s="35"/>
      <c r="B8" s="40"/>
      <c r="C8" s="35"/>
      <c r="D8" s="120" t="s">
        <v>180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294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19</v>
      </c>
      <c r="G11" s="35"/>
      <c r="H11" s="35"/>
      <c r="I11" s="120" t="s">
        <v>20</v>
      </c>
      <c r="J11" s="111" t="s">
        <v>182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22</v>
      </c>
      <c r="E12" s="35"/>
      <c r="F12" s="111" t="s">
        <v>23</v>
      </c>
      <c r="G12" s="35"/>
      <c r="H12" s="35"/>
      <c r="I12" s="120" t="s">
        <v>24</v>
      </c>
      <c r="J12" s="121">
        <f>'Rekapitulace stavby'!AN8</f>
        <v>45539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22" t="s">
        <v>25</v>
      </c>
      <c r="E13" s="35"/>
      <c r="F13" s="123" t="s">
        <v>26</v>
      </c>
      <c r="G13" s="35"/>
      <c r="H13" s="35"/>
      <c r="I13" s="122" t="s">
        <v>27</v>
      </c>
      <c r="J13" s="123" t="s">
        <v>28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29</v>
      </c>
      <c r="E14" s="35"/>
      <c r="F14" s="35"/>
      <c r="G14" s="35"/>
      <c r="H14" s="35"/>
      <c r="I14" s="120" t="s">
        <v>30</v>
      </c>
      <c r="J14" s="111" t="s">
        <v>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0" t="s">
        <v>33</v>
      </c>
      <c r="J15" s="111" t="s">
        <v>34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35</v>
      </c>
      <c r="E17" s="35"/>
      <c r="F17" s="35"/>
      <c r="G17" s="35"/>
      <c r="H17" s="35"/>
      <c r="I17" s="120" t="s">
        <v>30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37</v>
      </c>
      <c r="E20" s="35"/>
      <c r="F20" s="35"/>
      <c r="G20" s="35"/>
      <c r="H20" s="35"/>
      <c r="I20" s="120" t="s">
        <v>30</v>
      </c>
      <c r="J20" s="111" t="s">
        <v>38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39</v>
      </c>
      <c r="F21" s="35"/>
      <c r="G21" s="35"/>
      <c r="H21" s="35"/>
      <c r="I21" s="120" t="s">
        <v>33</v>
      </c>
      <c r="J21" s="111" t="s">
        <v>40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42</v>
      </c>
      <c r="E23" s="35"/>
      <c r="F23" s="35"/>
      <c r="G23" s="35"/>
      <c r="H23" s="35"/>
      <c r="I23" s="120" t="s">
        <v>30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33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44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4"/>
      <c r="B27" s="125"/>
      <c r="C27" s="124"/>
      <c r="D27" s="124"/>
      <c r="E27" s="323" t="s">
        <v>1</v>
      </c>
      <c r="F27" s="323"/>
      <c r="G27" s="323"/>
      <c r="H27" s="32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45</v>
      </c>
      <c r="E30" s="35"/>
      <c r="F30" s="35"/>
      <c r="G30" s="35"/>
      <c r="H30" s="35"/>
      <c r="I30" s="35"/>
      <c r="J30" s="129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47</v>
      </c>
      <c r="G32" s="35"/>
      <c r="H32" s="35"/>
      <c r="I32" s="130" t="s">
        <v>46</v>
      </c>
      <c r="J32" s="130" t="s">
        <v>48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49</v>
      </c>
      <c r="E33" s="120" t="s">
        <v>50</v>
      </c>
      <c r="F33" s="132">
        <f>ROUND((SUM(BE138:BE1520)),  2)</f>
        <v>0</v>
      </c>
      <c r="G33" s="35"/>
      <c r="H33" s="35"/>
      <c r="I33" s="133">
        <v>0.21</v>
      </c>
      <c r="J33" s="132">
        <f>ROUND(((SUM(BE138:BE1520))*I33),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51</v>
      </c>
      <c r="F34" s="132">
        <f>ROUND((SUM(BF138:BF1520)),  2)</f>
        <v>0</v>
      </c>
      <c r="G34" s="35"/>
      <c r="H34" s="35"/>
      <c r="I34" s="133">
        <v>0.12</v>
      </c>
      <c r="J34" s="132">
        <f>ROUND(((SUM(BF138:BF1520))*I34),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52</v>
      </c>
      <c r="F35" s="132">
        <f>ROUND((SUM(BG138:BG1520)),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53</v>
      </c>
      <c r="F36" s="132">
        <f>ROUND((SUM(BH138:BH1520)),  2)</f>
        <v>0</v>
      </c>
      <c r="G36" s="35"/>
      <c r="H36" s="35"/>
      <c r="I36" s="133">
        <v>0.12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54</v>
      </c>
      <c r="F37" s="132">
        <f>ROUND((SUM(BI138:BI1520)),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55</v>
      </c>
      <c r="E39" s="136"/>
      <c r="F39" s="136"/>
      <c r="G39" s="137" t="s">
        <v>56</v>
      </c>
      <c r="H39" s="138" t="s">
        <v>57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47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2" customHeight="1">
      <c r="A85" s="35"/>
      <c r="B85" s="36"/>
      <c r="C85" s="29" t="s">
        <v>180</v>
      </c>
      <c r="D85" s="37"/>
      <c r="E85" s="37"/>
      <c r="F85" s="37"/>
      <c r="G85" s="37"/>
      <c r="H85" s="3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6.5" customHeight="1">
      <c r="A86" s="35"/>
      <c r="B86" s="36"/>
      <c r="C86" s="37"/>
      <c r="D86" s="37"/>
      <c r="E86" s="279" t="str">
        <f>E9</f>
        <v>D.1 - SO-01 - Architektonicko-stavební řešení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12" customHeight="1">
      <c r="A88" s="35"/>
      <c r="B88" s="36"/>
      <c r="C88" s="29" t="s">
        <v>22</v>
      </c>
      <c r="D88" s="37"/>
      <c r="E88" s="37"/>
      <c r="F88" s="27" t="str">
        <f>F12</f>
        <v>Tachov</v>
      </c>
      <c r="G88" s="37"/>
      <c r="H88" s="37"/>
      <c r="I88" s="29" t="s">
        <v>24</v>
      </c>
      <c r="J88" s="67">
        <f>IF(J12="","",J12)</f>
        <v>45539</v>
      </c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25.7" customHeight="1">
      <c r="A90" s="35"/>
      <c r="B90" s="36"/>
      <c r="C90" s="29" t="s">
        <v>29</v>
      </c>
      <c r="D90" s="37"/>
      <c r="E90" s="37"/>
      <c r="F90" s="27" t="str">
        <f>E15</f>
        <v>město Tachov</v>
      </c>
      <c r="G90" s="37"/>
      <c r="H90" s="37"/>
      <c r="I90" s="29" t="s">
        <v>37</v>
      </c>
      <c r="J90" s="33" t="str">
        <f>E21</f>
        <v>Architektonické studio Hysek s.r.o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35</v>
      </c>
      <c r="D91" s="37"/>
      <c r="E91" s="37"/>
      <c r="F91" s="27" t="str">
        <f>IF(E18="","",E18)</f>
        <v>Vyplň údaj</v>
      </c>
      <c r="G91" s="37"/>
      <c r="H91" s="37"/>
      <c r="I91" s="29" t="s">
        <v>42</v>
      </c>
      <c r="J91" s="33" t="str">
        <f>E24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29.25" customHeight="1">
      <c r="A93" s="35"/>
      <c r="B93" s="36"/>
      <c r="C93" s="152" t="s">
        <v>184</v>
      </c>
      <c r="D93" s="153"/>
      <c r="E93" s="153"/>
      <c r="F93" s="153"/>
      <c r="G93" s="153"/>
      <c r="H93" s="153"/>
      <c r="I93" s="153"/>
      <c r="J93" s="154" t="s">
        <v>185</v>
      </c>
      <c r="K93" s="153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22.9" customHeight="1">
      <c r="A95" s="35"/>
      <c r="B95" s="36"/>
      <c r="C95" s="155" t="s">
        <v>186</v>
      </c>
      <c r="D95" s="37"/>
      <c r="E95" s="37"/>
      <c r="F95" s="37"/>
      <c r="G95" s="37"/>
      <c r="H95" s="37"/>
      <c r="I95" s="37"/>
      <c r="J95" s="85">
        <f>J138</f>
        <v>0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U95" s="17" t="s">
        <v>187</v>
      </c>
    </row>
    <row r="96" spans="1:47" s="9" customFormat="1" ht="24.95" customHeight="1">
      <c r="B96" s="156"/>
      <c r="C96" s="157"/>
      <c r="D96" s="158" t="s">
        <v>295</v>
      </c>
      <c r="E96" s="159"/>
      <c r="F96" s="159"/>
      <c r="G96" s="159"/>
      <c r="H96" s="159"/>
      <c r="I96" s="159"/>
      <c r="J96" s="160">
        <f>J139</f>
        <v>0</v>
      </c>
      <c r="K96" s="157"/>
      <c r="L96" s="161"/>
    </row>
    <row r="97" spans="2:12" s="10" customFormat="1" ht="19.899999999999999" customHeight="1">
      <c r="B97" s="162"/>
      <c r="C97" s="105"/>
      <c r="D97" s="163" t="s">
        <v>296</v>
      </c>
      <c r="E97" s="164"/>
      <c r="F97" s="164"/>
      <c r="G97" s="164"/>
      <c r="H97" s="164"/>
      <c r="I97" s="164"/>
      <c r="J97" s="165">
        <f>J140</f>
        <v>0</v>
      </c>
      <c r="K97" s="105"/>
      <c r="L97" s="166"/>
    </row>
    <row r="98" spans="2:12" s="10" customFormat="1" ht="19.899999999999999" customHeight="1">
      <c r="B98" s="162"/>
      <c r="C98" s="105"/>
      <c r="D98" s="163" t="s">
        <v>297</v>
      </c>
      <c r="E98" s="164"/>
      <c r="F98" s="164"/>
      <c r="G98" s="164"/>
      <c r="H98" s="164"/>
      <c r="I98" s="164"/>
      <c r="J98" s="165">
        <f>J205</f>
        <v>0</v>
      </c>
      <c r="K98" s="105"/>
      <c r="L98" s="166"/>
    </row>
    <row r="99" spans="2:12" s="10" customFormat="1" ht="19.899999999999999" customHeight="1">
      <c r="B99" s="162"/>
      <c r="C99" s="105"/>
      <c r="D99" s="163" t="s">
        <v>298</v>
      </c>
      <c r="E99" s="164"/>
      <c r="F99" s="164"/>
      <c r="G99" s="164"/>
      <c r="H99" s="164"/>
      <c r="I99" s="164"/>
      <c r="J99" s="165">
        <f>J262</f>
        <v>0</v>
      </c>
      <c r="K99" s="105"/>
      <c r="L99" s="166"/>
    </row>
    <row r="100" spans="2:12" s="10" customFormat="1" ht="19.899999999999999" customHeight="1">
      <c r="B100" s="162"/>
      <c r="C100" s="105"/>
      <c r="D100" s="163" t="s">
        <v>299</v>
      </c>
      <c r="E100" s="164"/>
      <c r="F100" s="164"/>
      <c r="G100" s="164"/>
      <c r="H100" s="164"/>
      <c r="I100" s="164"/>
      <c r="J100" s="165">
        <f>J379</f>
        <v>0</v>
      </c>
      <c r="K100" s="105"/>
      <c r="L100" s="166"/>
    </row>
    <row r="101" spans="2:12" s="10" customFormat="1" ht="19.899999999999999" customHeight="1">
      <c r="B101" s="162"/>
      <c r="C101" s="105"/>
      <c r="D101" s="163" t="s">
        <v>300</v>
      </c>
      <c r="E101" s="164"/>
      <c r="F101" s="164"/>
      <c r="G101" s="164"/>
      <c r="H101" s="164"/>
      <c r="I101" s="164"/>
      <c r="J101" s="165">
        <f>J465</f>
        <v>0</v>
      </c>
      <c r="K101" s="105"/>
      <c r="L101" s="166"/>
    </row>
    <row r="102" spans="2:12" s="10" customFormat="1" ht="19.899999999999999" customHeight="1">
      <c r="B102" s="162"/>
      <c r="C102" s="105"/>
      <c r="D102" s="163" t="s">
        <v>301</v>
      </c>
      <c r="E102" s="164"/>
      <c r="F102" s="164"/>
      <c r="G102" s="164"/>
      <c r="H102" s="164"/>
      <c r="I102" s="164"/>
      <c r="J102" s="165">
        <f>J607</f>
        <v>0</v>
      </c>
      <c r="K102" s="105"/>
      <c r="L102" s="166"/>
    </row>
    <row r="103" spans="2:12" s="10" customFormat="1" ht="19.899999999999999" customHeight="1">
      <c r="B103" s="162"/>
      <c r="C103" s="105"/>
      <c r="D103" s="163" t="s">
        <v>302</v>
      </c>
      <c r="E103" s="164"/>
      <c r="F103" s="164"/>
      <c r="G103" s="164"/>
      <c r="H103" s="164"/>
      <c r="I103" s="164"/>
      <c r="J103" s="165">
        <f>J648</f>
        <v>0</v>
      </c>
      <c r="K103" s="105"/>
      <c r="L103" s="166"/>
    </row>
    <row r="104" spans="2:12" s="9" customFormat="1" ht="24.95" customHeight="1">
      <c r="B104" s="156"/>
      <c r="C104" s="157"/>
      <c r="D104" s="158" t="s">
        <v>303</v>
      </c>
      <c r="E104" s="159"/>
      <c r="F104" s="159"/>
      <c r="G104" s="159"/>
      <c r="H104" s="159"/>
      <c r="I104" s="159"/>
      <c r="J104" s="160">
        <f>J651</f>
        <v>0</v>
      </c>
      <c r="K104" s="157"/>
      <c r="L104" s="161"/>
    </row>
    <row r="105" spans="2:12" s="10" customFormat="1" ht="19.899999999999999" customHeight="1">
      <c r="B105" s="162"/>
      <c r="C105" s="105"/>
      <c r="D105" s="163" t="s">
        <v>304</v>
      </c>
      <c r="E105" s="164"/>
      <c r="F105" s="164"/>
      <c r="G105" s="164"/>
      <c r="H105" s="164"/>
      <c r="I105" s="164"/>
      <c r="J105" s="165">
        <f>J652</f>
        <v>0</v>
      </c>
      <c r="K105" s="105"/>
      <c r="L105" s="166"/>
    </row>
    <row r="106" spans="2:12" s="10" customFormat="1" ht="19.899999999999999" customHeight="1">
      <c r="B106" s="162"/>
      <c r="C106" s="105"/>
      <c r="D106" s="163" t="s">
        <v>305</v>
      </c>
      <c r="E106" s="164"/>
      <c r="F106" s="164"/>
      <c r="G106" s="164"/>
      <c r="H106" s="164"/>
      <c r="I106" s="164"/>
      <c r="J106" s="165">
        <f>J687</f>
        <v>0</v>
      </c>
      <c r="K106" s="105"/>
      <c r="L106" s="166"/>
    </row>
    <row r="107" spans="2:12" s="10" customFormat="1" ht="19.899999999999999" customHeight="1">
      <c r="B107" s="162"/>
      <c r="C107" s="105"/>
      <c r="D107" s="163" t="s">
        <v>306</v>
      </c>
      <c r="E107" s="164"/>
      <c r="F107" s="164"/>
      <c r="G107" s="164"/>
      <c r="H107" s="164"/>
      <c r="I107" s="164"/>
      <c r="J107" s="165">
        <f>J788</f>
        <v>0</v>
      </c>
      <c r="K107" s="105"/>
      <c r="L107" s="166"/>
    </row>
    <row r="108" spans="2:12" s="10" customFormat="1" ht="19.899999999999999" customHeight="1">
      <c r="B108" s="162"/>
      <c r="C108" s="105"/>
      <c r="D108" s="163" t="s">
        <v>307</v>
      </c>
      <c r="E108" s="164"/>
      <c r="F108" s="164"/>
      <c r="G108" s="164"/>
      <c r="H108" s="164"/>
      <c r="I108" s="164"/>
      <c r="J108" s="165">
        <f>J799</f>
        <v>0</v>
      </c>
      <c r="K108" s="105"/>
      <c r="L108" s="166"/>
    </row>
    <row r="109" spans="2:12" s="10" customFormat="1" ht="19.899999999999999" customHeight="1">
      <c r="B109" s="162"/>
      <c r="C109" s="105"/>
      <c r="D109" s="163" t="s">
        <v>308</v>
      </c>
      <c r="E109" s="164"/>
      <c r="F109" s="164"/>
      <c r="G109" s="164"/>
      <c r="H109" s="164"/>
      <c r="I109" s="164"/>
      <c r="J109" s="165">
        <f>J890</f>
        <v>0</v>
      </c>
      <c r="K109" s="105"/>
      <c r="L109" s="166"/>
    </row>
    <row r="110" spans="2:12" s="10" customFormat="1" ht="19.899999999999999" customHeight="1">
      <c r="B110" s="162"/>
      <c r="C110" s="105"/>
      <c r="D110" s="163" t="s">
        <v>309</v>
      </c>
      <c r="E110" s="164"/>
      <c r="F110" s="164"/>
      <c r="G110" s="164"/>
      <c r="H110" s="164"/>
      <c r="I110" s="164"/>
      <c r="J110" s="165">
        <f>J965</f>
        <v>0</v>
      </c>
      <c r="K110" s="105"/>
      <c r="L110" s="166"/>
    </row>
    <row r="111" spans="2:12" s="10" customFormat="1" ht="19.899999999999999" customHeight="1">
      <c r="B111" s="162"/>
      <c r="C111" s="105"/>
      <c r="D111" s="163" t="s">
        <v>310</v>
      </c>
      <c r="E111" s="164"/>
      <c r="F111" s="164"/>
      <c r="G111" s="164"/>
      <c r="H111" s="164"/>
      <c r="I111" s="164"/>
      <c r="J111" s="165">
        <f>J1038</f>
        <v>0</v>
      </c>
      <c r="K111" s="105"/>
      <c r="L111" s="166"/>
    </row>
    <row r="112" spans="2:12" s="10" customFormat="1" ht="19.899999999999999" customHeight="1">
      <c r="B112" s="162"/>
      <c r="C112" s="105"/>
      <c r="D112" s="163" t="s">
        <v>311</v>
      </c>
      <c r="E112" s="164"/>
      <c r="F112" s="164"/>
      <c r="G112" s="164"/>
      <c r="H112" s="164"/>
      <c r="I112" s="164"/>
      <c r="J112" s="165">
        <f>J1087</f>
        <v>0</v>
      </c>
      <c r="K112" s="105"/>
      <c r="L112" s="166"/>
    </row>
    <row r="113" spans="1:31" s="10" customFormat="1" ht="19.899999999999999" customHeight="1">
      <c r="B113" s="162"/>
      <c r="C113" s="105"/>
      <c r="D113" s="163" t="s">
        <v>312</v>
      </c>
      <c r="E113" s="164"/>
      <c r="F113" s="164"/>
      <c r="G113" s="164"/>
      <c r="H113" s="164"/>
      <c r="I113" s="164"/>
      <c r="J113" s="165">
        <f>J1272</f>
        <v>0</v>
      </c>
      <c r="K113" s="105"/>
      <c r="L113" s="166"/>
    </row>
    <row r="114" spans="1:31" s="10" customFormat="1" ht="19.899999999999999" customHeight="1">
      <c r="B114" s="162"/>
      <c r="C114" s="105"/>
      <c r="D114" s="163" t="s">
        <v>313</v>
      </c>
      <c r="E114" s="164"/>
      <c r="F114" s="164"/>
      <c r="G114" s="164"/>
      <c r="H114" s="164"/>
      <c r="I114" s="164"/>
      <c r="J114" s="165">
        <f>J1359</f>
        <v>0</v>
      </c>
      <c r="K114" s="105"/>
      <c r="L114" s="166"/>
    </row>
    <row r="115" spans="1:31" s="10" customFormat="1" ht="19.899999999999999" customHeight="1">
      <c r="B115" s="162"/>
      <c r="C115" s="105"/>
      <c r="D115" s="163" t="s">
        <v>314</v>
      </c>
      <c r="E115" s="164"/>
      <c r="F115" s="164"/>
      <c r="G115" s="164"/>
      <c r="H115" s="164"/>
      <c r="I115" s="164"/>
      <c r="J115" s="165">
        <f>J1403</f>
        <v>0</v>
      </c>
      <c r="K115" s="105"/>
      <c r="L115" s="166"/>
    </row>
    <row r="116" spans="1:31" s="10" customFormat="1" ht="19.899999999999999" customHeight="1">
      <c r="B116" s="162"/>
      <c r="C116" s="105"/>
      <c r="D116" s="163" t="s">
        <v>315</v>
      </c>
      <c r="E116" s="164"/>
      <c r="F116" s="164"/>
      <c r="G116" s="164"/>
      <c r="H116" s="164"/>
      <c r="I116" s="164"/>
      <c r="J116" s="165">
        <f>J1437</f>
        <v>0</v>
      </c>
      <c r="K116" s="105"/>
      <c r="L116" s="166"/>
    </row>
    <row r="117" spans="1:31" s="10" customFormat="1" ht="19.899999999999999" customHeight="1">
      <c r="B117" s="162"/>
      <c r="C117" s="105"/>
      <c r="D117" s="163" t="s">
        <v>316</v>
      </c>
      <c r="E117" s="164"/>
      <c r="F117" s="164"/>
      <c r="G117" s="164"/>
      <c r="H117" s="164"/>
      <c r="I117" s="164"/>
      <c r="J117" s="165">
        <f>J1484</f>
        <v>0</v>
      </c>
      <c r="K117" s="105"/>
      <c r="L117" s="166"/>
    </row>
    <row r="118" spans="1:31" s="10" customFormat="1" ht="19.899999999999999" customHeight="1">
      <c r="B118" s="162"/>
      <c r="C118" s="105"/>
      <c r="D118" s="163" t="s">
        <v>317</v>
      </c>
      <c r="E118" s="164"/>
      <c r="F118" s="164"/>
      <c r="G118" s="164"/>
      <c r="H118" s="164"/>
      <c r="I118" s="164"/>
      <c r="J118" s="165">
        <f>J1495</f>
        <v>0</v>
      </c>
      <c r="K118" s="105"/>
      <c r="L118" s="166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3" t="s">
        <v>194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4" t="str">
        <f>E7</f>
        <v>TACHOV - dětská skupina, p.p.č. 1450/1</v>
      </c>
      <c r="F128" s="325"/>
      <c r="G128" s="325"/>
      <c r="H128" s="325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9" t="s">
        <v>180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79" t="str">
        <f>E9</f>
        <v>D.1 - SO-01 - Architektonicko-stavební řešení</v>
      </c>
      <c r="F130" s="326"/>
      <c r="G130" s="326"/>
      <c r="H130" s="326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9" t="s">
        <v>22</v>
      </c>
      <c r="D132" s="37"/>
      <c r="E132" s="37"/>
      <c r="F132" s="27" t="str">
        <f>F12</f>
        <v>Tachov</v>
      </c>
      <c r="G132" s="37"/>
      <c r="H132" s="37"/>
      <c r="I132" s="29" t="s">
        <v>24</v>
      </c>
      <c r="J132" s="67">
        <f>IF(J12="","",J12)</f>
        <v>45539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29" t="s">
        <v>29</v>
      </c>
      <c r="D134" s="37"/>
      <c r="E134" s="37"/>
      <c r="F134" s="27" t="str">
        <f>E15</f>
        <v>město Tachov</v>
      </c>
      <c r="G134" s="37"/>
      <c r="H134" s="37"/>
      <c r="I134" s="29" t="s">
        <v>37</v>
      </c>
      <c r="J134" s="33" t="str">
        <f>E21</f>
        <v>Architektonické studio Hysek s.r.o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9" t="s">
        <v>35</v>
      </c>
      <c r="D135" s="37"/>
      <c r="E135" s="37"/>
      <c r="F135" s="27" t="str">
        <f>IF(E18="","",E18)</f>
        <v>Vyplň údaj</v>
      </c>
      <c r="G135" s="37"/>
      <c r="H135" s="37"/>
      <c r="I135" s="29" t="s">
        <v>42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7"/>
      <c r="B137" s="168"/>
      <c r="C137" s="169" t="s">
        <v>195</v>
      </c>
      <c r="D137" s="170" t="s">
        <v>70</v>
      </c>
      <c r="E137" s="170" t="s">
        <v>66</v>
      </c>
      <c r="F137" s="170" t="s">
        <v>67</v>
      </c>
      <c r="G137" s="170" t="s">
        <v>196</v>
      </c>
      <c r="H137" s="170" t="s">
        <v>197</v>
      </c>
      <c r="I137" s="170" t="s">
        <v>198</v>
      </c>
      <c r="J137" s="170" t="s">
        <v>185</v>
      </c>
      <c r="K137" s="171" t="s">
        <v>199</v>
      </c>
      <c r="L137" s="172"/>
      <c r="M137" s="76" t="s">
        <v>1</v>
      </c>
      <c r="N137" s="77" t="s">
        <v>49</v>
      </c>
      <c r="O137" s="77" t="s">
        <v>200</v>
      </c>
      <c r="P137" s="77" t="s">
        <v>201</v>
      </c>
      <c r="Q137" s="77" t="s">
        <v>202</v>
      </c>
      <c r="R137" s="77" t="s">
        <v>203</v>
      </c>
      <c r="S137" s="77" t="s">
        <v>204</v>
      </c>
      <c r="T137" s="78" t="s">
        <v>205</v>
      </c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1:65" s="2" customFormat="1" ht="22.9" customHeight="1">
      <c r="A138" s="35"/>
      <c r="B138" s="36"/>
      <c r="C138" s="83" t="s">
        <v>206</v>
      </c>
      <c r="D138" s="37"/>
      <c r="E138" s="37"/>
      <c r="F138" s="37"/>
      <c r="G138" s="37"/>
      <c r="H138" s="37"/>
      <c r="I138" s="37"/>
      <c r="J138" s="173">
        <f>BK138</f>
        <v>0</v>
      </c>
      <c r="K138" s="37"/>
      <c r="L138" s="40"/>
      <c r="M138" s="79"/>
      <c r="N138" s="174"/>
      <c r="O138" s="80"/>
      <c r="P138" s="175">
        <f>P139+P651</f>
        <v>0</v>
      </c>
      <c r="Q138" s="80"/>
      <c r="R138" s="175">
        <f>R139+R651</f>
        <v>561.7156308144439</v>
      </c>
      <c r="S138" s="80"/>
      <c r="T138" s="176">
        <f>T139+T651</f>
        <v>5.6661999999999999E-4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84</v>
      </c>
      <c r="AU138" s="17" t="s">
        <v>187</v>
      </c>
      <c r="BK138" s="177">
        <f>BK139+BK651</f>
        <v>0</v>
      </c>
    </row>
    <row r="139" spans="1:65" s="12" customFormat="1" ht="25.9" customHeight="1">
      <c r="B139" s="178"/>
      <c r="C139" s="179"/>
      <c r="D139" s="180" t="s">
        <v>84</v>
      </c>
      <c r="E139" s="181" t="s">
        <v>318</v>
      </c>
      <c r="F139" s="181" t="s">
        <v>319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P140+P205+P262+P379+P465+P607+P648</f>
        <v>0</v>
      </c>
      <c r="Q139" s="186"/>
      <c r="R139" s="187">
        <f>R140+R205+R262+R379+R465+R607+R648</f>
        <v>516.39225267934694</v>
      </c>
      <c r="S139" s="186"/>
      <c r="T139" s="188">
        <f>T140+T205+T262+T379+T465+T607+T648</f>
        <v>5.6661999999999999E-4</v>
      </c>
      <c r="AR139" s="189" t="s">
        <v>93</v>
      </c>
      <c r="AT139" s="190" t="s">
        <v>84</v>
      </c>
      <c r="AU139" s="190" t="s">
        <v>85</v>
      </c>
      <c r="AY139" s="189" t="s">
        <v>209</v>
      </c>
      <c r="BK139" s="191">
        <f>BK140+BK205+BK262+BK379+BK465+BK607+BK648</f>
        <v>0</v>
      </c>
    </row>
    <row r="140" spans="1:65" s="12" customFormat="1" ht="22.9" customHeight="1">
      <c r="B140" s="178"/>
      <c r="C140" s="179"/>
      <c r="D140" s="180" t="s">
        <v>84</v>
      </c>
      <c r="E140" s="192" t="s">
        <v>93</v>
      </c>
      <c r="F140" s="192" t="s">
        <v>320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SUM(P141:P204)</f>
        <v>0</v>
      </c>
      <c r="Q140" s="186"/>
      <c r="R140" s="187">
        <f>SUM(R141:R204)</f>
        <v>10.778522144</v>
      </c>
      <c r="S140" s="186"/>
      <c r="T140" s="188">
        <f>SUM(T141:T204)</f>
        <v>0</v>
      </c>
      <c r="AR140" s="189" t="s">
        <v>93</v>
      </c>
      <c r="AT140" s="190" t="s">
        <v>84</v>
      </c>
      <c r="AU140" s="190" t="s">
        <v>93</v>
      </c>
      <c r="AY140" s="189" t="s">
        <v>209</v>
      </c>
      <c r="BK140" s="191">
        <f>SUM(BK141:BK204)</f>
        <v>0</v>
      </c>
    </row>
    <row r="141" spans="1:65" s="2" customFormat="1" ht="24.2" customHeight="1">
      <c r="A141" s="35"/>
      <c r="B141" s="36"/>
      <c r="C141" s="194" t="s">
        <v>93</v>
      </c>
      <c r="D141" s="194" t="s">
        <v>212</v>
      </c>
      <c r="E141" s="195" t="s">
        <v>321</v>
      </c>
      <c r="F141" s="196" t="s">
        <v>322</v>
      </c>
      <c r="G141" s="197" t="s">
        <v>323</v>
      </c>
      <c r="H141" s="198">
        <v>16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3.2634E-5</v>
      </c>
      <c r="R141" s="203">
        <f>Q141*H141</f>
        <v>5.2214399999999999E-4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217</v>
      </c>
      <c r="BM141" s="205" t="s">
        <v>325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326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95</v>
      </c>
    </row>
    <row r="143" spans="1:65" s="2" customFormat="1" ht="24.2" customHeight="1">
      <c r="A143" s="35"/>
      <c r="B143" s="36"/>
      <c r="C143" s="194" t="s">
        <v>95</v>
      </c>
      <c r="D143" s="194" t="s">
        <v>212</v>
      </c>
      <c r="E143" s="195" t="s">
        <v>327</v>
      </c>
      <c r="F143" s="196" t="s">
        <v>328</v>
      </c>
      <c r="G143" s="197" t="s">
        <v>329</v>
      </c>
      <c r="H143" s="198">
        <v>30</v>
      </c>
      <c r="I143" s="199"/>
      <c r="J143" s="200">
        <f>ROUND(I143*H143,2)</f>
        <v>0</v>
      </c>
      <c r="K143" s="196" t="s">
        <v>324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95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330</v>
      </c>
    </row>
    <row r="144" spans="1:65" s="2" customFormat="1" ht="11.25">
      <c r="A144" s="35"/>
      <c r="B144" s="36"/>
      <c r="C144" s="37"/>
      <c r="D144" s="207" t="s">
        <v>219</v>
      </c>
      <c r="E144" s="37"/>
      <c r="F144" s="208" t="s">
        <v>331</v>
      </c>
      <c r="G144" s="37"/>
      <c r="H144" s="37"/>
      <c r="I144" s="209"/>
      <c r="J144" s="37"/>
      <c r="K144" s="37"/>
      <c r="L144" s="40"/>
      <c r="M144" s="210"/>
      <c r="N144" s="21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219</v>
      </c>
      <c r="AU144" s="17" t="s">
        <v>95</v>
      </c>
    </row>
    <row r="145" spans="1:65" s="2" customFormat="1" ht="24.2" customHeight="1">
      <c r="A145" s="35"/>
      <c r="B145" s="36"/>
      <c r="C145" s="194" t="s">
        <v>130</v>
      </c>
      <c r="D145" s="194" t="s">
        <v>212</v>
      </c>
      <c r="E145" s="195" t="s">
        <v>332</v>
      </c>
      <c r="F145" s="196" t="s">
        <v>333</v>
      </c>
      <c r="G145" s="197" t="s">
        <v>334</v>
      </c>
      <c r="H145" s="198">
        <v>6.4</v>
      </c>
      <c r="I145" s="199"/>
      <c r="J145" s="200">
        <f>ROUND(I145*H145,2)</f>
        <v>0</v>
      </c>
      <c r="K145" s="196" t="s">
        <v>324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335</v>
      </c>
    </row>
    <row r="146" spans="1:65" s="2" customFormat="1" ht="11.25">
      <c r="A146" s="35"/>
      <c r="B146" s="36"/>
      <c r="C146" s="37"/>
      <c r="D146" s="207" t="s">
        <v>219</v>
      </c>
      <c r="E146" s="37"/>
      <c r="F146" s="208" t="s">
        <v>336</v>
      </c>
      <c r="G146" s="37"/>
      <c r="H146" s="37"/>
      <c r="I146" s="209"/>
      <c r="J146" s="37"/>
      <c r="K146" s="37"/>
      <c r="L146" s="40"/>
      <c r="M146" s="210"/>
      <c r="N146" s="21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219</v>
      </c>
      <c r="AU146" s="17" t="s">
        <v>95</v>
      </c>
    </row>
    <row r="147" spans="1:65" s="13" customFormat="1" ht="11.25">
      <c r="B147" s="214"/>
      <c r="C147" s="215"/>
      <c r="D147" s="212" t="s">
        <v>263</v>
      </c>
      <c r="E147" s="216" t="s">
        <v>1</v>
      </c>
      <c r="F147" s="217" t="s">
        <v>337</v>
      </c>
      <c r="G147" s="215"/>
      <c r="H147" s="218">
        <v>4.8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263</v>
      </c>
      <c r="AU147" s="224" t="s">
        <v>95</v>
      </c>
      <c r="AV147" s="13" t="s">
        <v>95</v>
      </c>
      <c r="AW147" s="13" t="s">
        <v>41</v>
      </c>
      <c r="AX147" s="13" t="s">
        <v>85</v>
      </c>
      <c r="AY147" s="224" t="s">
        <v>209</v>
      </c>
    </row>
    <row r="148" spans="1:65" s="13" customFormat="1" ht="11.25">
      <c r="B148" s="214"/>
      <c r="C148" s="215"/>
      <c r="D148" s="212" t="s">
        <v>263</v>
      </c>
      <c r="E148" s="216" t="s">
        <v>1</v>
      </c>
      <c r="F148" s="217" t="s">
        <v>338</v>
      </c>
      <c r="G148" s="215"/>
      <c r="H148" s="218">
        <v>1.6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263</v>
      </c>
      <c r="AU148" s="224" t="s">
        <v>95</v>
      </c>
      <c r="AV148" s="13" t="s">
        <v>95</v>
      </c>
      <c r="AW148" s="13" t="s">
        <v>41</v>
      </c>
      <c r="AX148" s="13" t="s">
        <v>85</v>
      </c>
      <c r="AY148" s="224" t="s">
        <v>209</v>
      </c>
    </row>
    <row r="149" spans="1:65" s="14" customFormat="1" ht="11.25">
      <c r="B149" s="229"/>
      <c r="C149" s="230"/>
      <c r="D149" s="212" t="s">
        <v>263</v>
      </c>
      <c r="E149" s="231" t="s">
        <v>1</v>
      </c>
      <c r="F149" s="232" t="s">
        <v>339</v>
      </c>
      <c r="G149" s="230"/>
      <c r="H149" s="233">
        <v>6.4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263</v>
      </c>
      <c r="AU149" s="239" t="s">
        <v>95</v>
      </c>
      <c r="AV149" s="14" t="s">
        <v>217</v>
      </c>
      <c r="AW149" s="14" t="s">
        <v>41</v>
      </c>
      <c r="AX149" s="14" t="s">
        <v>93</v>
      </c>
      <c r="AY149" s="239" t="s">
        <v>209</v>
      </c>
    </row>
    <row r="150" spans="1:65" s="2" customFormat="1" ht="33" customHeight="1">
      <c r="A150" s="35"/>
      <c r="B150" s="36"/>
      <c r="C150" s="194" t="s">
        <v>217</v>
      </c>
      <c r="D150" s="194" t="s">
        <v>212</v>
      </c>
      <c r="E150" s="195" t="s">
        <v>340</v>
      </c>
      <c r="F150" s="196" t="s">
        <v>341</v>
      </c>
      <c r="G150" s="197" t="s">
        <v>342</v>
      </c>
      <c r="H150" s="198">
        <v>134.887</v>
      </c>
      <c r="I150" s="199"/>
      <c r="J150" s="200">
        <f>ROUND(I150*H150,2)</f>
        <v>0</v>
      </c>
      <c r="K150" s="196" t="s">
        <v>324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343</v>
      </c>
    </row>
    <row r="151" spans="1:65" s="2" customFormat="1" ht="11.25">
      <c r="A151" s="35"/>
      <c r="B151" s="36"/>
      <c r="C151" s="37"/>
      <c r="D151" s="207" t="s">
        <v>219</v>
      </c>
      <c r="E151" s="37"/>
      <c r="F151" s="208" t="s">
        <v>344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219</v>
      </c>
      <c r="AU151" s="17" t="s">
        <v>95</v>
      </c>
    </row>
    <row r="152" spans="1:65" s="13" customFormat="1" ht="11.25">
      <c r="B152" s="214"/>
      <c r="C152" s="215"/>
      <c r="D152" s="212" t="s">
        <v>263</v>
      </c>
      <c r="E152" s="216" t="s">
        <v>1</v>
      </c>
      <c r="F152" s="217" t="s">
        <v>345</v>
      </c>
      <c r="G152" s="215"/>
      <c r="H152" s="218">
        <v>134.887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263</v>
      </c>
      <c r="AU152" s="224" t="s">
        <v>95</v>
      </c>
      <c r="AV152" s="13" t="s">
        <v>95</v>
      </c>
      <c r="AW152" s="13" t="s">
        <v>41</v>
      </c>
      <c r="AX152" s="13" t="s">
        <v>85</v>
      </c>
      <c r="AY152" s="224" t="s">
        <v>209</v>
      </c>
    </row>
    <row r="153" spans="1:65" s="14" customFormat="1" ht="11.25">
      <c r="B153" s="229"/>
      <c r="C153" s="230"/>
      <c r="D153" s="212" t="s">
        <v>263</v>
      </c>
      <c r="E153" s="231" t="s">
        <v>1</v>
      </c>
      <c r="F153" s="232" t="s">
        <v>339</v>
      </c>
      <c r="G153" s="230"/>
      <c r="H153" s="233">
        <v>134.887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263</v>
      </c>
      <c r="AU153" s="239" t="s">
        <v>95</v>
      </c>
      <c r="AV153" s="14" t="s">
        <v>217</v>
      </c>
      <c r="AW153" s="14" t="s">
        <v>41</v>
      </c>
      <c r="AX153" s="14" t="s">
        <v>93</v>
      </c>
      <c r="AY153" s="239" t="s">
        <v>209</v>
      </c>
    </row>
    <row r="154" spans="1:65" s="2" customFormat="1" ht="33" customHeight="1">
      <c r="A154" s="35"/>
      <c r="B154" s="36"/>
      <c r="C154" s="194" t="s">
        <v>208</v>
      </c>
      <c r="D154" s="194" t="s">
        <v>212</v>
      </c>
      <c r="E154" s="195" t="s">
        <v>346</v>
      </c>
      <c r="F154" s="196" t="s">
        <v>347</v>
      </c>
      <c r="G154" s="197" t="s">
        <v>342</v>
      </c>
      <c r="H154" s="198">
        <v>18.064</v>
      </c>
      <c r="I154" s="199"/>
      <c r="J154" s="200">
        <f>ROUND(I154*H154,2)</f>
        <v>0</v>
      </c>
      <c r="K154" s="196" t="s">
        <v>324</v>
      </c>
      <c r="L154" s="40"/>
      <c r="M154" s="201" t="s">
        <v>1</v>
      </c>
      <c r="N154" s="202" t="s">
        <v>50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217</v>
      </c>
      <c r="AT154" s="205" t="s">
        <v>212</v>
      </c>
      <c r="AU154" s="205" t="s">
        <v>95</v>
      </c>
      <c r="AY154" s="17" t="s">
        <v>209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93</v>
      </c>
      <c r="BK154" s="206">
        <f>ROUND(I154*H154,2)</f>
        <v>0</v>
      </c>
      <c r="BL154" s="17" t="s">
        <v>217</v>
      </c>
      <c r="BM154" s="205" t="s">
        <v>348</v>
      </c>
    </row>
    <row r="155" spans="1:65" s="2" customFormat="1" ht="11.25">
      <c r="A155" s="35"/>
      <c r="B155" s="36"/>
      <c r="C155" s="37"/>
      <c r="D155" s="207" t="s">
        <v>219</v>
      </c>
      <c r="E155" s="37"/>
      <c r="F155" s="208" t="s">
        <v>349</v>
      </c>
      <c r="G155" s="37"/>
      <c r="H155" s="37"/>
      <c r="I155" s="209"/>
      <c r="J155" s="37"/>
      <c r="K155" s="37"/>
      <c r="L155" s="40"/>
      <c r="M155" s="210"/>
      <c r="N155" s="211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7" t="s">
        <v>219</v>
      </c>
      <c r="AU155" s="17" t="s">
        <v>95</v>
      </c>
    </row>
    <row r="156" spans="1:65" s="13" customFormat="1" ht="22.5">
      <c r="B156" s="214"/>
      <c r="C156" s="215"/>
      <c r="D156" s="212" t="s">
        <v>263</v>
      </c>
      <c r="E156" s="216" t="s">
        <v>1</v>
      </c>
      <c r="F156" s="217" t="s">
        <v>350</v>
      </c>
      <c r="G156" s="215"/>
      <c r="H156" s="218">
        <v>10.683999999999999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263</v>
      </c>
      <c r="AU156" s="224" t="s">
        <v>95</v>
      </c>
      <c r="AV156" s="13" t="s">
        <v>95</v>
      </c>
      <c r="AW156" s="13" t="s">
        <v>41</v>
      </c>
      <c r="AX156" s="13" t="s">
        <v>85</v>
      </c>
      <c r="AY156" s="224" t="s">
        <v>209</v>
      </c>
    </row>
    <row r="157" spans="1:65" s="13" customFormat="1" ht="11.25">
      <c r="B157" s="214"/>
      <c r="C157" s="215"/>
      <c r="D157" s="212" t="s">
        <v>263</v>
      </c>
      <c r="E157" s="216" t="s">
        <v>1</v>
      </c>
      <c r="F157" s="217" t="s">
        <v>351</v>
      </c>
      <c r="G157" s="215"/>
      <c r="H157" s="218">
        <v>7.38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263</v>
      </c>
      <c r="AU157" s="224" t="s">
        <v>95</v>
      </c>
      <c r="AV157" s="13" t="s">
        <v>95</v>
      </c>
      <c r="AW157" s="13" t="s">
        <v>41</v>
      </c>
      <c r="AX157" s="13" t="s">
        <v>85</v>
      </c>
      <c r="AY157" s="224" t="s">
        <v>209</v>
      </c>
    </row>
    <row r="158" spans="1:65" s="14" customFormat="1" ht="11.25">
      <c r="B158" s="229"/>
      <c r="C158" s="230"/>
      <c r="D158" s="212" t="s">
        <v>263</v>
      </c>
      <c r="E158" s="231" t="s">
        <v>1</v>
      </c>
      <c r="F158" s="232" t="s">
        <v>339</v>
      </c>
      <c r="G158" s="230"/>
      <c r="H158" s="233">
        <v>18.064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263</v>
      </c>
      <c r="AU158" s="239" t="s">
        <v>95</v>
      </c>
      <c r="AV158" s="14" t="s">
        <v>217</v>
      </c>
      <c r="AW158" s="14" t="s">
        <v>41</v>
      </c>
      <c r="AX158" s="14" t="s">
        <v>93</v>
      </c>
      <c r="AY158" s="239" t="s">
        <v>209</v>
      </c>
    </row>
    <row r="159" spans="1:65" s="2" customFormat="1" ht="33" customHeight="1">
      <c r="A159" s="35"/>
      <c r="B159" s="36"/>
      <c r="C159" s="194" t="s">
        <v>241</v>
      </c>
      <c r="D159" s="194" t="s">
        <v>212</v>
      </c>
      <c r="E159" s="195" t="s">
        <v>352</v>
      </c>
      <c r="F159" s="196" t="s">
        <v>353</v>
      </c>
      <c r="G159" s="197" t="s">
        <v>342</v>
      </c>
      <c r="H159" s="198">
        <v>45.238</v>
      </c>
      <c r="I159" s="199"/>
      <c r="J159" s="200">
        <f>ROUND(I159*H159,2)</f>
        <v>0</v>
      </c>
      <c r="K159" s="196" t="s">
        <v>324</v>
      </c>
      <c r="L159" s="40"/>
      <c r="M159" s="201" t="s">
        <v>1</v>
      </c>
      <c r="N159" s="202" t="s">
        <v>50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95</v>
      </c>
      <c r="AY159" s="17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7" t="s">
        <v>93</v>
      </c>
      <c r="BK159" s="206">
        <f>ROUND(I159*H159,2)</f>
        <v>0</v>
      </c>
      <c r="BL159" s="17" t="s">
        <v>217</v>
      </c>
      <c r="BM159" s="205" t="s">
        <v>354</v>
      </c>
    </row>
    <row r="160" spans="1:65" s="2" customFormat="1" ht="11.25">
      <c r="A160" s="35"/>
      <c r="B160" s="36"/>
      <c r="C160" s="37"/>
      <c r="D160" s="207" t="s">
        <v>219</v>
      </c>
      <c r="E160" s="37"/>
      <c r="F160" s="208" t="s">
        <v>355</v>
      </c>
      <c r="G160" s="37"/>
      <c r="H160" s="37"/>
      <c r="I160" s="209"/>
      <c r="J160" s="37"/>
      <c r="K160" s="37"/>
      <c r="L160" s="40"/>
      <c r="M160" s="210"/>
      <c r="N160" s="21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7" t="s">
        <v>219</v>
      </c>
      <c r="AU160" s="17" t="s">
        <v>95</v>
      </c>
    </row>
    <row r="161" spans="1:65" s="13" customFormat="1" ht="22.5">
      <c r="B161" s="214"/>
      <c r="C161" s="215"/>
      <c r="D161" s="212" t="s">
        <v>263</v>
      </c>
      <c r="E161" s="216" t="s">
        <v>1</v>
      </c>
      <c r="F161" s="217" t="s">
        <v>356</v>
      </c>
      <c r="G161" s="215"/>
      <c r="H161" s="218">
        <v>45.238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263</v>
      </c>
      <c r="AU161" s="224" t="s">
        <v>95</v>
      </c>
      <c r="AV161" s="13" t="s">
        <v>95</v>
      </c>
      <c r="AW161" s="13" t="s">
        <v>41</v>
      </c>
      <c r="AX161" s="13" t="s">
        <v>85</v>
      </c>
      <c r="AY161" s="224" t="s">
        <v>209</v>
      </c>
    </row>
    <row r="162" spans="1:65" s="14" customFormat="1" ht="11.25">
      <c r="B162" s="229"/>
      <c r="C162" s="230"/>
      <c r="D162" s="212" t="s">
        <v>263</v>
      </c>
      <c r="E162" s="231" t="s">
        <v>1</v>
      </c>
      <c r="F162" s="232" t="s">
        <v>339</v>
      </c>
      <c r="G162" s="230"/>
      <c r="H162" s="233">
        <v>45.238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263</v>
      </c>
      <c r="AU162" s="239" t="s">
        <v>95</v>
      </c>
      <c r="AV162" s="14" t="s">
        <v>217</v>
      </c>
      <c r="AW162" s="14" t="s">
        <v>41</v>
      </c>
      <c r="AX162" s="14" t="s">
        <v>93</v>
      </c>
      <c r="AY162" s="239" t="s">
        <v>209</v>
      </c>
    </row>
    <row r="163" spans="1:65" s="2" customFormat="1" ht="24.2" customHeight="1">
      <c r="A163" s="35"/>
      <c r="B163" s="36"/>
      <c r="C163" s="194" t="s">
        <v>248</v>
      </c>
      <c r="D163" s="194" t="s">
        <v>212</v>
      </c>
      <c r="E163" s="195" t="s">
        <v>357</v>
      </c>
      <c r="F163" s="196" t="s">
        <v>358</v>
      </c>
      <c r="G163" s="197" t="s">
        <v>342</v>
      </c>
      <c r="H163" s="198">
        <v>1.879</v>
      </c>
      <c r="I163" s="199"/>
      <c r="J163" s="200">
        <f>ROUND(I163*H163,2)</f>
        <v>0</v>
      </c>
      <c r="K163" s="196" t="s">
        <v>324</v>
      </c>
      <c r="L163" s="40"/>
      <c r="M163" s="201" t="s">
        <v>1</v>
      </c>
      <c r="N163" s="202" t="s">
        <v>50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95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217</v>
      </c>
      <c r="BM163" s="205" t="s">
        <v>359</v>
      </c>
    </row>
    <row r="164" spans="1:65" s="2" customFormat="1" ht="11.25">
      <c r="A164" s="35"/>
      <c r="B164" s="36"/>
      <c r="C164" s="37"/>
      <c r="D164" s="207" t="s">
        <v>219</v>
      </c>
      <c r="E164" s="37"/>
      <c r="F164" s="208" t="s">
        <v>360</v>
      </c>
      <c r="G164" s="37"/>
      <c r="H164" s="37"/>
      <c r="I164" s="209"/>
      <c r="J164" s="37"/>
      <c r="K164" s="37"/>
      <c r="L164" s="40"/>
      <c r="M164" s="210"/>
      <c r="N164" s="21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219</v>
      </c>
      <c r="AU164" s="17" t="s">
        <v>95</v>
      </c>
    </row>
    <row r="165" spans="1:65" s="15" customFormat="1" ht="11.25">
      <c r="B165" s="240"/>
      <c r="C165" s="241"/>
      <c r="D165" s="212" t="s">
        <v>263</v>
      </c>
      <c r="E165" s="242" t="s">
        <v>1</v>
      </c>
      <c r="F165" s="243" t="s">
        <v>361</v>
      </c>
      <c r="G165" s="241"/>
      <c r="H165" s="242" t="s">
        <v>1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263</v>
      </c>
      <c r="AU165" s="249" t="s">
        <v>95</v>
      </c>
      <c r="AV165" s="15" t="s">
        <v>93</v>
      </c>
      <c r="AW165" s="15" t="s">
        <v>41</v>
      </c>
      <c r="AX165" s="15" t="s">
        <v>85</v>
      </c>
      <c r="AY165" s="249" t="s">
        <v>209</v>
      </c>
    </row>
    <row r="166" spans="1:65" s="13" customFormat="1" ht="11.25">
      <c r="B166" s="214"/>
      <c r="C166" s="215"/>
      <c r="D166" s="212" t="s">
        <v>263</v>
      </c>
      <c r="E166" s="216" t="s">
        <v>1</v>
      </c>
      <c r="F166" s="217" t="s">
        <v>362</v>
      </c>
      <c r="G166" s="215"/>
      <c r="H166" s="218">
        <v>0.4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263</v>
      </c>
      <c r="AU166" s="224" t="s">
        <v>95</v>
      </c>
      <c r="AV166" s="13" t="s">
        <v>95</v>
      </c>
      <c r="AW166" s="13" t="s">
        <v>41</v>
      </c>
      <c r="AX166" s="13" t="s">
        <v>85</v>
      </c>
      <c r="AY166" s="224" t="s">
        <v>209</v>
      </c>
    </row>
    <row r="167" spans="1:65" s="13" customFormat="1" ht="11.25">
      <c r="B167" s="214"/>
      <c r="C167" s="215"/>
      <c r="D167" s="212" t="s">
        <v>263</v>
      </c>
      <c r="E167" s="216" t="s">
        <v>1</v>
      </c>
      <c r="F167" s="217" t="s">
        <v>363</v>
      </c>
      <c r="G167" s="215"/>
      <c r="H167" s="218">
        <v>1.4790000000000001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263</v>
      </c>
      <c r="AU167" s="224" t="s">
        <v>95</v>
      </c>
      <c r="AV167" s="13" t="s">
        <v>95</v>
      </c>
      <c r="AW167" s="13" t="s">
        <v>41</v>
      </c>
      <c r="AX167" s="13" t="s">
        <v>85</v>
      </c>
      <c r="AY167" s="224" t="s">
        <v>209</v>
      </c>
    </row>
    <row r="168" spans="1:65" s="14" customFormat="1" ht="11.25">
      <c r="B168" s="229"/>
      <c r="C168" s="230"/>
      <c r="D168" s="212" t="s">
        <v>263</v>
      </c>
      <c r="E168" s="231" t="s">
        <v>1</v>
      </c>
      <c r="F168" s="232" t="s">
        <v>339</v>
      </c>
      <c r="G168" s="230"/>
      <c r="H168" s="233">
        <v>1.879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263</v>
      </c>
      <c r="AU168" s="239" t="s">
        <v>95</v>
      </c>
      <c r="AV168" s="14" t="s">
        <v>217</v>
      </c>
      <c r="AW168" s="14" t="s">
        <v>41</v>
      </c>
      <c r="AX168" s="14" t="s">
        <v>93</v>
      </c>
      <c r="AY168" s="239" t="s">
        <v>209</v>
      </c>
    </row>
    <row r="169" spans="1:65" s="2" customFormat="1" ht="37.9" customHeight="1">
      <c r="A169" s="35"/>
      <c r="B169" s="36"/>
      <c r="C169" s="194" t="s">
        <v>254</v>
      </c>
      <c r="D169" s="194" t="s">
        <v>212</v>
      </c>
      <c r="E169" s="195" t="s">
        <v>364</v>
      </c>
      <c r="F169" s="196" t="s">
        <v>365</v>
      </c>
      <c r="G169" s="197" t="s">
        <v>342</v>
      </c>
      <c r="H169" s="198">
        <v>128.78800000000001</v>
      </c>
      <c r="I169" s="199"/>
      <c r="J169" s="200">
        <f>ROUND(I169*H169,2)</f>
        <v>0</v>
      </c>
      <c r="K169" s="196" t="s">
        <v>324</v>
      </c>
      <c r="L169" s="40"/>
      <c r="M169" s="201" t="s">
        <v>1</v>
      </c>
      <c r="N169" s="202" t="s">
        <v>50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95</v>
      </c>
      <c r="AY169" s="17" t="s">
        <v>209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7" t="s">
        <v>93</v>
      </c>
      <c r="BK169" s="206">
        <f>ROUND(I169*H169,2)</f>
        <v>0</v>
      </c>
      <c r="BL169" s="17" t="s">
        <v>217</v>
      </c>
      <c r="BM169" s="205" t="s">
        <v>366</v>
      </c>
    </row>
    <row r="170" spans="1:65" s="2" customFormat="1" ht="11.25">
      <c r="A170" s="35"/>
      <c r="B170" s="36"/>
      <c r="C170" s="37"/>
      <c r="D170" s="207" t="s">
        <v>219</v>
      </c>
      <c r="E170" s="37"/>
      <c r="F170" s="208" t="s">
        <v>367</v>
      </c>
      <c r="G170" s="37"/>
      <c r="H170" s="37"/>
      <c r="I170" s="209"/>
      <c r="J170" s="37"/>
      <c r="K170" s="37"/>
      <c r="L170" s="40"/>
      <c r="M170" s="210"/>
      <c r="N170" s="211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7" t="s">
        <v>219</v>
      </c>
      <c r="AU170" s="17" t="s">
        <v>95</v>
      </c>
    </row>
    <row r="171" spans="1:65" s="15" customFormat="1" ht="11.25">
      <c r="B171" s="240"/>
      <c r="C171" s="241"/>
      <c r="D171" s="212" t="s">
        <v>263</v>
      </c>
      <c r="E171" s="242" t="s">
        <v>1</v>
      </c>
      <c r="F171" s="243" t="s">
        <v>368</v>
      </c>
      <c r="G171" s="241"/>
      <c r="H171" s="242" t="s">
        <v>1</v>
      </c>
      <c r="I171" s="244"/>
      <c r="J171" s="241"/>
      <c r="K171" s="241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263</v>
      </c>
      <c r="AU171" s="249" t="s">
        <v>95</v>
      </c>
      <c r="AV171" s="15" t="s">
        <v>93</v>
      </c>
      <c r="AW171" s="15" t="s">
        <v>41</v>
      </c>
      <c r="AX171" s="15" t="s">
        <v>85</v>
      </c>
      <c r="AY171" s="249" t="s">
        <v>209</v>
      </c>
    </row>
    <row r="172" spans="1:65" s="13" customFormat="1" ht="22.5">
      <c r="B172" s="214"/>
      <c r="C172" s="215"/>
      <c r="D172" s="212" t="s">
        <v>263</v>
      </c>
      <c r="E172" s="216" t="s">
        <v>1</v>
      </c>
      <c r="F172" s="217" t="s">
        <v>369</v>
      </c>
      <c r="G172" s="215"/>
      <c r="H172" s="218">
        <v>95.856999999999999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263</v>
      </c>
      <c r="AU172" s="224" t="s">
        <v>95</v>
      </c>
      <c r="AV172" s="13" t="s">
        <v>95</v>
      </c>
      <c r="AW172" s="13" t="s">
        <v>41</v>
      </c>
      <c r="AX172" s="13" t="s">
        <v>85</v>
      </c>
      <c r="AY172" s="224" t="s">
        <v>209</v>
      </c>
    </row>
    <row r="173" spans="1:65" s="13" customFormat="1" ht="22.5">
      <c r="B173" s="214"/>
      <c r="C173" s="215"/>
      <c r="D173" s="212" t="s">
        <v>263</v>
      </c>
      <c r="E173" s="216" t="s">
        <v>1</v>
      </c>
      <c r="F173" s="217" t="s">
        <v>370</v>
      </c>
      <c r="G173" s="215"/>
      <c r="H173" s="218">
        <v>10.151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263</v>
      </c>
      <c r="AU173" s="224" t="s">
        <v>95</v>
      </c>
      <c r="AV173" s="13" t="s">
        <v>95</v>
      </c>
      <c r="AW173" s="13" t="s">
        <v>41</v>
      </c>
      <c r="AX173" s="13" t="s">
        <v>85</v>
      </c>
      <c r="AY173" s="224" t="s">
        <v>209</v>
      </c>
    </row>
    <row r="174" spans="1:65" s="13" customFormat="1" ht="22.5">
      <c r="B174" s="214"/>
      <c r="C174" s="215"/>
      <c r="D174" s="212" t="s">
        <v>263</v>
      </c>
      <c r="E174" s="216" t="s">
        <v>1</v>
      </c>
      <c r="F174" s="217" t="s">
        <v>371</v>
      </c>
      <c r="G174" s="215"/>
      <c r="H174" s="218">
        <v>10.683999999999999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263</v>
      </c>
      <c r="AU174" s="224" t="s">
        <v>95</v>
      </c>
      <c r="AV174" s="13" t="s">
        <v>95</v>
      </c>
      <c r="AW174" s="13" t="s">
        <v>41</v>
      </c>
      <c r="AX174" s="13" t="s">
        <v>85</v>
      </c>
      <c r="AY174" s="224" t="s">
        <v>209</v>
      </c>
    </row>
    <row r="175" spans="1:65" s="13" customFormat="1" ht="11.25">
      <c r="B175" s="214"/>
      <c r="C175" s="215"/>
      <c r="D175" s="212" t="s">
        <v>263</v>
      </c>
      <c r="E175" s="216" t="s">
        <v>1</v>
      </c>
      <c r="F175" s="217" t="s">
        <v>372</v>
      </c>
      <c r="G175" s="215"/>
      <c r="H175" s="218">
        <v>0.4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263</v>
      </c>
      <c r="AU175" s="224" t="s">
        <v>95</v>
      </c>
      <c r="AV175" s="13" t="s">
        <v>95</v>
      </c>
      <c r="AW175" s="13" t="s">
        <v>41</v>
      </c>
      <c r="AX175" s="13" t="s">
        <v>85</v>
      </c>
      <c r="AY175" s="224" t="s">
        <v>209</v>
      </c>
    </row>
    <row r="176" spans="1:65" s="13" customFormat="1" ht="11.25">
      <c r="B176" s="214"/>
      <c r="C176" s="215"/>
      <c r="D176" s="212" t="s">
        <v>263</v>
      </c>
      <c r="E176" s="216" t="s">
        <v>1</v>
      </c>
      <c r="F176" s="217" t="s">
        <v>373</v>
      </c>
      <c r="G176" s="215"/>
      <c r="H176" s="218">
        <v>1.4790000000000001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263</v>
      </c>
      <c r="AU176" s="224" t="s">
        <v>95</v>
      </c>
      <c r="AV176" s="13" t="s">
        <v>95</v>
      </c>
      <c r="AW176" s="13" t="s">
        <v>41</v>
      </c>
      <c r="AX176" s="13" t="s">
        <v>85</v>
      </c>
      <c r="AY176" s="224" t="s">
        <v>209</v>
      </c>
    </row>
    <row r="177" spans="1:65" s="13" customFormat="1" ht="11.25">
      <c r="B177" s="214"/>
      <c r="C177" s="215"/>
      <c r="D177" s="212" t="s">
        <v>263</v>
      </c>
      <c r="E177" s="216" t="s">
        <v>1</v>
      </c>
      <c r="F177" s="217" t="s">
        <v>374</v>
      </c>
      <c r="G177" s="215"/>
      <c r="H177" s="218">
        <v>0.45200000000000001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263</v>
      </c>
      <c r="AU177" s="224" t="s">
        <v>95</v>
      </c>
      <c r="AV177" s="13" t="s">
        <v>95</v>
      </c>
      <c r="AW177" s="13" t="s">
        <v>41</v>
      </c>
      <c r="AX177" s="13" t="s">
        <v>85</v>
      </c>
      <c r="AY177" s="224" t="s">
        <v>209</v>
      </c>
    </row>
    <row r="178" spans="1:65" s="13" customFormat="1" ht="22.5">
      <c r="B178" s="214"/>
      <c r="C178" s="215"/>
      <c r="D178" s="212" t="s">
        <v>263</v>
      </c>
      <c r="E178" s="216" t="s">
        <v>1</v>
      </c>
      <c r="F178" s="217" t="s">
        <v>375</v>
      </c>
      <c r="G178" s="215"/>
      <c r="H178" s="218">
        <v>9.7650000000000006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263</v>
      </c>
      <c r="AU178" s="224" t="s">
        <v>95</v>
      </c>
      <c r="AV178" s="13" t="s">
        <v>95</v>
      </c>
      <c r="AW178" s="13" t="s">
        <v>41</v>
      </c>
      <c r="AX178" s="13" t="s">
        <v>85</v>
      </c>
      <c r="AY178" s="224" t="s">
        <v>209</v>
      </c>
    </row>
    <row r="179" spans="1:65" s="14" customFormat="1" ht="11.25">
      <c r="B179" s="229"/>
      <c r="C179" s="230"/>
      <c r="D179" s="212" t="s">
        <v>263</v>
      </c>
      <c r="E179" s="231" t="s">
        <v>1</v>
      </c>
      <c r="F179" s="232" t="s">
        <v>339</v>
      </c>
      <c r="G179" s="230"/>
      <c r="H179" s="233">
        <v>128.78800000000001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263</v>
      </c>
      <c r="AU179" s="239" t="s">
        <v>95</v>
      </c>
      <c r="AV179" s="14" t="s">
        <v>217</v>
      </c>
      <c r="AW179" s="14" t="s">
        <v>41</v>
      </c>
      <c r="AX179" s="14" t="s">
        <v>93</v>
      </c>
      <c r="AY179" s="239" t="s">
        <v>209</v>
      </c>
    </row>
    <row r="180" spans="1:65" s="2" customFormat="1" ht="37.9" customHeight="1">
      <c r="A180" s="35"/>
      <c r="B180" s="36"/>
      <c r="C180" s="194" t="s">
        <v>259</v>
      </c>
      <c r="D180" s="194" t="s">
        <v>212</v>
      </c>
      <c r="E180" s="195" t="s">
        <v>376</v>
      </c>
      <c r="F180" s="196" t="s">
        <v>377</v>
      </c>
      <c r="G180" s="197" t="s">
        <v>342</v>
      </c>
      <c r="H180" s="198">
        <v>643.94000000000005</v>
      </c>
      <c r="I180" s="199"/>
      <c r="J180" s="200">
        <f>ROUND(I180*H180,2)</f>
        <v>0</v>
      </c>
      <c r="K180" s="196" t="s">
        <v>324</v>
      </c>
      <c r="L180" s="40"/>
      <c r="M180" s="201" t="s">
        <v>1</v>
      </c>
      <c r="N180" s="202" t="s">
        <v>50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217</v>
      </c>
      <c r="AT180" s="205" t="s">
        <v>212</v>
      </c>
      <c r="AU180" s="205" t="s">
        <v>95</v>
      </c>
      <c r="AY180" s="17" t="s">
        <v>209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7" t="s">
        <v>93</v>
      </c>
      <c r="BK180" s="206">
        <f>ROUND(I180*H180,2)</f>
        <v>0</v>
      </c>
      <c r="BL180" s="17" t="s">
        <v>217</v>
      </c>
      <c r="BM180" s="205" t="s">
        <v>378</v>
      </c>
    </row>
    <row r="181" spans="1:65" s="2" customFormat="1" ht="11.25">
      <c r="A181" s="35"/>
      <c r="B181" s="36"/>
      <c r="C181" s="37"/>
      <c r="D181" s="207" t="s">
        <v>219</v>
      </c>
      <c r="E181" s="37"/>
      <c r="F181" s="208" t="s">
        <v>379</v>
      </c>
      <c r="G181" s="37"/>
      <c r="H181" s="37"/>
      <c r="I181" s="209"/>
      <c r="J181" s="37"/>
      <c r="K181" s="37"/>
      <c r="L181" s="40"/>
      <c r="M181" s="210"/>
      <c r="N181" s="211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7" t="s">
        <v>219</v>
      </c>
      <c r="AU181" s="17" t="s">
        <v>95</v>
      </c>
    </row>
    <row r="182" spans="1:65" s="13" customFormat="1" ht="11.25">
      <c r="B182" s="214"/>
      <c r="C182" s="215"/>
      <c r="D182" s="212" t="s">
        <v>263</v>
      </c>
      <c r="E182" s="216" t="s">
        <v>1</v>
      </c>
      <c r="F182" s="217" t="s">
        <v>380</v>
      </c>
      <c r="G182" s="215"/>
      <c r="H182" s="218">
        <v>643.94000000000005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263</v>
      </c>
      <c r="AU182" s="224" t="s">
        <v>95</v>
      </c>
      <c r="AV182" s="13" t="s">
        <v>95</v>
      </c>
      <c r="AW182" s="13" t="s">
        <v>41</v>
      </c>
      <c r="AX182" s="13" t="s">
        <v>85</v>
      </c>
      <c r="AY182" s="224" t="s">
        <v>209</v>
      </c>
    </row>
    <row r="183" spans="1:65" s="14" customFormat="1" ht="11.25">
      <c r="B183" s="229"/>
      <c r="C183" s="230"/>
      <c r="D183" s="212" t="s">
        <v>263</v>
      </c>
      <c r="E183" s="231" t="s">
        <v>1</v>
      </c>
      <c r="F183" s="232" t="s">
        <v>339</v>
      </c>
      <c r="G183" s="230"/>
      <c r="H183" s="233">
        <v>643.94000000000005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263</v>
      </c>
      <c r="AU183" s="239" t="s">
        <v>95</v>
      </c>
      <c r="AV183" s="14" t="s">
        <v>217</v>
      </c>
      <c r="AW183" s="14" t="s">
        <v>41</v>
      </c>
      <c r="AX183" s="14" t="s">
        <v>93</v>
      </c>
      <c r="AY183" s="239" t="s">
        <v>209</v>
      </c>
    </row>
    <row r="184" spans="1:65" s="2" customFormat="1" ht="33" customHeight="1">
      <c r="A184" s="35"/>
      <c r="B184" s="36"/>
      <c r="C184" s="194" t="s">
        <v>265</v>
      </c>
      <c r="D184" s="194" t="s">
        <v>212</v>
      </c>
      <c r="E184" s="195" t="s">
        <v>381</v>
      </c>
      <c r="F184" s="196" t="s">
        <v>382</v>
      </c>
      <c r="G184" s="197" t="s">
        <v>383</v>
      </c>
      <c r="H184" s="198">
        <v>232.376</v>
      </c>
      <c r="I184" s="199"/>
      <c r="J184" s="200">
        <f>ROUND(I184*H184,2)</f>
        <v>0</v>
      </c>
      <c r="K184" s="196" t="s">
        <v>324</v>
      </c>
      <c r="L184" s="40"/>
      <c r="M184" s="201" t="s">
        <v>1</v>
      </c>
      <c r="N184" s="202" t="s">
        <v>50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217</v>
      </c>
      <c r="AT184" s="205" t="s">
        <v>212</v>
      </c>
      <c r="AU184" s="205" t="s">
        <v>95</v>
      </c>
      <c r="AY184" s="17" t="s">
        <v>209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7" t="s">
        <v>93</v>
      </c>
      <c r="BK184" s="206">
        <f>ROUND(I184*H184,2)</f>
        <v>0</v>
      </c>
      <c r="BL184" s="17" t="s">
        <v>217</v>
      </c>
      <c r="BM184" s="205" t="s">
        <v>384</v>
      </c>
    </row>
    <row r="185" spans="1:65" s="2" customFormat="1" ht="11.25">
      <c r="A185" s="35"/>
      <c r="B185" s="36"/>
      <c r="C185" s="37"/>
      <c r="D185" s="207" t="s">
        <v>219</v>
      </c>
      <c r="E185" s="37"/>
      <c r="F185" s="208" t="s">
        <v>385</v>
      </c>
      <c r="G185" s="37"/>
      <c r="H185" s="37"/>
      <c r="I185" s="209"/>
      <c r="J185" s="37"/>
      <c r="K185" s="37"/>
      <c r="L185" s="40"/>
      <c r="M185" s="210"/>
      <c r="N185" s="211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219</v>
      </c>
      <c r="AU185" s="17" t="s">
        <v>95</v>
      </c>
    </row>
    <row r="186" spans="1:65" s="13" customFormat="1" ht="11.25">
      <c r="B186" s="214"/>
      <c r="C186" s="215"/>
      <c r="D186" s="212" t="s">
        <v>263</v>
      </c>
      <c r="E186" s="216" t="s">
        <v>1</v>
      </c>
      <c r="F186" s="217" t="s">
        <v>386</v>
      </c>
      <c r="G186" s="215"/>
      <c r="H186" s="218">
        <v>232.376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263</v>
      </c>
      <c r="AU186" s="224" t="s">
        <v>95</v>
      </c>
      <c r="AV186" s="13" t="s">
        <v>95</v>
      </c>
      <c r="AW186" s="13" t="s">
        <v>41</v>
      </c>
      <c r="AX186" s="13" t="s">
        <v>85</v>
      </c>
      <c r="AY186" s="224" t="s">
        <v>209</v>
      </c>
    </row>
    <row r="187" spans="1:65" s="14" customFormat="1" ht="11.25">
      <c r="B187" s="229"/>
      <c r="C187" s="230"/>
      <c r="D187" s="212" t="s">
        <v>263</v>
      </c>
      <c r="E187" s="231" t="s">
        <v>1</v>
      </c>
      <c r="F187" s="232" t="s">
        <v>339</v>
      </c>
      <c r="G187" s="230"/>
      <c r="H187" s="233">
        <v>232.376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263</v>
      </c>
      <c r="AU187" s="239" t="s">
        <v>95</v>
      </c>
      <c r="AV187" s="14" t="s">
        <v>217</v>
      </c>
      <c r="AW187" s="14" t="s">
        <v>41</v>
      </c>
      <c r="AX187" s="14" t="s">
        <v>93</v>
      </c>
      <c r="AY187" s="239" t="s">
        <v>209</v>
      </c>
    </row>
    <row r="188" spans="1:65" s="2" customFormat="1" ht="16.5" customHeight="1">
      <c r="A188" s="35"/>
      <c r="B188" s="36"/>
      <c r="C188" s="194" t="s">
        <v>270</v>
      </c>
      <c r="D188" s="194" t="s">
        <v>212</v>
      </c>
      <c r="E188" s="195" t="s">
        <v>387</v>
      </c>
      <c r="F188" s="196" t="s">
        <v>388</v>
      </c>
      <c r="G188" s="197" t="s">
        <v>342</v>
      </c>
      <c r="H188" s="198">
        <v>129.09800000000001</v>
      </c>
      <c r="I188" s="199"/>
      <c r="J188" s="200">
        <f>ROUND(I188*H188,2)</f>
        <v>0</v>
      </c>
      <c r="K188" s="196" t="s">
        <v>324</v>
      </c>
      <c r="L188" s="40"/>
      <c r="M188" s="201" t="s">
        <v>1</v>
      </c>
      <c r="N188" s="202" t="s">
        <v>50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217</v>
      </c>
      <c r="AT188" s="205" t="s">
        <v>212</v>
      </c>
      <c r="AU188" s="205" t="s">
        <v>95</v>
      </c>
      <c r="AY188" s="17" t="s">
        <v>209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7" t="s">
        <v>93</v>
      </c>
      <c r="BK188" s="206">
        <f>ROUND(I188*H188,2)</f>
        <v>0</v>
      </c>
      <c r="BL188" s="17" t="s">
        <v>217</v>
      </c>
      <c r="BM188" s="205" t="s">
        <v>389</v>
      </c>
    </row>
    <row r="189" spans="1:65" s="2" customFormat="1" ht="11.25">
      <c r="A189" s="35"/>
      <c r="B189" s="36"/>
      <c r="C189" s="37"/>
      <c r="D189" s="207" t="s">
        <v>219</v>
      </c>
      <c r="E189" s="37"/>
      <c r="F189" s="208" t="s">
        <v>390</v>
      </c>
      <c r="G189" s="37"/>
      <c r="H189" s="37"/>
      <c r="I189" s="209"/>
      <c r="J189" s="37"/>
      <c r="K189" s="37"/>
      <c r="L189" s="40"/>
      <c r="M189" s="210"/>
      <c r="N189" s="211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7" t="s">
        <v>219</v>
      </c>
      <c r="AU189" s="17" t="s">
        <v>95</v>
      </c>
    </row>
    <row r="190" spans="1:65" s="2" customFormat="1" ht="24.2" customHeight="1">
      <c r="A190" s="35"/>
      <c r="B190" s="36"/>
      <c r="C190" s="194" t="s">
        <v>8</v>
      </c>
      <c r="D190" s="194" t="s">
        <v>212</v>
      </c>
      <c r="E190" s="195" t="s">
        <v>391</v>
      </c>
      <c r="F190" s="196" t="s">
        <v>392</v>
      </c>
      <c r="G190" s="197" t="s">
        <v>342</v>
      </c>
      <c r="H190" s="198">
        <v>59.088999999999999</v>
      </c>
      <c r="I190" s="199"/>
      <c r="J190" s="200">
        <f>ROUND(I190*H190,2)</f>
        <v>0</v>
      </c>
      <c r="K190" s="196" t="s">
        <v>324</v>
      </c>
      <c r="L190" s="40"/>
      <c r="M190" s="201" t="s">
        <v>1</v>
      </c>
      <c r="N190" s="202" t="s">
        <v>50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217</v>
      </c>
      <c r="AT190" s="205" t="s">
        <v>212</v>
      </c>
      <c r="AU190" s="205" t="s">
        <v>95</v>
      </c>
      <c r="AY190" s="17" t="s">
        <v>209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7" t="s">
        <v>93</v>
      </c>
      <c r="BK190" s="206">
        <f>ROUND(I190*H190,2)</f>
        <v>0</v>
      </c>
      <c r="BL190" s="17" t="s">
        <v>217</v>
      </c>
      <c r="BM190" s="205" t="s">
        <v>393</v>
      </c>
    </row>
    <row r="191" spans="1:65" s="2" customFormat="1" ht="11.25">
      <c r="A191" s="35"/>
      <c r="B191" s="36"/>
      <c r="C191" s="37"/>
      <c r="D191" s="207" t="s">
        <v>219</v>
      </c>
      <c r="E191" s="37"/>
      <c r="F191" s="208" t="s">
        <v>394</v>
      </c>
      <c r="G191" s="37"/>
      <c r="H191" s="37"/>
      <c r="I191" s="209"/>
      <c r="J191" s="37"/>
      <c r="K191" s="37"/>
      <c r="L191" s="40"/>
      <c r="M191" s="210"/>
      <c r="N191" s="211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219</v>
      </c>
      <c r="AU191" s="17" t="s">
        <v>95</v>
      </c>
    </row>
    <row r="192" spans="1:65" s="15" customFormat="1" ht="11.25">
      <c r="B192" s="240"/>
      <c r="C192" s="241"/>
      <c r="D192" s="212" t="s">
        <v>263</v>
      </c>
      <c r="E192" s="242" t="s">
        <v>1</v>
      </c>
      <c r="F192" s="243" t="s">
        <v>395</v>
      </c>
      <c r="G192" s="241"/>
      <c r="H192" s="242" t="s">
        <v>1</v>
      </c>
      <c r="I192" s="244"/>
      <c r="J192" s="241"/>
      <c r="K192" s="241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263</v>
      </c>
      <c r="AU192" s="249" t="s">
        <v>95</v>
      </c>
      <c r="AV192" s="15" t="s">
        <v>93</v>
      </c>
      <c r="AW192" s="15" t="s">
        <v>41</v>
      </c>
      <c r="AX192" s="15" t="s">
        <v>85</v>
      </c>
      <c r="AY192" s="249" t="s">
        <v>209</v>
      </c>
    </row>
    <row r="193" spans="1:65" s="13" customFormat="1" ht="22.5">
      <c r="B193" s="214"/>
      <c r="C193" s="215"/>
      <c r="D193" s="212" t="s">
        <v>263</v>
      </c>
      <c r="E193" s="216" t="s">
        <v>1</v>
      </c>
      <c r="F193" s="217" t="s">
        <v>396</v>
      </c>
      <c r="G193" s="215"/>
      <c r="H193" s="218">
        <v>10.234999999999999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263</v>
      </c>
      <c r="AU193" s="224" t="s">
        <v>95</v>
      </c>
      <c r="AV193" s="13" t="s">
        <v>95</v>
      </c>
      <c r="AW193" s="13" t="s">
        <v>41</v>
      </c>
      <c r="AX193" s="13" t="s">
        <v>85</v>
      </c>
      <c r="AY193" s="224" t="s">
        <v>209</v>
      </c>
    </row>
    <row r="194" spans="1:65" s="13" customFormat="1" ht="22.5">
      <c r="B194" s="214"/>
      <c r="C194" s="215"/>
      <c r="D194" s="212" t="s">
        <v>263</v>
      </c>
      <c r="E194" s="216" t="s">
        <v>1</v>
      </c>
      <c r="F194" s="217" t="s">
        <v>397</v>
      </c>
      <c r="G194" s="215"/>
      <c r="H194" s="218">
        <v>16.45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263</v>
      </c>
      <c r="AU194" s="224" t="s">
        <v>95</v>
      </c>
      <c r="AV194" s="13" t="s">
        <v>95</v>
      </c>
      <c r="AW194" s="13" t="s">
        <v>41</v>
      </c>
      <c r="AX194" s="13" t="s">
        <v>85</v>
      </c>
      <c r="AY194" s="224" t="s">
        <v>209</v>
      </c>
    </row>
    <row r="195" spans="1:65" s="13" customFormat="1" ht="22.5">
      <c r="B195" s="214"/>
      <c r="C195" s="215"/>
      <c r="D195" s="212" t="s">
        <v>263</v>
      </c>
      <c r="E195" s="216" t="s">
        <v>1</v>
      </c>
      <c r="F195" s="217" t="s">
        <v>398</v>
      </c>
      <c r="G195" s="215"/>
      <c r="H195" s="218">
        <v>30.64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263</v>
      </c>
      <c r="AU195" s="224" t="s">
        <v>95</v>
      </c>
      <c r="AV195" s="13" t="s">
        <v>95</v>
      </c>
      <c r="AW195" s="13" t="s">
        <v>41</v>
      </c>
      <c r="AX195" s="13" t="s">
        <v>85</v>
      </c>
      <c r="AY195" s="224" t="s">
        <v>209</v>
      </c>
    </row>
    <row r="196" spans="1:65" s="13" customFormat="1" ht="22.5">
      <c r="B196" s="214"/>
      <c r="C196" s="215"/>
      <c r="D196" s="212" t="s">
        <v>263</v>
      </c>
      <c r="E196" s="216" t="s">
        <v>1</v>
      </c>
      <c r="F196" s="217" t="s">
        <v>399</v>
      </c>
      <c r="G196" s="215"/>
      <c r="H196" s="218">
        <v>1.764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263</v>
      </c>
      <c r="AU196" s="224" t="s">
        <v>95</v>
      </c>
      <c r="AV196" s="13" t="s">
        <v>95</v>
      </c>
      <c r="AW196" s="13" t="s">
        <v>41</v>
      </c>
      <c r="AX196" s="13" t="s">
        <v>85</v>
      </c>
      <c r="AY196" s="224" t="s">
        <v>209</v>
      </c>
    </row>
    <row r="197" spans="1:65" s="14" customFormat="1" ht="11.25">
      <c r="B197" s="229"/>
      <c r="C197" s="230"/>
      <c r="D197" s="212" t="s">
        <v>263</v>
      </c>
      <c r="E197" s="231" t="s">
        <v>1</v>
      </c>
      <c r="F197" s="232" t="s">
        <v>339</v>
      </c>
      <c r="G197" s="230"/>
      <c r="H197" s="233">
        <v>59.088999999999999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263</v>
      </c>
      <c r="AU197" s="239" t="s">
        <v>95</v>
      </c>
      <c r="AV197" s="14" t="s">
        <v>217</v>
      </c>
      <c r="AW197" s="14" t="s">
        <v>41</v>
      </c>
      <c r="AX197" s="14" t="s">
        <v>93</v>
      </c>
      <c r="AY197" s="239" t="s">
        <v>209</v>
      </c>
    </row>
    <row r="198" spans="1:65" s="2" customFormat="1" ht="24.2" customHeight="1">
      <c r="A198" s="35"/>
      <c r="B198" s="36"/>
      <c r="C198" s="194" t="s">
        <v>279</v>
      </c>
      <c r="D198" s="194" t="s">
        <v>212</v>
      </c>
      <c r="E198" s="195" t="s">
        <v>400</v>
      </c>
      <c r="F198" s="196" t="s">
        <v>401</v>
      </c>
      <c r="G198" s="197" t="s">
        <v>342</v>
      </c>
      <c r="H198" s="198">
        <v>6.7359999999999998</v>
      </c>
      <c r="I198" s="199"/>
      <c r="J198" s="200">
        <f>ROUND(I198*H198,2)</f>
        <v>0</v>
      </c>
      <c r="K198" s="196" t="s">
        <v>324</v>
      </c>
      <c r="L198" s="40"/>
      <c r="M198" s="201" t="s">
        <v>1</v>
      </c>
      <c r="N198" s="202" t="s">
        <v>50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217</v>
      </c>
      <c r="AT198" s="205" t="s">
        <v>212</v>
      </c>
      <c r="AU198" s="205" t="s">
        <v>95</v>
      </c>
      <c r="AY198" s="17" t="s">
        <v>209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7" t="s">
        <v>93</v>
      </c>
      <c r="BK198" s="206">
        <f>ROUND(I198*H198,2)</f>
        <v>0</v>
      </c>
      <c r="BL198" s="17" t="s">
        <v>217</v>
      </c>
      <c r="BM198" s="205" t="s">
        <v>402</v>
      </c>
    </row>
    <row r="199" spans="1:65" s="2" customFormat="1" ht="11.25">
      <c r="A199" s="35"/>
      <c r="B199" s="36"/>
      <c r="C199" s="37"/>
      <c r="D199" s="207" t="s">
        <v>219</v>
      </c>
      <c r="E199" s="37"/>
      <c r="F199" s="208" t="s">
        <v>403</v>
      </c>
      <c r="G199" s="37"/>
      <c r="H199" s="37"/>
      <c r="I199" s="209"/>
      <c r="J199" s="37"/>
      <c r="K199" s="37"/>
      <c r="L199" s="40"/>
      <c r="M199" s="210"/>
      <c r="N199" s="211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7" t="s">
        <v>219</v>
      </c>
      <c r="AU199" s="17" t="s">
        <v>95</v>
      </c>
    </row>
    <row r="200" spans="1:65" s="13" customFormat="1" ht="22.5">
      <c r="B200" s="214"/>
      <c r="C200" s="215"/>
      <c r="D200" s="212" t="s">
        <v>263</v>
      </c>
      <c r="E200" s="216" t="s">
        <v>1</v>
      </c>
      <c r="F200" s="217" t="s">
        <v>404</v>
      </c>
      <c r="G200" s="215"/>
      <c r="H200" s="218">
        <v>6.7359999999999998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263</v>
      </c>
      <c r="AU200" s="224" t="s">
        <v>95</v>
      </c>
      <c r="AV200" s="13" t="s">
        <v>95</v>
      </c>
      <c r="AW200" s="13" t="s">
        <v>41</v>
      </c>
      <c r="AX200" s="13" t="s">
        <v>85</v>
      </c>
      <c r="AY200" s="224" t="s">
        <v>209</v>
      </c>
    </row>
    <row r="201" spans="1:65" s="14" customFormat="1" ht="11.25">
      <c r="B201" s="229"/>
      <c r="C201" s="230"/>
      <c r="D201" s="212" t="s">
        <v>263</v>
      </c>
      <c r="E201" s="231" t="s">
        <v>1</v>
      </c>
      <c r="F201" s="232" t="s">
        <v>339</v>
      </c>
      <c r="G201" s="230"/>
      <c r="H201" s="233">
        <v>6.7359999999999998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263</v>
      </c>
      <c r="AU201" s="239" t="s">
        <v>95</v>
      </c>
      <c r="AV201" s="14" t="s">
        <v>217</v>
      </c>
      <c r="AW201" s="14" t="s">
        <v>41</v>
      </c>
      <c r="AX201" s="14" t="s">
        <v>93</v>
      </c>
      <c r="AY201" s="239" t="s">
        <v>209</v>
      </c>
    </row>
    <row r="202" spans="1:65" s="2" customFormat="1" ht="16.5" customHeight="1">
      <c r="A202" s="35"/>
      <c r="B202" s="36"/>
      <c r="C202" s="250" t="s">
        <v>284</v>
      </c>
      <c r="D202" s="250" t="s">
        <v>405</v>
      </c>
      <c r="E202" s="251" t="s">
        <v>406</v>
      </c>
      <c r="F202" s="252" t="s">
        <v>407</v>
      </c>
      <c r="G202" s="253" t="s">
        <v>383</v>
      </c>
      <c r="H202" s="254">
        <v>10.778</v>
      </c>
      <c r="I202" s="255"/>
      <c r="J202" s="256">
        <f>ROUND(I202*H202,2)</f>
        <v>0</v>
      </c>
      <c r="K202" s="252" t="s">
        <v>324</v>
      </c>
      <c r="L202" s="257"/>
      <c r="M202" s="258" t="s">
        <v>1</v>
      </c>
      <c r="N202" s="259" t="s">
        <v>50</v>
      </c>
      <c r="O202" s="72"/>
      <c r="P202" s="203">
        <f>O202*H202</f>
        <v>0</v>
      </c>
      <c r="Q202" s="203">
        <v>1</v>
      </c>
      <c r="R202" s="203">
        <f>Q202*H202</f>
        <v>10.778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254</v>
      </c>
      <c r="AT202" s="205" t="s">
        <v>405</v>
      </c>
      <c r="AU202" s="205" t="s">
        <v>95</v>
      </c>
      <c r="AY202" s="17" t="s">
        <v>209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7" t="s">
        <v>93</v>
      </c>
      <c r="BK202" s="206">
        <f>ROUND(I202*H202,2)</f>
        <v>0</v>
      </c>
      <c r="BL202" s="17" t="s">
        <v>217</v>
      </c>
      <c r="BM202" s="205" t="s">
        <v>408</v>
      </c>
    </row>
    <row r="203" spans="1:65" s="13" customFormat="1" ht="11.25">
      <c r="B203" s="214"/>
      <c r="C203" s="215"/>
      <c r="D203" s="212" t="s">
        <v>263</v>
      </c>
      <c r="E203" s="216" t="s">
        <v>1</v>
      </c>
      <c r="F203" s="217" t="s">
        <v>409</v>
      </c>
      <c r="G203" s="215"/>
      <c r="H203" s="218">
        <v>10.778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263</v>
      </c>
      <c r="AU203" s="224" t="s">
        <v>95</v>
      </c>
      <c r="AV203" s="13" t="s">
        <v>95</v>
      </c>
      <c r="AW203" s="13" t="s">
        <v>41</v>
      </c>
      <c r="AX203" s="13" t="s">
        <v>85</v>
      </c>
      <c r="AY203" s="224" t="s">
        <v>209</v>
      </c>
    </row>
    <row r="204" spans="1:65" s="14" customFormat="1" ht="11.25">
      <c r="B204" s="229"/>
      <c r="C204" s="230"/>
      <c r="D204" s="212" t="s">
        <v>263</v>
      </c>
      <c r="E204" s="231" t="s">
        <v>1</v>
      </c>
      <c r="F204" s="232" t="s">
        <v>339</v>
      </c>
      <c r="G204" s="230"/>
      <c r="H204" s="233">
        <v>10.778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263</v>
      </c>
      <c r="AU204" s="239" t="s">
        <v>95</v>
      </c>
      <c r="AV204" s="14" t="s">
        <v>217</v>
      </c>
      <c r="AW204" s="14" t="s">
        <v>41</v>
      </c>
      <c r="AX204" s="14" t="s">
        <v>93</v>
      </c>
      <c r="AY204" s="239" t="s">
        <v>209</v>
      </c>
    </row>
    <row r="205" spans="1:65" s="12" customFormat="1" ht="22.9" customHeight="1">
      <c r="B205" s="178"/>
      <c r="C205" s="179"/>
      <c r="D205" s="180" t="s">
        <v>84</v>
      </c>
      <c r="E205" s="192" t="s">
        <v>95</v>
      </c>
      <c r="F205" s="192" t="s">
        <v>410</v>
      </c>
      <c r="G205" s="179"/>
      <c r="H205" s="179"/>
      <c r="I205" s="182"/>
      <c r="J205" s="193">
        <f>BK205</f>
        <v>0</v>
      </c>
      <c r="K205" s="179"/>
      <c r="L205" s="184"/>
      <c r="M205" s="185"/>
      <c r="N205" s="186"/>
      <c r="O205" s="186"/>
      <c r="P205" s="187">
        <f>SUM(P206:P261)</f>
        <v>0</v>
      </c>
      <c r="Q205" s="186"/>
      <c r="R205" s="187">
        <f>SUM(R206:R261)</f>
        <v>228.15126281912401</v>
      </c>
      <c r="S205" s="186"/>
      <c r="T205" s="188">
        <f>SUM(T206:T261)</f>
        <v>0</v>
      </c>
      <c r="AR205" s="189" t="s">
        <v>93</v>
      </c>
      <c r="AT205" s="190" t="s">
        <v>84</v>
      </c>
      <c r="AU205" s="190" t="s">
        <v>93</v>
      </c>
      <c r="AY205" s="189" t="s">
        <v>209</v>
      </c>
      <c r="BK205" s="191">
        <f>SUM(BK206:BK261)</f>
        <v>0</v>
      </c>
    </row>
    <row r="206" spans="1:65" s="2" customFormat="1" ht="37.9" customHeight="1">
      <c r="A206" s="35"/>
      <c r="B206" s="36"/>
      <c r="C206" s="194" t="s">
        <v>289</v>
      </c>
      <c r="D206" s="194" t="s">
        <v>212</v>
      </c>
      <c r="E206" s="195" t="s">
        <v>411</v>
      </c>
      <c r="F206" s="196" t="s">
        <v>412</v>
      </c>
      <c r="G206" s="197" t="s">
        <v>334</v>
      </c>
      <c r="H206" s="198">
        <v>82</v>
      </c>
      <c r="I206" s="199"/>
      <c r="J206" s="200">
        <f>ROUND(I206*H206,2)</f>
        <v>0</v>
      </c>
      <c r="K206" s="196" t="s">
        <v>324</v>
      </c>
      <c r="L206" s="40"/>
      <c r="M206" s="201" t="s">
        <v>1</v>
      </c>
      <c r="N206" s="202" t="s">
        <v>50</v>
      </c>
      <c r="O206" s="72"/>
      <c r="P206" s="203">
        <f>O206*H206</f>
        <v>0</v>
      </c>
      <c r="Q206" s="203">
        <v>5.04E-4</v>
      </c>
      <c r="R206" s="203">
        <f>Q206*H206</f>
        <v>4.1327999999999997E-2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217</v>
      </c>
      <c r="AT206" s="205" t="s">
        <v>212</v>
      </c>
      <c r="AU206" s="205" t="s">
        <v>95</v>
      </c>
      <c r="AY206" s="17" t="s">
        <v>209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7" t="s">
        <v>93</v>
      </c>
      <c r="BK206" s="206">
        <f>ROUND(I206*H206,2)</f>
        <v>0</v>
      </c>
      <c r="BL206" s="17" t="s">
        <v>217</v>
      </c>
      <c r="BM206" s="205" t="s">
        <v>413</v>
      </c>
    </row>
    <row r="207" spans="1:65" s="2" customFormat="1" ht="11.25">
      <c r="A207" s="35"/>
      <c r="B207" s="36"/>
      <c r="C207" s="37"/>
      <c r="D207" s="207" t="s">
        <v>219</v>
      </c>
      <c r="E207" s="37"/>
      <c r="F207" s="208" t="s">
        <v>414</v>
      </c>
      <c r="G207" s="37"/>
      <c r="H207" s="37"/>
      <c r="I207" s="209"/>
      <c r="J207" s="37"/>
      <c r="K207" s="37"/>
      <c r="L207" s="40"/>
      <c r="M207" s="210"/>
      <c r="N207" s="211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7" t="s">
        <v>219</v>
      </c>
      <c r="AU207" s="17" t="s">
        <v>95</v>
      </c>
    </row>
    <row r="208" spans="1:65" s="13" customFormat="1" ht="11.25">
      <c r="B208" s="214"/>
      <c r="C208" s="215"/>
      <c r="D208" s="212" t="s">
        <v>263</v>
      </c>
      <c r="E208" s="216" t="s">
        <v>1</v>
      </c>
      <c r="F208" s="217" t="s">
        <v>415</v>
      </c>
      <c r="G208" s="215"/>
      <c r="H208" s="218">
        <v>82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263</v>
      </c>
      <c r="AU208" s="224" t="s">
        <v>95</v>
      </c>
      <c r="AV208" s="13" t="s">
        <v>95</v>
      </c>
      <c r="AW208" s="13" t="s">
        <v>41</v>
      </c>
      <c r="AX208" s="13" t="s">
        <v>85</v>
      </c>
      <c r="AY208" s="224" t="s">
        <v>209</v>
      </c>
    </row>
    <row r="209" spans="1:65" s="14" customFormat="1" ht="11.25">
      <c r="B209" s="229"/>
      <c r="C209" s="230"/>
      <c r="D209" s="212" t="s">
        <v>263</v>
      </c>
      <c r="E209" s="231" t="s">
        <v>1</v>
      </c>
      <c r="F209" s="232" t="s">
        <v>339</v>
      </c>
      <c r="G209" s="230"/>
      <c r="H209" s="233">
        <v>82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263</v>
      </c>
      <c r="AU209" s="239" t="s">
        <v>95</v>
      </c>
      <c r="AV209" s="14" t="s">
        <v>217</v>
      </c>
      <c r="AW209" s="14" t="s">
        <v>41</v>
      </c>
      <c r="AX209" s="14" t="s">
        <v>93</v>
      </c>
      <c r="AY209" s="239" t="s">
        <v>209</v>
      </c>
    </row>
    <row r="210" spans="1:65" s="2" customFormat="1" ht="24.2" customHeight="1">
      <c r="A210" s="35"/>
      <c r="B210" s="36"/>
      <c r="C210" s="194" t="s">
        <v>416</v>
      </c>
      <c r="D210" s="194" t="s">
        <v>212</v>
      </c>
      <c r="E210" s="195" t="s">
        <v>417</v>
      </c>
      <c r="F210" s="196" t="s">
        <v>418</v>
      </c>
      <c r="G210" s="197" t="s">
        <v>334</v>
      </c>
      <c r="H210" s="198">
        <v>9.1999999999999993</v>
      </c>
      <c r="I210" s="199"/>
      <c r="J210" s="200">
        <f>ROUND(I210*H210,2)</f>
        <v>0</v>
      </c>
      <c r="K210" s="196" t="s">
        <v>324</v>
      </c>
      <c r="L210" s="40"/>
      <c r="M210" s="201" t="s">
        <v>1</v>
      </c>
      <c r="N210" s="202" t="s">
        <v>50</v>
      </c>
      <c r="O210" s="72"/>
      <c r="P210" s="203">
        <f>O210*H210</f>
        <v>0</v>
      </c>
      <c r="Q210" s="203">
        <v>2.1854000000000001E-3</v>
      </c>
      <c r="R210" s="203">
        <f>Q210*H210</f>
        <v>2.0105680000000001E-2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217</v>
      </c>
      <c r="AT210" s="205" t="s">
        <v>212</v>
      </c>
      <c r="AU210" s="205" t="s">
        <v>95</v>
      </c>
      <c r="AY210" s="17" t="s">
        <v>209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7" t="s">
        <v>93</v>
      </c>
      <c r="BK210" s="206">
        <f>ROUND(I210*H210,2)</f>
        <v>0</v>
      </c>
      <c r="BL210" s="17" t="s">
        <v>217</v>
      </c>
      <c r="BM210" s="205" t="s">
        <v>419</v>
      </c>
    </row>
    <row r="211" spans="1:65" s="2" customFormat="1" ht="11.25">
      <c r="A211" s="35"/>
      <c r="B211" s="36"/>
      <c r="C211" s="37"/>
      <c r="D211" s="207" t="s">
        <v>219</v>
      </c>
      <c r="E211" s="37"/>
      <c r="F211" s="208" t="s">
        <v>420</v>
      </c>
      <c r="G211" s="37"/>
      <c r="H211" s="37"/>
      <c r="I211" s="209"/>
      <c r="J211" s="37"/>
      <c r="K211" s="37"/>
      <c r="L211" s="40"/>
      <c r="M211" s="210"/>
      <c r="N211" s="211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7" t="s">
        <v>219</v>
      </c>
      <c r="AU211" s="17" t="s">
        <v>95</v>
      </c>
    </row>
    <row r="212" spans="1:65" s="13" customFormat="1" ht="11.25">
      <c r="B212" s="214"/>
      <c r="C212" s="215"/>
      <c r="D212" s="212" t="s">
        <v>263</v>
      </c>
      <c r="E212" s="216" t="s">
        <v>1</v>
      </c>
      <c r="F212" s="217" t="s">
        <v>421</v>
      </c>
      <c r="G212" s="215"/>
      <c r="H212" s="218">
        <v>9.1999999999999993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263</v>
      </c>
      <c r="AU212" s="224" t="s">
        <v>95</v>
      </c>
      <c r="AV212" s="13" t="s">
        <v>95</v>
      </c>
      <c r="AW212" s="13" t="s">
        <v>41</v>
      </c>
      <c r="AX212" s="13" t="s">
        <v>85</v>
      </c>
      <c r="AY212" s="224" t="s">
        <v>209</v>
      </c>
    </row>
    <row r="213" spans="1:65" s="14" customFormat="1" ht="11.25">
      <c r="B213" s="229"/>
      <c r="C213" s="230"/>
      <c r="D213" s="212" t="s">
        <v>263</v>
      </c>
      <c r="E213" s="231" t="s">
        <v>1</v>
      </c>
      <c r="F213" s="232" t="s">
        <v>339</v>
      </c>
      <c r="G213" s="230"/>
      <c r="H213" s="233">
        <v>9.1999999999999993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263</v>
      </c>
      <c r="AU213" s="239" t="s">
        <v>95</v>
      </c>
      <c r="AV213" s="14" t="s">
        <v>217</v>
      </c>
      <c r="AW213" s="14" t="s">
        <v>41</v>
      </c>
      <c r="AX213" s="14" t="s">
        <v>93</v>
      </c>
      <c r="AY213" s="239" t="s">
        <v>209</v>
      </c>
    </row>
    <row r="214" spans="1:65" s="2" customFormat="1" ht="16.5" customHeight="1">
      <c r="A214" s="35"/>
      <c r="B214" s="36"/>
      <c r="C214" s="194" t="s">
        <v>422</v>
      </c>
      <c r="D214" s="194" t="s">
        <v>212</v>
      </c>
      <c r="E214" s="195" t="s">
        <v>423</v>
      </c>
      <c r="F214" s="196" t="s">
        <v>424</v>
      </c>
      <c r="G214" s="197" t="s">
        <v>342</v>
      </c>
      <c r="H214" s="198">
        <v>14.457000000000001</v>
      </c>
      <c r="I214" s="199"/>
      <c r="J214" s="200">
        <f>ROUND(I214*H214,2)</f>
        <v>0</v>
      </c>
      <c r="K214" s="196" t="s">
        <v>324</v>
      </c>
      <c r="L214" s="40"/>
      <c r="M214" s="201" t="s">
        <v>1</v>
      </c>
      <c r="N214" s="202" t="s">
        <v>50</v>
      </c>
      <c r="O214" s="72"/>
      <c r="P214" s="203">
        <f>O214*H214</f>
        <v>0</v>
      </c>
      <c r="Q214" s="203">
        <v>2.3010222040000001</v>
      </c>
      <c r="R214" s="203">
        <f>Q214*H214</f>
        <v>33.265878003228003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217</v>
      </c>
      <c r="AT214" s="205" t="s">
        <v>212</v>
      </c>
      <c r="AU214" s="205" t="s">
        <v>95</v>
      </c>
      <c r="AY214" s="17" t="s">
        <v>209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7" t="s">
        <v>93</v>
      </c>
      <c r="BK214" s="206">
        <f>ROUND(I214*H214,2)</f>
        <v>0</v>
      </c>
      <c r="BL214" s="17" t="s">
        <v>217</v>
      </c>
      <c r="BM214" s="205" t="s">
        <v>425</v>
      </c>
    </row>
    <row r="215" spans="1:65" s="2" customFormat="1" ht="11.25">
      <c r="A215" s="35"/>
      <c r="B215" s="36"/>
      <c r="C215" s="37"/>
      <c r="D215" s="207" t="s">
        <v>219</v>
      </c>
      <c r="E215" s="37"/>
      <c r="F215" s="208" t="s">
        <v>426</v>
      </c>
      <c r="G215" s="37"/>
      <c r="H215" s="37"/>
      <c r="I215" s="209"/>
      <c r="J215" s="37"/>
      <c r="K215" s="37"/>
      <c r="L215" s="40"/>
      <c r="M215" s="210"/>
      <c r="N215" s="211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219</v>
      </c>
      <c r="AU215" s="17" t="s">
        <v>95</v>
      </c>
    </row>
    <row r="216" spans="1:65" s="13" customFormat="1" ht="22.5">
      <c r="B216" s="214"/>
      <c r="C216" s="215"/>
      <c r="D216" s="212" t="s">
        <v>263</v>
      </c>
      <c r="E216" s="216" t="s">
        <v>1</v>
      </c>
      <c r="F216" s="217" t="s">
        <v>427</v>
      </c>
      <c r="G216" s="215"/>
      <c r="H216" s="218">
        <v>14.457000000000001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263</v>
      </c>
      <c r="AU216" s="224" t="s">
        <v>95</v>
      </c>
      <c r="AV216" s="13" t="s">
        <v>95</v>
      </c>
      <c r="AW216" s="13" t="s">
        <v>41</v>
      </c>
      <c r="AX216" s="13" t="s">
        <v>85</v>
      </c>
      <c r="AY216" s="224" t="s">
        <v>209</v>
      </c>
    </row>
    <row r="217" spans="1:65" s="14" customFormat="1" ht="11.25">
      <c r="B217" s="229"/>
      <c r="C217" s="230"/>
      <c r="D217" s="212" t="s">
        <v>263</v>
      </c>
      <c r="E217" s="231" t="s">
        <v>1</v>
      </c>
      <c r="F217" s="232" t="s">
        <v>339</v>
      </c>
      <c r="G217" s="230"/>
      <c r="H217" s="233">
        <v>14.457000000000001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263</v>
      </c>
      <c r="AU217" s="239" t="s">
        <v>95</v>
      </c>
      <c r="AV217" s="14" t="s">
        <v>217</v>
      </c>
      <c r="AW217" s="14" t="s">
        <v>41</v>
      </c>
      <c r="AX217" s="14" t="s">
        <v>93</v>
      </c>
      <c r="AY217" s="239" t="s">
        <v>209</v>
      </c>
    </row>
    <row r="218" spans="1:65" s="2" customFormat="1" ht="24.2" customHeight="1">
      <c r="A218" s="35"/>
      <c r="B218" s="36"/>
      <c r="C218" s="194" t="s">
        <v>428</v>
      </c>
      <c r="D218" s="194" t="s">
        <v>212</v>
      </c>
      <c r="E218" s="195" t="s">
        <v>429</v>
      </c>
      <c r="F218" s="196" t="s">
        <v>430</v>
      </c>
      <c r="G218" s="197" t="s">
        <v>342</v>
      </c>
      <c r="H218" s="198">
        <v>47.929000000000002</v>
      </c>
      <c r="I218" s="199"/>
      <c r="J218" s="200">
        <f>ROUND(I218*H218,2)</f>
        <v>0</v>
      </c>
      <c r="K218" s="196" t="s">
        <v>324</v>
      </c>
      <c r="L218" s="40"/>
      <c r="M218" s="201" t="s">
        <v>1</v>
      </c>
      <c r="N218" s="202" t="s">
        <v>50</v>
      </c>
      <c r="O218" s="72"/>
      <c r="P218" s="203">
        <f>O218*H218</f>
        <v>0</v>
      </c>
      <c r="Q218" s="203">
        <v>2.5018722040000001</v>
      </c>
      <c r="R218" s="203">
        <f>Q218*H218</f>
        <v>119.912232865516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217</v>
      </c>
      <c r="AT218" s="205" t="s">
        <v>212</v>
      </c>
      <c r="AU218" s="205" t="s">
        <v>95</v>
      </c>
      <c r="AY218" s="17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7" t="s">
        <v>93</v>
      </c>
      <c r="BK218" s="206">
        <f>ROUND(I218*H218,2)</f>
        <v>0</v>
      </c>
      <c r="BL218" s="17" t="s">
        <v>217</v>
      </c>
      <c r="BM218" s="205" t="s">
        <v>431</v>
      </c>
    </row>
    <row r="219" spans="1:65" s="2" customFormat="1" ht="11.25">
      <c r="A219" s="35"/>
      <c r="B219" s="36"/>
      <c r="C219" s="37"/>
      <c r="D219" s="207" t="s">
        <v>219</v>
      </c>
      <c r="E219" s="37"/>
      <c r="F219" s="208" t="s">
        <v>432</v>
      </c>
      <c r="G219" s="37"/>
      <c r="H219" s="37"/>
      <c r="I219" s="209"/>
      <c r="J219" s="37"/>
      <c r="K219" s="37"/>
      <c r="L219" s="40"/>
      <c r="M219" s="210"/>
      <c r="N219" s="211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7" t="s">
        <v>219</v>
      </c>
      <c r="AU219" s="17" t="s">
        <v>95</v>
      </c>
    </row>
    <row r="220" spans="1:65" s="13" customFormat="1" ht="11.25">
      <c r="B220" s="214"/>
      <c r="C220" s="215"/>
      <c r="D220" s="212" t="s">
        <v>263</v>
      </c>
      <c r="E220" s="216" t="s">
        <v>1</v>
      </c>
      <c r="F220" s="217" t="s">
        <v>433</v>
      </c>
      <c r="G220" s="215"/>
      <c r="H220" s="218">
        <v>47.929000000000002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263</v>
      </c>
      <c r="AU220" s="224" t="s">
        <v>95</v>
      </c>
      <c r="AV220" s="13" t="s">
        <v>95</v>
      </c>
      <c r="AW220" s="13" t="s">
        <v>41</v>
      </c>
      <c r="AX220" s="13" t="s">
        <v>85</v>
      </c>
      <c r="AY220" s="224" t="s">
        <v>209</v>
      </c>
    </row>
    <row r="221" spans="1:65" s="14" customFormat="1" ht="11.25">
      <c r="B221" s="229"/>
      <c r="C221" s="230"/>
      <c r="D221" s="212" t="s">
        <v>263</v>
      </c>
      <c r="E221" s="231" t="s">
        <v>1</v>
      </c>
      <c r="F221" s="232" t="s">
        <v>339</v>
      </c>
      <c r="G221" s="230"/>
      <c r="H221" s="233">
        <v>47.929000000000002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263</v>
      </c>
      <c r="AU221" s="239" t="s">
        <v>95</v>
      </c>
      <c r="AV221" s="14" t="s">
        <v>217</v>
      </c>
      <c r="AW221" s="14" t="s">
        <v>41</v>
      </c>
      <c r="AX221" s="14" t="s">
        <v>93</v>
      </c>
      <c r="AY221" s="239" t="s">
        <v>209</v>
      </c>
    </row>
    <row r="222" spans="1:65" s="2" customFormat="1" ht="21.75" customHeight="1">
      <c r="A222" s="35"/>
      <c r="B222" s="36"/>
      <c r="C222" s="194" t="s">
        <v>434</v>
      </c>
      <c r="D222" s="194" t="s">
        <v>212</v>
      </c>
      <c r="E222" s="195" t="s">
        <v>435</v>
      </c>
      <c r="F222" s="196" t="s">
        <v>436</v>
      </c>
      <c r="G222" s="197" t="s">
        <v>383</v>
      </c>
      <c r="H222" s="198">
        <v>11.981999999999999</v>
      </c>
      <c r="I222" s="199"/>
      <c r="J222" s="200">
        <f>ROUND(I222*H222,2)</f>
        <v>0</v>
      </c>
      <c r="K222" s="196" t="s">
        <v>324</v>
      </c>
      <c r="L222" s="40"/>
      <c r="M222" s="201" t="s">
        <v>1</v>
      </c>
      <c r="N222" s="202" t="s">
        <v>50</v>
      </c>
      <c r="O222" s="72"/>
      <c r="P222" s="203">
        <f>O222*H222</f>
        <v>0</v>
      </c>
      <c r="Q222" s="203">
        <v>1.0606207999999999</v>
      </c>
      <c r="R222" s="203">
        <f>Q222*H222</f>
        <v>12.708358425599998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217</v>
      </c>
      <c r="AT222" s="205" t="s">
        <v>212</v>
      </c>
      <c r="AU222" s="205" t="s">
        <v>95</v>
      </c>
      <c r="AY222" s="17" t="s">
        <v>209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7" t="s">
        <v>93</v>
      </c>
      <c r="BK222" s="206">
        <f>ROUND(I222*H222,2)</f>
        <v>0</v>
      </c>
      <c r="BL222" s="17" t="s">
        <v>217</v>
      </c>
      <c r="BM222" s="205" t="s">
        <v>437</v>
      </c>
    </row>
    <row r="223" spans="1:65" s="2" customFormat="1" ht="11.25">
      <c r="A223" s="35"/>
      <c r="B223" s="36"/>
      <c r="C223" s="37"/>
      <c r="D223" s="207" t="s">
        <v>219</v>
      </c>
      <c r="E223" s="37"/>
      <c r="F223" s="208" t="s">
        <v>438</v>
      </c>
      <c r="G223" s="37"/>
      <c r="H223" s="37"/>
      <c r="I223" s="209"/>
      <c r="J223" s="37"/>
      <c r="K223" s="37"/>
      <c r="L223" s="40"/>
      <c r="M223" s="210"/>
      <c r="N223" s="211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7" t="s">
        <v>219</v>
      </c>
      <c r="AU223" s="17" t="s">
        <v>95</v>
      </c>
    </row>
    <row r="224" spans="1:65" s="13" customFormat="1" ht="11.25">
      <c r="B224" s="214"/>
      <c r="C224" s="215"/>
      <c r="D224" s="212" t="s">
        <v>263</v>
      </c>
      <c r="E224" s="216" t="s">
        <v>1</v>
      </c>
      <c r="F224" s="217" t="s">
        <v>439</v>
      </c>
      <c r="G224" s="215"/>
      <c r="H224" s="218">
        <v>11.981999999999999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263</v>
      </c>
      <c r="AU224" s="224" t="s">
        <v>95</v>
      </c>
      <c r="AV224" s="13" t="s">
        <v>95</v>
      </c>
      <c r="AW224" s="13" t="s">
        <v>41</v>
      </c>
      <c r="AX224" s="13" t="s">
        <v>85</v>
      </c>
      <c r="AY224" s="224" t="s">
        <v>209</v>
      </c>
    </row>
    <row r="225" spans="1:65" s="14" customFormat="1" ht="11.25">
      <c r="B225" s="229"/>
      <c r="C225" s="230"/>
      <c r="D225" s="212" t="s">
        <v>263</v>
      </c>
      <c r="E225" s="231" t="s">
        <v>1</v>
      </c>
      <c r="F225" s="232" t="s">
        <v>339</v>
      </c>
      <c r="G225" s="230"/>
      <c r="H225" s="233">
        <v>11.981999999999999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263</v>
      </c>
      <c r="AU225" s="239" t="s">
        <v>95</v>
      </c>
      <c r="AV225" s="14" t="s">
        <v>217</v>
      </c>
      <c r="AW225" s="14" t="s">
        <v>41</v>
      </c>
      <c r="AX225" s="14" t="s">
        <v>93</v>
      </c>
      <c r="AY225" s="239" t="s">
        <v>209</v>
      </c>
    </row>
    <row r="226" spans="1:65" s="2" customFormat="1" ht="16.5" customHeight="1">
      <c r="A226" s="35"/>
      <c r="B226" s="36"/>
      <c r="C226" s="194" t="s">
        <v>440</v>
      </c>
      <c r="D226" s="194" t="s">
        <v>212</v>
      </c>
      <c r="E226" s="195" t="s">
        <v>441</v>
      </c>
      <c r="F226" s="196" t="s">
        <v>442</v>
      </c>
      <c r="G226" s="197" t="s">
        <v>342</v>
      </c>
      <c r="H226" s="198">
        <v>10.683999999999999</v>
      </c>
      <c r="I226" s="199"/>
      <c r="J226" s="200">
        <f>ROUND(I226*H226,2)</f>
        <v>0</v>
      </c>
      <c r="K226" s="196" t="s">
        <v>324</v>
      </c>
      <c r="L226" s="40"/>
      <c r="M226" s="201" t="s">
        <v>1</v>
      </c>
      <c r="N226" s="202" t="s">
        <v>50</v>
      </c>
      <c r="O226" s="72"/>
      <c r="P226" s="203">
        <f>O226*H226</f>
        <v>0</v>
      </c>
      <c r="Q226" s="203">
        <v>2.5018722040000001</v>
      </c>
      <c r="R226" s="203">
        <f>Q226*H226</f>
        <v>26.730002627535999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217</v>
      </c>
      <c r="AT226" s="205" t="s">
        <v>212</v>
      </c>
      <c r="AU226" s="205" t="s">
        <v>95</v>
      </c>
      <c r="AY226" s="17" t="s">
        <v>209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7" t="s">
        <v>93</v>
      </c>
      <c r="BK226" s="206">
        <f>ROUND(I226*H226,2)</f>
        <v>0</v>
      </c>
      <c r="BL226" s="17" t="s">
        <v>217</v>
      </c>
      <c r="BM226" s="205" t="s">
        <v>443</v>
      </c>
    </row>
    <row r="227" spans="1:65" s="2" customFormat="1" ht="11.25">
      <c r="A227" s="35"/>
      <c r="B227" s="36"/>
      <c r="C227" s="37"/>
      <c r="D227" s="207" t="s">
        <v>219</v>
      </c>
      <c r="E227" s="37"/>
      <c r="F227" s="208" t="s">
        <v>444</v>
      </c>
      <c r="G227" s="37"/>
      <c r="H227" s="37"/>
      <c r="I227" s="209"/>
      <c r="J227" s="37"/>
      <c r="K227" s="37"/>
      <c r="L227" s="40"/>
      <c r="M227" s="210"/>
      <c r="N227" s="211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7" t="s">
        <v>219</v>
      </c>
      <c r="AU227" s="17" t="s">
        <v>95</v>
      </c>
    </row>
    <row r="228" spans="1:65" s="13" customFormat="1" ht="22.5">
      <c r="B228" s="214"/>
      <c r="C228" s="215"/>
      <c r="D228" s="212" t="s">
        <v>263</v>
      </c>
      <c r="E228" s="216" t="s">
        <v>1</v>
      </c>
      <c r="F228" s="217" t="s">
        <v>371</v>
      </c>
      <c r="G228" s="215"/>
      <c r="H228" s="218">
        <v>10.683999999999999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263</v>
      </c>
      <c r="AU228" s="224" t="s">
        <v>95</v>
      </c>
      <c r="AV228" s="13" t="s">
        <v>95</v>
      </c>
      <c r="AW228" s="13" t="s">
        <v>41</v>
      </c>
      <c r="AX228" s="13" t="s">
        <v>85</v>
      </c>
      <c r="AY228" s="224" t="s">
        <v>209</v>
      </c>
    </row>
    <row r="229" spans="1:65" s="14" customFormat="1" ht="11.25">
      <c r="B229" s="229"/>
      <c r="C229" s="230"/>
      <c r="D229" s="212" t="s">
        <v>263</v>
      </c>
      <c r="E229" s="231" t="s">
        <v>1</v>
      </c>
      <c r="F229" s="232" t="s">
        <v>339</v>
      </c>
      <c r="G229" s="230"/>
      <c r="H229" s="233">
        <v>10.683999999999999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263</v>
      </c>
      <c r="AU229" s="239" t="s">
        <v>95</v>
      </c>
      <c r="AV229" s="14" t="s">
        <v>217</v>
      </c>
      <c r="AW229" s="14" t="s">
        <v>41</v>
      </c>
      <c r="AX229" s="14" t="s">
        <v>93</v>
      </c>
      <c r="AY229" s="239" t="s">
        <v>209</v>
      </c>
    </row>
    <row r="230" spans="1:65" s="2" customFormat="1" ht="16.5" customHeight="1">
      <c r="A230" s="35"/>
      <c r="B230" s="36"/>
      <c r="C230" s="194" t="s">
        <v>7</v>
      </c>
      <c r="D230" s="194" t="s">
        <v>212</v>
      </c>
      <c r="E230" s="195" t="s">
        <v>445</v>
      </c>
      <c r="F230" s="196" t="s">
        <v>446</v>
      </c>
      <c r="G230" s="197" t="s">
        <v>342</v>
      </c>
      <c r="H230" s="198">
        <v>1.08</v>
      </c>
      <c r="I230" s="199"/>
      <c r="J230" s="200">
        <f>ROUND(I230*H230,2)</f>
        <v>0</v>
      </c>
      <c r="K230" s="196" t="s">
        <v>324</v>
      </c>
      <c r="L230" s="40"/>
      <c r="M230" s="201" t="s">
        <v>1</v>
      </c>
      <c r="N230" s="202" t="s">
        <v>50</v>
      </c>
      <c r="O230" s="72"/>
      <c r="P230" s="203">
        <f>O230*H230</f>
        <v>0</v>
      </c>
      <c r="Q230" s="203">
        <v>2.3010222040000001</v>
      </c>
      <c r="R230" s="203">
        <f>Q230*H230</f>
        <v>2.4851039803200003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217</v>
      </c>
      <c r="AT230" s="205" t="s">
        <v>212</v>
      </c>
      <c r="AU230" s="205" t="s">
        <v>95</v>
      </c>
      <c r="AY230" s="17" t="s">
        <v>209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7" t="s">
        <v>93</v>
      </c>
      <c r="BK230" s="206">
        <f>ROUND(I230*H230,2)</f>
        <v>0</v>
      </c>
      <c r="BL230" s="17" t="s">
        <v>217</v>
      </c>
      <c r="BM230" s="205" t="s">
        <v>447</v>
      </c>
    </row>
    <row r="231" spans="1:65" s="2" customFormat="1" ht="11.25">
      <c r="A231" s="35"/>
      <c r="B231" s="36"/>
      <c r="C231" s="37"/>
      <c r="D231" s="207" t="s">
        <v>219</v>
      </c>
      <c r="E231" s="37"/>
      <c r="F231" s="208" t="s">
        <v>448</v>
      </c>
      <c r="G231" s="37"/>
      <c r="H231" s="37"/>
      <c r="I231" s="209"/>
      <c r="J231" s="37"/>
      <c r="K231" s="37"/>
      <c r="L231" s="40"/>
      <c r="M231" s="210"/>
      <c r="N231" s="211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7" t="s">
        <v>219</v>
      </c>
      <c r="AU231" s="17" t="s">
        <v>95</v>
      </c>
    </row>
    <row r="232" spans="1:65" s="15" customFormat="1" ht="11.25">
      <c r="B232" s="240"/>
      <c r="C232" s="241"/>
      <c r="D232" s="212" t="s">
        <v>263</v>
      </c>
      <c r="E232" s="242" t="s">
        <v>1</v>
      </c>
      <c r="F232" s="243" t="s">
        <v>449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263</v>
      </c>
      <c r="AU232" s="249" t="s">
        <v>95</v>
      </c>
      <c r="AV232" s="15" t="s">
        <v>93</v>
      </c>
      <c r="AW232" s="15" t="s">
        <v>41</v>
      </c>
      <c r="AX232" s="15" t="s">
        <v>85</v>
      </c>
      <c r="AY232" s="249" t="s">
        <v>209</v>
      </c>
    </row>
    <row r="233" spans="1:65" s="13" customFormat="1" ht="11.25">
      <c r="B233" s="214"/>
      <c r="C233" s="215"/>
      <c r="D233" s="212" t="s">
        <v>263</v>
      </c>
      <c r="E233" s="216" t="s">
        <v>1</v>
      </c>
      <c r="F233" s="217" t="s">
        <v>450</v>
      </c>
      <c r="G233" s="215"/>
      <c r="H233" s="218">
        <v>1.08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263</v>
      </c>
      <c r="AU233" s="224" t="s">
        <v>95</v>
      </c>
      <c r="AV233" s="13" t="s">
        <v>95</v>
      </c>
      <c r="AW233" s="13" t="s">
        <v>41</v>
      </c>
      <c r="AX233" s="13" t="s">
        <v>85</v>
      </c>
      <c r="AY233" s="224" t="s">
        <v>209</v>
      </c>
    </row>
    <row r="234" spans="1:65" s="14" customFormat="1" ht="11.25">
      <c r="B234" s="229"/>
      <c r="C234" s="230"/>
      <c r="D234" s="212" t="s">
        <v>263</v>
      </c>
      <c r="E234" s="231" t="s">
        <v>1</v>
      </c>
      <c r="F234" s="232" t="s">
        <v>339</v>
      </c>
      <c r="G234" s="230"/>
      <c r="H234" s="233">
        <v>1.08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263</v>
      </c>
      <c r="AU234" s="239" t="s">
        <v>95</v>
      </c>
      <c r="AV234" s="14" t="s">
        <v>217</v>
      </c>
      <c r="AW234" s="14" t="s">
        <v>41</v>
      </c>
      <c r="AX234" s="14" t="s">
        <v>93</v>
      </c>
      <c r="AY234" s="239" t="s">
        <v>209</v>
      </c>
    </row>
    <row r="235" spans="1:65" s="2" customFormat="1" ht="24.2" customHeight="1">
      <c r="A235" s="35"/>
      <c r="B235" s="36"/>
      <c r="C235" s="194" t="s">
        <v>451</v>
      </c>
      <c r="D235" s="194" t="s">
        <v>212</v>
      </c>
      <c r="E235" s="195" t="s">
        <v>452</v>
      </c>
      <c r="F235" s="196" t="s">
        <v>453</v>
      </c>
      <c r="G235" s="197" t="s">
        <v>342</v>
      </c>
      <c r="H235" s="198">
        <v>1.5609999999999999</v>
      </c>
      <c r="I235" s="199"/>
      <c r="J235" s="200">
        <f>ROUND(I235*H235,2)</f>
        <v>0</v>
      </c>
      <c r="K235" s="196" t="s">
        <v>324</v>
      </c>
      <c r="L235" s="40"/>
      <c r="M235" s="201" t="s">
        <v>1</v>
      </c>
      <c r="N235" s="202" t="s">
        <v>50</v>
      </c>
      <c r="O235" s="72"/>
      <c r="P235" s="203">
        <f>O235*H235</f>
        <v>0</v>
      </c>
      <c r="Q235" s="203">
        <v>2.5018722040000001</v>
      </c>
      <c r="R235" s="203">
        <f>Q235*H235</f>
        <v>3.9054225104440001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217</v>
      </c>
      <c r="AT235" s="205" t="s">
        <v>212</v>
      </c>
      <c r="AU235" s="205" t="s">
        <v>95</v>
      </c>
      <c r="AY235" s="17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7" t="s">
        <v>93</v>
      </c>
      <c r="BK235" s="206">
        <f>ROUND(I235*H235,2)</f>
        <v>0</v>
      </c>
      <c r="BL235" s="17" t="s">
        <v>217</v>
      </c>
      <c r="BM235" s="205" t="s">
        <v>454</v>
      </c>
    </row>
    <row r="236" spans="1:65" s="2" customFormat="1" ht="11.25">
      <c r="A236" s="35"/>
      <c r="B236" s="36"/>
      <c r="C236" s="37"/>
      <c r="D236" s="207" t="s">
        <v>219</v>
      </c>
      <c r="E236" s="37"/>
      <c r="F236" s="208" t="s">
        <v>455</v>
      </c>
      <c r="G236" s="37"/>
      <c r="H236" s="37"/>
      <c r="I236" s="209"/>
      <c r="J236" s="37"/>
      <c r="K236" s="37"/>
      <c r="L236" s="40"/>
      <c r="M236" s="210"/>
      <c r="N236" s="211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7" t="s">
        <v>219</v>
      </c>
      <c r="AU236" s="17" t="s">
        <v>95</v>
      </c>
    </row>
    <row r="237" spans="1:65" s="15" customFormat="1" ht="11.25">
      <c r="B237" s="240"/>
      <c r="C237" s="241"/>
      <c r="D237" s="212" t="s">
        <v>263</v>
      </c>
      <c r="E237" s="242" t="s">
        <v>1</v>
      </c>
      <c r="F237" s="243" t="s">
        <v>361</v>
      </c>
      <c r="G237" s="241"/>
      <c r="H237" s="242" t="s">
        <v>1</v>
      </c>
      <c r="I237" s="244"/>
      <c r="J237" s="241"/>
      <c r="K237" s="241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263</v>
      </c>
      <c r="AU237" s="249" t="s">
        <v>95</v>
      </c>
      <c r="AV237" s="15" t="s">
        <v>93</v>
      </c>
      <c r="AW237" s="15" t="s">
        <v>41</v>
      </c>
      <c r="AX237" s="15" t="s">
        <v>85</v>
      </c>
      <c r="AY237" s="249" t="s">
        <v>209</v>
      </c>
    </row>
    <row r="238" spans="1:65" s="13" customFormat="1" ht="11.25">
      <c r="B238" s="214"/>
      <c r="C238" s="215"/>
      <c r="D238" s="212" t="s">
        <v>263</v>
      </c>
      <c r="E238" s="216" t="s">
        <v>1</v>
      </c>
      <c r="F238" s="217" t="s">
        <v>456</v>
      </c>
      <c r="G238" s="215"/>
      <c r="H238" s="218">
        <v>0.4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263</v>
      </c>
      <c r="AU238" s="224" t="s">
        <v>95</v>
      </c>
      <c r="AV238" s="13" t="s">
        <v>95</v>
      </c>
      <c r="AW238" s="13" t="s">
        <v>41</v>
      </c>
      <c r="AX238" s="13" t="s">
        <v>85</v>
      </c>
      <c r="AY238" s="224" t="s">
        <v>209</v>
      </c>
    </row>
    <row r="239" spans="1:65" s="13" customFormat="1" ht="11.25">
      <c r="B239" s="214"/>
      <c r="C239" s="215"/>
      <c r="D239" s="212" t="s">
        <v>263</v>
      </c>
      <c r="E239" s="216" t="s">
        <v>1</v>
      </c>
      <c r="F239" s="217" t="s">
        <v>457</v>
      </c>
      <c r="G239" s="215"/>
      <c r="H239" s="218">
        <v>0.504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263</v>
      </c>
      <c r="AU239" s="224" t="s">
        <v>95</v>
      </c>
      <c r="AV239" s="13" t="s">
        <v>95</v>
      </c>
      <c r="AW239" s="13" t="s">
        <v>41</v>
      </c>
      <c r="AX239" s="13" t="s">
        <v>85</v>
      </c>
      <c r="AY239" s="224" t="s">
        <v>209</v>
      </c>
    </row>
    <row r="240" spans="1:65" s="13" customFormat="1" ht="11.25">
      <c r="B240" s="214"/>
      <c r="C240" s="215"/>
      <c r="D240" s="212" t="s">
        <v>263</v>
      </c>
      <c r="E240" s="216" t="s">
        <v>1</v>
      </c>
      <c r="F240" s="217" t="s">
        <v>458</v>
      </c>
      <c r="G240" s="215"/>
      <c r="H240" s="218">
        <v>0.65700000000000003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263</v>
      </c>
      <c r="AU240" s="224" t="s">
        <v>95</v>
      </c>
      <c r="AV240" s="13" t="s">
        <v>95</v>
      </c>
      <c r="AW240" s="13" t="s">
        <v>41</v>
      </c>
      <c r="AX240" s="13" t="s">
        <v>85</v>
      </c>
      <c r="AY240" s="224" t="s">
        <v>209</v>
      </c>
    </row>
    <row r="241" spans="1:65" s="14" customFormat="1" ht="11.25">
      <c r="B241" s="229"/>
      <c r="C241" s="230"/>
      <c r="D241" s="212" t="s">
        <v>263</v>
      </c>
      <c r="E241" s="231" t="s">
        <v>1</v>
      </c>
      <c r="F241" s="232" t="s">
        <v>339</v>
      </c>
      <c r="G241" s="230"/>
      <c r="H241" s="233">
        <v>1.5609999999999999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263</v>
      </c>
      <c r="AU241" s="239" t="s">
        <v>95</v>
      </c>
      <c r="AV241" s="14" t="s">
        <v>217</v>
      </c>
      <c r="AW241" s="14" t="s">
        <v>41</v>
      </c>
      <c r="AX241" s="14" t="s">
        <v>93</v>
      </c>
      <c r="AY241" s="239" t="s">
        <v>209</v>
      </c>
    </row>
    <row r="242" spans="1:65" s="2" customFormat="1" ht="16.5" customHeight="1">
      <c r="A242" s="35"/>
      <c r="B242" s="36"/>
      <c r="C242" s="194" t="s">
        <v>459</v>
      </c>
      <c r="D242" s="194" t="s">
        <v>212</v>
      </c>
      <c r="E242" s="195" t="s">
        <v>460</v>
      </c>
      <c r="F242" s="196" t="s">
        <v>461</v>
      </c>
      <c r="G242" s="197" t="s">
        <v>462</v>
      </c>
      <c r="H242" s="198">
        <v>5.04</v>
      </c>
      <c r="I242" s="199"/>
      <c r="J242" s="200">
        <f>ROUND(I242*H242,2)</f>
        <v>0</v>
      </c>
      <c r="K242" s="196" t="s">
        <v>324</v>
      </c>
      <c r="L242" s="40"/>
      <c r="M242" s="201" t="s">
        <v>1</v>
      </c>
      <c r="N242" s="202" t="s">
        <v>50</v>
      </c>
      <c r="O242" s="72"/>
      <c r="P242" s="203">
        <f>O242*H242</f>
        <v>0</v>
      </c>
      <c r="Q242" s="203">
        <v>2.6369000000000002E-3</v>
      </c>
      <c r="R242" s="203">
        <f>Q242*H242</f>
        <v>1.3289976E-2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217</v>
      </c>
      <c r="AT242" s="205" t="s">
        <v>212</v>
      </c>
      <c r="AU242" s="205" t="s">
        <v>95</v>
      </c>
      <c r="AY242" s="17" t="s">
        <v>209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7" t="s">
        <v>93</v>
      </c>
      <c r="BK242" s="206">
        <f>ROUND(I242*H242,2)</f>
        <v>0</v>
      </c>
      <c r="BL242" s="17" t="s">
        <v>217</v>
      </c>
      <c r="BM242" s="205" t="s">
        <v>463</v>
      </c>
    </row>
    <row r="243" spans="1:65" s="2" customFormat="1" ht="11.25">
      <c r="A243" s="35"/>
      <c r="B243" s="36"/>
      <c r="C243" s="37"/>
      <c r="D243" s="207" t="s">
        <v>219</v>
      </c>
      <c r="E243" s="37"/>
      <c r="F243" s="208" t="s">
        <v>464</v>
      </c>
      <c r="G243" s="37"/>
      <c r="H243" s="37"/>
      <c r="I243" s="209"/>
      <c r="J243" s="37"/>
      <c r="K243" s="37"/>
      <c r="L243" s="40"/>
      <c r="M243" s="210"/>
      <c r="N243" s="211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7" t="s">
        <v>219</v>
      </c>
      <c r="AU243" s="17" t="s">
        <v>95</v>
      </c>
    </row>
    <row r="244" spans="1:65" s="15" customFormat="1" ht="11.25">
      <c r="B244" s="240"/>
      <c r="C244" s="241"/>
      <c r="D244" s="212" t="s">
        <v>263</v>
      </c>
      <c r="E244" s="242" t="s">
        <v>1</v>
      </c>
      <c r="F244" s="243" t="s">
        <v>361</v>
      </c>
      <c r="G244" s="241"/>
      <c r="H244" s="242" t="s">
        <v>1</v>
      </c>
      <c r="I244" s="244"/>
      <c r="J244" s="241"/>
      <c r="K244" s="241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263</v>
      </c>
      <c r="AU244" s="249" t="s">
        <v>95</v>
      </c>
      <c r="AV244" s="15" t="s">
        <v>93</v>
      </c>
      <c r="AW244" s="15" t="s">
        <v>41</v>
      </c>
      <c r="AX244" s="15" t="s">
        <v>85</v>
      </c>
      <c r="AY244" s="249" t="s">
        <v>209</v>
      </c>
    </row>
    <row r="245" spans="1:65" s="13" customFormat="1" ht="11.25">
      <c r="B245" s="214"/>
      <c r="C245" s="215"/>
      <c r="D245" s="212" t="s">
        <v>263</v>
      </c>
      <c r="E245" s="216" t="s">
        <v>1</v>
      </c>
      <c r="F245" s="217" t="s">
        <v>465</v>
      </c>
      <c r="G245" s="215"/>
      <c r="H245" s="218">
        <v>5.04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263</v>
      </c>
      <c r="AU245" s="224" t="s">
        <v>95</v>
      </c>
      <c r="AV245" s="13" t="s">
        <v>95</v>
      </c>
      <c r="AW245" s="13" t="s">
        <v>41</v>
      </c>
      <c r="AX245" s="13" t="s">
        <v>85</v>
      </c>
      <c r="AY245" s="224" t="s">
        <v>209</v>
      </c>
    </row>
    <row r="246" spans="1:65" s="14" customFormat="1" ht="11.25">
      <c r="B246" s="229"/>
      <c r="C246" s="230"/>
      <c r="D246" s="212" t="s">
        <v>263</v>
      </c>
      <c r="E246" s="231" t="s">
        <v>1</v>
      </c>
      <c r="F246" s="232" t="s">
        <v>339</v>
      </c>
      <c r="G246" s="230"/>
      <c r="H246" s="233">
        <v>5.04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263</v>
      </c>
      <c r="AU246" s="239" t="s">
        <v>95</v>
      </c>
      <c r="AV246" s="14" t="s">
        <v>217</v>
      </c>
      <c r="AW246" s="14" t="s">
        <v>41</v>
      </c>
      <c r="AX246" s="14" t="s">
        <v>93</v>
      </c>
      <c r="AY246" s="239" t="s">
        <v>209</v>
      </c>
    </row>
    <row r="247" spans="1:65" s="2" customFormat="1" ht="16.5" customHeight="1">
      <c r="A247" s="35"/>
      <c r="B247" s="36"/>
      <c r="C247" s="194" t="s">
        <v>466</v>
      </c>
      <c r="D247" s="194" t="s">
        <v>212</v>
      </c>
      <c r="E247" s="195" t="s">
        <v>467</v>
      </c>
      <c r="F247" s="196" t="s">
        <v>468</v>
      </c>
      <c r="G247" s="197" t="s">
        <v>462</v>
      </c>
      <c r="H247" s="198">
        <v>5.04</v>
      </c>
      <c r="I247" s="199"/>
      <c r="J247" s="200">
        <f>ROUND(I247*H247,2)</f>
        <v>0</v>
      </c>
      <c r="K247" s="196" t="s">
        <v>324</v>
      </c>
      <c r="L247" s="40"/>
      <c r="M247" s="201" t="s">
        <v>1</v>
      </c>
      <c r="N247" s="202" t="s">
        <v>50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217</v>
      </c>
      <c r="AT247" s="205" t="s">
        <v>212</v>
      </c>
      <c r="AU247" s="205" t="s">
        <v>95</v>
      </c>
      <c r="AY247" s="17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7" t="s">
        <v>93</v>
      </c>
      <c r="BK247" s="206">
        <f>ROUND(I247*H247,2)</f>
        <v>0</v>
      </c>
      <c r="BL247" s="17" t="s">
        <v>217</v>
      </c>
      <c r="BM247" s="205" t="s">
        <v>469</v>
      </c>
    </row>
    <row r="248" spans="1:65" s="2" customFormat="1" ht="11.25">
      <c r="A248" s="35"/>
      <c r="B248" s="36"/>
      <c r="C248" s="37"/>
      <c r="D248" s="207" t="s">
        <v>219</v>
      </c>
      <c r="E248" s="37"/>
      <c r="F248" s="208" t="s">
        <v>470</v>
      </c>
      <c r="G248" s="37"/>
      <c r="H248" s="37"/>
      <c r="I248" s="209"/>
      <c r="J248" s="37"/>
      <c r="K248" s="37"/>
      <c r="L248" s="40"/>
      <c r="M248" s="210"/>
      <c r="N248" s="211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219</v>
      </c>
      <c r="AU248" s="17" t="s">
        <v>95</v>
      </c>
    </row>
    <row r="249" spans="1:65" s="2" customFormat="1" ht="21.75" customHeight="1">
      <c r="A249" s="35"/>
      <c r="B249" s="36"/>
      <c r="C249" s="194" t="s">
        <v>471</v>
      </c>
      <c r="D249" s="194" t="s">
        <v>212</v>
      </c>
      <c r="E249" s="195" t="s">
        <v>472</v>
      </c>
      <c r="F249" s="196" t="s">
        <v>473</v>
      </c>
      <c r="G249" s="197" t="s">
        <v>383</v>
      </c>
      <c r="H249" s="198">
        <v>7.0000000000000007E-2</v>
      </c>
      <c r="I249" s="199"/>
      <c r="J249" s="200">
        <f>ROUND(I249*H249,2)</f>
        <v>0</v>
      </c>
      <c r="K249" s="196" t="s">
        <v>324</v>
      </c>
      <c r="L249" s="40"/>
      <c r="M249" s="201" t="s">
        <v>1</v>
      </c>
      <c r="N249" s="202" t="s">
        <v>50</v>
      </c>
      <c r="O249" s="72"/>
      <c r="P249" s="203">
        <f>O249*H249</f>
        <v>0</v>
      </c>
      <c r="Q249" s="203">
        <v>1.0606207999999999</v>
      </c>
      <c r="R249" s="203">
        <f>Q249*H249</f>
        <v>7.4243455999999999E-2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217</v>
      </c>
      <c r="AT249" s="205" t="s">
        <v>212</v>
      </c>
      <c r="AU249" s="205" t="s">
        <v>95</v>
      </c>
      <c r="AY249" s="17" t="s">
        <v>209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7" t="s">
        <v>93</v>
      </c>
      <c r="BK249" s="206">
        <f>ROUND(I249*H249,2)</f>
        <v>0</v>
      </c>
      <c r="BL249" s="17" t="s">
        <v>217</v>
      </c>
      <c r="BM249" s="205" t="s">
        <v>474</v>
      </c>
    </row>
    <row r="250" spans="1:65" s="2" customFormat="1" ht="11.25">
      <c r="A250" s="35"/>
      <c r="B250" s="36"/>
      <c r="C250" s="37"/>
      <c r="D250" s="207" t="s">
        <v>219</v>
      </c>
      <c r="E250" s="37"/>
      <c r="F250" s="208" t="s">
        <v>475</v>
      </c>
      <c r="G250" s="37"/>
      <c r="H250" s="37"/>
      <c r="I250" s="209"/>
      <c r="J250" s="37"/>
      <c r="K250" s="37"/>
      <c r="L250" s="40"/>
      <c r="M250" s="210"/>
      <c r="N250" s="211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7" t="s">
        <v>219</v>
      </c>
      <c r="AU250" s="17" t="s">
        <v>95</v>
      </c>
    </row>
    <row r="251" spans="1:65" s="15" customFormat="1" ht="11.25">
      <c r="B251" s="240"/>
      <c r="C251" s="241"/>
      <c r="D251" s="212" t="s">
        <v>263</v>
      </c>
      <c r="E251" s="242" t="s">
        <v>1</v>
      </c>
      <c r="F251" s="243" t="s">
        <v>361</v>
      </c>
      <c r="G251" s="241"/>
      <c r="H251" s="242" t="s">
        <v>1</v>
      </c>
      <c r="I251" s="244"/>
      <c r="J251" s="241"/>
      <c r="K251" s="241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263</v>
      </c>
      <c r="AU251" s="249" t="s">
        <v>95</v>
      </c>
      <c r="AV251" s="15" t="s">
        <v>93</v>
      </c>
      <c r="AW251" s="15" t="s">
        <v>41</v>
      </c>
      <c r="AX251" s="15" t="s">
        <v>85</v>
      </c>
      <c r="AY251" s="249" t="s">
        <v>209</v>
      </c>
    </row>
    <row r="252" spans="1:65" s="13" customFormat="1" ht="11.25">
      <c r="B252" s="214"/>
      <c r="C252" s="215"/>
      <c r="D252" s="212" t="s">
        <v>263</v>
      </c>
      <c r="E252" s="216" t="s">
        <v>1</v>
      </c>
      <c r="F252" s="217" t="s">
        <v>476</v>
      </c>
      <c r="G252" s="215"/>
      <c r="H252" s="218">
        <v>7.0000000000000007E-2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263</v>
      </c>
      <c r="AU252" s="224" t="s">
        <v>95</v>
      </c>
      <c r="AV252" s="13" t="s">
        <v>95</v>
      </c>
      <c r="AW252" s="13" t="s">
        <v>41</v>
      </c>
      <c r="AX252" s="13" t="s">
        <v>85</v>
      </c>
      <c r="AY252" s="224" t="s">
        <v>209</v>
      </c>
    </row>
    <row r="253" spans="1:65" s="14" customFormat="1" ht="11.25">
      <c r="B253" s="229"/>
      <c r="C253" s="230"/>
      <c r="D253" s="212" t="s">
        <v>263</v>
      </c>
      <c r="E253" s="231" t="s">
        <v>1</v>
      </c>
      <c r="F253" s="232" t="s">
        <v>339</v>
      </c>
      <c r="G253" s="230"/>
      <c r="H253" s="233">
        <v>7.0000000000000007E-2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263</v>
      </c>
      <c r="AU253" s="239" t="s">
        <v>95</v>
      </c>
      <c r="AV253" s="14" t="s">
        <v>217</v>
      </c>
      <c r="AW253" s="14" t="s">
        <v>41</v>
      </c>
      <c r="AX253" s="14" t="s">
        <v>93</v>
      </c>
      <c r="AY253" s="239" t="s">
        <v>209</v>
      </c>
    </row>
    <row r="254" spans="1:65" s="2" customFormat="1" ht="33" customHeight="1">
      <c r="A254" s="35"/>
      <c r="B254" s="36"/>
      <c r="C254" s="194" t="s">
        <v>477</v>
      </c>
      <c r="D254" s="194" t="s">
        <v>212</v>
      </c>
      <c r="E254" s="195" t="s">
        <v>478</v>
      </c>
      <c r="F254" s="196" t="s">
        <v>479</v>
      </c>
      <c r="G254" s="197" t="s">
        <v>462</v>
      </c>
      <c r="H254" s="198">
        <v>39.040999999999997</v>
      </c>
      <c r="I254" s="199"/>
      <c r="J254" s="200">
        <f>ROUND(I254*H254,2)</f>
        <v>0</v>
      </c>
      <c r="K254" s="196" t="s">
        <v>324</v>
      </c>
      <c r="L254" s="40"/>
      <c r="M254" s="201" t="s">
        <v>1</v>
      </c>
      <c r="N254" s="202" t="s">
        <v>50</v>
      </c>
      <c r="O254" s="72"/>
      <c r="P254" s="203">
        <f>O254*H254</f>
        <v>0</v>
      </c>
      <c r="Q254" s="203">
        <v>0.69501104000000002</v>
      </c>
      <c r="R254" s="203">
        <f>Q254*H254</f>
        <v>27.13392601264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217</v>
      </c>
      <c r="AT254" s="205" t="s">
        <v>212</v>
      </c>
      <c r="AU254" s="205" t="s">
        <v>95</v>
      </c>
      <c r="AY254" s="17" t="s">
        <v>209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7" t="s">
        <v>93</v>
      </c>
      <c r="BK254" s="206">
        <f>ROUND(I254*H254,2)</f>
        <v>0</v>
      </c>
      <c r="BL254" s="17" t="s">
        <v>217</v>
      </c>
      <c r="BM254" s="205" t="s">
        <v>480</v>
      </c>
    </row>
    <row r="255" spans="1:65" s="2" customFormat="1" ht="11.25">
      <c r="A255" s="35"/>
      <c r="B255" s="36"/>
      <c r="C255" s="37"/>
      <c r="D255" s="207" t="s">
        <v>219</v>
      </c>
      <c r="E255" s="37"/>
      <c r="F255" s="208" t="s">
        <v>481</v>
      </c>
      <c r="G255" s="37"/>
      <c r="H255" s="37"/>
      <c r="I255" s="209"/>
      <c r="J255" s="37"/>
      <c r="K255" s="37"/>
      <c r="L255" s="40"/>
      <c r="M255" s="210"/>
      <c r="N255" s="211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7" t="s">
        <v>219</v>
      </c>
      <c r="AU255" s="17" t="s">
        <v>95</v>
      </c>
    </row>
    <row r="256" spans="1:65" s="13" customFormat="1" ht="11.25">
      <c r="B256" s="214"/>
      <c r="C256" s="215"/>
      <c r="D256" s="212" t="s">
        <v>263</v>
      </c>
      <c r="E256" s="216" t="s">
        <v>1</v>
      </c>
      <c r="F256" s="217" t="s">
        <v>482</v>
      </c>
      <c r="G256" s="215"/>
      <c r="H256" s="218">
        <v>39.040999999999997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263</v>
      </c>
      <c r="AU256" s="224" t="s">
        <v>95</v>
      </c>
      <c r="AV256" s="13" t="s">
        <v>95</v>
      </c>
      <c r="AW256" s="13" t="s">
        <v>41</v>
      </c>
      <c r="AX256" s="13" t="s">
        <v>85</v>
      </c>
      <c r="AY256" s="224" t="s">
        <v>209</v>
      </c>
    </row>
    <row r="257" spans="1:65" s="14" customFormat="1" ht="11.25">
      <c r="B257" s="229"/>
      <c r="C257" s="230"/>
      <c r="D257" s="212" t="s">
        <v>263</v>
      </c>
      <c r="E257" s="231" t="s">
        <v>1</v>
      </c>
      <c r="F257" s="232" t="s">
        <v>339</v>
      </c>
      <c r="G257" s="230"/>
      <c r="H257" s="233">
        <v>39.040999999999997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263</v>
      </c>
      <c r="AU257" s="239" t="s">
        <v>95</v>
      </c>
      <c r="AV257" s="14" t="s">
        <v>217</v>
      </c>
      <c r="AW257" s="14" t="s">
        <v>41</v>
      </c>
      <c r="AX257" s="14" t="s">
        <v>93</v>
      </c>
      <c r="AY257" s="239" t="s">
        <v>209</v>
      </c>
    </row>
    <row r="258" spans="1:65" s="2" customFormat="1" ht="24.2" customHeight="1">
      <c r="A258" s="35"/>
      <c r="B258" s="36"/>
      <c r="C258" s="194" t="s">
        <v>483</v>
      </c>
      <c r="D258" s="194" t="s">
        <v>212</v>
      </c>
      <c r="E258" s="195" t="s">
        <v>484</v>
      </c>
      <c r="F258" s="196" t="s">
        <v>485</v>
      </c>
      <c r="G258" s="197" t="s">
        <v>383</v>
      </c>
      <c r="H258" s="198">
        <v>1.7569999999999999</v>
      </c>
      <c r="I258" s="199"/>
      <c r="J258" s="200">
        <f>ROUND(I258*H258,2)</f>
        <v>0</v>
      </c>
      <c r="K258" s="196" t="s">
        <v>324</v>
      </c>
      <c r="L258" s="40"/>
      <c r="M258" s="201" t="s">
        <v>1</v>
      </c>
      <c r="N258" s="202" t="s">
        <v>50</v>
      </c>
      <c r="O258" s="72"/>
      <c r="P258" s="203">
        <f>O258*H258</f>
        <v>0</v>
      </c>
      <c r="Q258" s="203">
        <v>1.05940312</v>
      </c>
      <c r="R258" s="203">
        <f>Q258*H258</f>
        <v>1.8613712818399999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217</v>
      </c>
      <c r="AT258" s="205" t="s">
        <v>212</v>
      </c>
      <c r="AU258" s="205" t="s">
        <v>95</v>
      </c>
      <c r="AY258" s="17" t="s">
        <v>209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7" t="s">
        <v>93</v>
      </c>
      <c r="BK258" s="206">
        <f>ROUND(I258*H258,2)</f>
        <v>0</v>
      </c>
      <c r="BL258" s="17" t="s">
        <v>217</v>
      </c>
      <c r="BM258" s="205" t="s">
        <v>486</v>
      </c>
    </row>
    <row r="259" spans="1:65" s="2" customFormat="1" ht="11.25">
      <c r="A259" s="35"/>
      <c r="B259" s="36"/>
      <c r="C259" s="37"/>
      <c r="D259" s="207" t="s">
        <v>219</v>
      </c>
      <c r="E259" s="37"/>
      <c r="F259" s="208" t="s">
        <v>487</v>
      </c>
      <c r="G259" s="37"/>
      <c r="H259" s="37"/>
      <c r="I259" s="209"/>
      <c r="J259" s="37"/>
      <c r="K259" s="37"/>
      <c r="L259" s="40"/>
      <c r="M259" s="210"/>
      <c r="N259" s="211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7" t="s">
        <v>219</v>
      </c>
      <c r="AU259" s="17" t="s">
        <v>95</v>
      </c>
    </row>
    <row r="260" spans="1:65" s="13" customFormat="1" ht="11.25">
      <c r="B260" s="214"/>
      <c r="C260" s="215"/>
      <c r="D260" s="212" t="s">
        <v>263</v>
      </c>
      <c r="E260" s="216" t="s">
        <v>1</v>
      </c>
      <c r="F260" s="217" t="s">
        <v>488</v>
      </c>
      <c r="G260" s="215"/>
      <c r="H260" s="218">
        <v>1.7569999999999999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263</v>
      </c>
      <c r="AU260" s="224" t="s">
        <v>95</v>
      </c>
      <c r="AV260" s="13" t="s">
        <v>95</v>
      </c>
      <c r="AW260" s="13" t="s">
        <v>41</v>
      </c>
      <c r="AX260" s="13" t="s">
        <v>85</v>
      </c>
      <c r="AY260" s="224" t="s">
        <v>209</v>
      </c>
    </row>
    <row r="261" spans="1:65" s="14" customFormat="1" ht="11.25">
      <c r="B261" s="229"/>
      <c r="C261" s="230"/>
      <c r="D261" s="212" t="s">
        <v>263</v>
      </c>
      <c r="E261" s="231" t="s">
        <v>1</v>
      </c>
      <c r="F261" s="232" t="s">
        <v>339</v>
      </c>
      <c r="G261" s="230"/>
      <c r="H261" s="233">
        <v>1.7569999999999999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263</v>
      </c>
      <c r="AU261" s="239" t="s">
        <v>95</v>
      </c>
      <c r="AV261" s="14" t="s">
        <v>217</v>
      </c>
      <c r="AW261" s="14" t="s">
        <v>41</v>
      </c>
      <c r="AX261" s="14" t="s">
        <v>93</v>
      </c>
      <c r="AY261" s="239" t="s">
        <v>209</v>
      </c>
    </row>
    <row r="262" spans="1:65" s="12" customFormat="1" ht="22.9" customHeight="1">
      <c r="B262" s="178"/>
      <c r="C262" s="179"/>
      <c r="D262" s="180" t="s">
        <v>84</v>
      </c>
      <c r="E262" s="192" t="s">
        <v>130</v>
      </c>
      <c r="F262" s="192" t="s">
        <v>489</v>
      </c>
      <c r="G262" s="179"/>
      <c r="H262" s="179"/>
      <c r="I262" s="182"/>
      <c r="J262" s="193">
        <f>BK262</f>
        <v>0</v>
      </c>
      <c r="K262" s="179"/>
      <c r="L262" s="184"/>
      <c r="M262" s="185"/>
      <c r="N262" s="186"/>
      <c r="O262" s="186"/>
      <c r="P262" s="187">
        <f>SUM(P263:P378)</f>
        <v>0</v>
      </c>
      <c r="Q262" s="186"/>
      <c r="R262" s="187">
        <f>SUM(R263:R378)</f>
        <v>103.10884758526002</v>
      </c>
      <c r="S262" s="186"/>
      <c r="T262" s="188">
        <f>SUM(T263:T378)</f>
        <v>0</v>
      </c>
      <c r="AR262" s="189" t="s">
        <v>93</v>
      </c>
      <c r="AT262" s="190" t="s">
        <v>84</v>
      </c>
      <c r="AU262" s="190" t="s">
        <v>93</v>
      </c>
      <c r="AY262" s="189" t="s">
        <v>209</v>
      </c>
      <c r="BK262" s="191">
        <f>SUM(BK263:BK378)</f>
        <v>0</v>
      </c>
    </row>
    <row r="263" spans="1:65" s="2" customFormat="1" ht="24.2" customHeight="1">
      <c r="A263" s="35"/>
      <c r="B263" s="36"/>
      <c r="C263" s="194" t="s">
        <v>490</v>
      </c>
      <c r="D263" s="194" t="s">
        <v>212</v>
      </c>
      <c r="E263" s="195" t="s">
        <v>491</v>
      </c>
      <c r="F263" s="196" t="s">
        <v>492</v>
      </c>
      <c r="G263" s="197" t="s">
        <v>462</v>
      </c>
      <c r="H263" s="198">
        <v>80.501000000000005</v>
      </c>
      <c r="I263" s="199"/>
      <c r="J263" s="200">
        <f>ROUND(I263*H263,2)</f>
        <v>0</v>
      </c>
      <c r="K263" s="196" t="s">
        <v>324</v>
      </c>
      <c r="L263" s="40"/>
      <c r="M263" s="201" t="s">
        <v>1</v>
      </c>
      <c r="N263" s="202" t="s">
        <v>50</v>
      </c>
      <c r="O263" s="72"/>
      <c r="P263" s="203">
        <f>O263*H263</f>
        <v>0</v>
      </c>
      <c r="Q263" s="203">
        <v>0.150228</v>
      </c>
      <c r="R263" s="203">
        <f>Q263*H263</f>
        <v>12.093504228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217</v>
      </c>
      <c r="AT263" s="205" t="s">
        <v>212</v>
      </c>
      <c r="AU263" s="205" t="s">
        <v>95</v>
      </c>
      <c r="AY263" s="17" t="s">
        <v>209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7" t="s">
        <v>93</v>
      </c>
      <c r="BK263" s="206">
        <f>ROUND(I263*H263,2)</f>
        <v>0</v>
      </c>
      <c r="BL263" s="17" t="s">
        <v>217</v>
      </c>
      <c r="BM263" s="205" t="s">
        <v>493</v>
      </c>
    </row>
    <row r="264" spans="1:65" s="2" customFormat="1" ht="11.25">
      <c r="A264" s="35"/>
      <c r="B264" s="36"/>
      <c r="C264" s="37"/>
      <c r="D264" s="207" t="s">
        <v>219</v>
      </c>
      <c r="E264" s="37"/>
      <c r="F264" s="208" t="s">
        <v>494</v>
      </c>
      <c r="G264" s="37"/>
      <c r="H264" s="37"/>
      <c r="I264" s="209"/>
      <c r="J264" s="37"/>
      <c r="K264" s="37"/>
      <c r="L264" s="40"/>
      <c r="M264" s="210"/>
      <c r="N264" s="211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7" t="s">
        <v>219</v>
      </c>
      <c r="AU264" s="17" t="s">
        <v>95</v>
      </c>
    </row>
    <row r="265" spans="1:65" s="15" customFormat="1" ht="11.25">
      <c r="B265" s="240"/>
      <c r="C265" s="241"/>
      <c r="D265" s="212" t="s">
        <v>263</v>
      </c>
      <c r="E265" s="242" t="s">
        <v>1</v>
      </c>
      <c r="F265" s="243" t="s">
        <v>495</v>
      </c>
      <c r="G265" s="241"/>
      <c r="H265" s="242" t="s">
        <v>1</v>
      </c>
      <c r="I265" s="244"/>
      <c r="J265" s="241"/>
      <c r="K265" s="241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263</v>
      </c>
      <c r="AU265" s="249" t="s">
        <v>95</v>
      </c>
      <c r="AV265" s="15" t="s">
        <v>93</v>
      </c>
      <c r="AW265" s="15" t="s">
        <v>41</v>
      </c>
      <c r="AX265" s="15" t="s">
        <v>85</v>
      </c>
      <c r="AY265" s="249" t="s">
        <v>209</v>
      </c>
    </row>
    <row r="266" spans="1:65" s="13" customFormat="1" ht="11.25">
      <c r="B266" s="214"/>
      <c r="C266" s="215"/>
      <c r="D266" s="212" t="s">
        <v>263</v>
      </c>
      <c r="E266" s="216" t="s">
        <v>1</v>
      </c>
      <c r="F266" s="217" t="s">
        <v>496</v>
      </c>
      <c r="G266" s="215"/>
      <c r="H266" s="218">
        <v>28.282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263</v>
      </c>
      <c r="AU266" s="224" t="s">
        <v>95</v>
      </c>
      <c r="AV266" s="13" t="s">
        <v>95</v>
      </c>
      <c r="AW266" s="13" t="s">
        <v>41</v>
      </c>
      <c r="AX266" s="13" t="s">
        <v>85</v>
      </c>
      <c r="AY266" s="224" t="s">
        <v>209</v>
      </c>
    </row>
    <row r="267" spans="1:65" s="13" customFormat="1" ht="11.25">
      <c r="B267" s="214"/>
      <c r="C267" s="215"/>
      <c r="D267" s="212" t="s">
        <v>263</v>
      </c>
      <c r="E267" s="216" t="s">
        <v>1</v>
      </c>
      <c r="F267" s="217" t="s">
        <v>497</v>
      </c>
      <c r="G267" s="215"/>
      <c r="H267" s="218">
        <v>23.204999999999998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263</v>
      </c>
      <c r="AU267" s="224" t="s">
        <v>95</v>
      </c>
      <c r="AV267" s="13" t="s">
        <v>95</v>
      </c>
      <c r="AW267" s="13" t="s">
        <v>41</v>
      </c>
      <c r="AX267" s="13" t="s">
        <v>85</v>
      </c>
      <c r="AY267" s="224" t="s">
        <v>209</v>
      </c>
    </row>
    <row r="268" spans="1:65" s="13" customFormat="1" ht="11.25">
      <c r="B268" s="214"/>
      <c r="C268" s="215"/>
      <c r="D268" s="212" t="s">
        <v>263</v>
      </c>
      <c r="E268" s="216" t="s">
        <v>1</v>
      </c>
      <c r="F268" s="217" t="s">
        <v>498</v>
      </c>
      <c r="G268" s="215"/>
      <c r="H268" s="218">
        <v>29.013999999999999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263</v>
      </c>
      <c r="AU268" s="224" t="s">
        <v>95</v>
      </c>
      <c r="AV268" s="13" t="s">
        <v>95</v>
      </c>
      <c r="AW268" s="13" t="s">
        <v>41</v>
      </c>
      <c r="AX268" s="13" t="s">
        <v>85</v>
      </c>
      <c r="AY268" s="224" t="s">
        <v>209</v>
      </c>
    </row>
    <row r="269" spans="1:65" s="14" customFormat="1" ht="11.25">
      <c r="B269" s="229"/>
      <c r="C269" s="230"/>
      <c r="D269" s="212" t="s">
        <v>263</v>
      </c>
      <c r="E269" s="231" t="s">
        <v>1</v>
      </c>
      <c r="F269" s="232" t="s">
        <v>339</v>
      </c>
      <c r="G269" s="230"/>
      <c r="H269" s="233">
        <v>80.501000000000005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263</v>
      </c>
      <c r="AU269" s="239" t="s">
        <v>95</v>
      </c>
      <c r="AV269" s="14" t="s">
        <v>217</v>
      </c>
      <c r="AW269" s="14" t="s">
        <v>41</v>
      </c>
      <c r="AX269" s="14" t="s">
        <v>93</v>
      </c>
      <c r="AY269" s="239" t="s">
        <v>209</v>
      </c>
    </row>
    <row r="270" spans="1:65" s="2" customFormat="1" ht="24.2" customHeight="1">
      <c r="A270" s="35"/>
      <c r="B270" s="36"/>
      <c r="C270" s="194" t="s">
        <v>499</v>
      </c>
      <c r="D270" s="194" t="s">
        <v>212</v>
      </c>
      <c r="E270" s="195" t="s">
        <v>500</v>
      </c>
      <c r="F270" s="196" t="s">
        <v>501</v>
      </c>
      <c r="G270" s="197" t="s">
        <v>462</v>
      </c>
      <c r="H270" s="198">
        <v>273.435</v>
      </c>
      <c r="I270" s="199"/>
      <c r="J270" s="200">
        <f>ROUND(I270*H270,2)</f>
        <v>0</v>
      </c>
      <c r="K270" s="196" t="s">
        <v>324</v>
      </c>
      <c r="L270" s="40"/>
      <c r="M270" s="201" t="s">
        <v>1</v>
      </c>
      <c r="N270" s="202" t="s">
        <v>50</v>
      </c>
      <c r="O270" s="72"/>
      <c r="P270" s="203">
        <f>O270*H270</f>
        <v>0</v>
      </c>
      <c r="Q270" s="203">
        <v>0.26878400000000002</v>
      </c>
      <c r="R270" s="203">
        <f>Q270*H270</f>
        <v>73.494953040000013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217</v>
      </c>
      <c r="AT270" s="205" t="s">
        <v>212</v>
      </c>
      <c r="AU270" s="205" t="s">
        <v>95</v>
      </c>
      <c r="AY270" s="17" t="s">
        <v>209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7" t="s">
        <v>93</v>
      </c>
      <c r="BK270" s="206">
        <f>ROUND(I270*H270,2)</f>
        <v>0</v>
      </c>
      <c r="BL270" s="17" t="s">
        <v>217</v>
      </c>
      <c r="BM270" s="205" t="s">
        <v>502</v>
      </c>
    </row>
    <row r="271" spans="1:65" s="2" customFormat="1" ht="11.25">
      <c r="A271" s="35"/>
      <c r="B271" s="36"/>
      <c r="C271" s="37"/>
      <c r="D271" s="207" t="s">
        <v>219</v>
      </c>
      <c r="E271" s="37"/>
      <c r="F271" s="208" t="s">
        <v>503</v>
      </c>
      <c r="G271" s="37"/>
      <c r="H271" s="37"/>
      <c r="I271" s="209"/>
      <c r="J271" s="37"/>
      <c r="K271" s="37"/>
      <c r="L271" s="40"/>
      <c r="M271" s="210"/>
      <c r="N271" s="211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7" t="s">
        <v>219</v>
      </c>
      <c r="AU271" s="17" t="s">
        <v>95</v>
      </c>
    </row>
    <row r="272" spans="1:65" s="15" customFormat="1" ht="11.25">
      <c r="B272" s="240"/>
      <c r="C272" s="241"/>
      <c r="D272" s="212" t="s">
        <v>263</v>
      </c>
      <c r="E272" s="242" t="s">
        <v>1</v>
      </c>
      <c r="F272" s="243" t="s">
        <v>504</v>
      </c>
      <c r="G272" s="241"/>
      <c r="H272" s="242" t="s">
        <v>1</v>
      </c>
      <c r="I272" s="244"/>
      <c r="J272" s="241"/>
      <c r="K272" s="241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263</v>
      </c>
      <c r="AU272" s="249" t="s">
        <v>95</v>
      </c>
      <c r="AV272" s="15" t="s">
        <v>93</v>
      </c>
      <c r="AW272" s="15" t="s">
        <v>41</v>
      </c>
      <c r="AX272" s="15" t="s">
        <v>85</v>
      </c>
      <c r="AY272" s="249" t="s">
        <v>209</v>
      </c>
    </row>
    <row r="273" spans="1:65" s="13" customFormat="1" ht="11.25">
      <c r="B273" s="214"/>
      <c r="C273" s="215"/>
      <c r="D273" s="212" t="s">
        <v>263</v>
      </c>
      <c r="E273" s="216" t="s">
        <v>1</v>
      </c>
      <c r="F273" s="217" t="s">
        <v>505</v>
      </c>
      <c r="G273" s="215"/>
      <c r="H273" s="218">
        <v>214.76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263</v>
      </c>
      <c r="AU273" s="224" t="s">
        <v>95</v>
      </c>
      <c r="AV273" s="13" t="s">
        <v>95</v>
      </c>
      <c r="AW273" s="13" t="s">
        <v>41</v>
      </c>
      <c r="AX273" s="13" t="s">
        <v>85</v>
      </c>
      <c r="AY273" s="224" t="s">
        <v>209</v>
      </c>
    </row>
    <row r="274" spans="1:65" s="13" customFormat="1" ht="22.5">
      <c r="B274" s="214"/>
      <c r="C274" s="215"/>
      <c r="D274" s="212" t="s">
        <v>263</v>
      </c>
      <c r="E274" s="216" t="s">
        <v>1</v>
      </c>
      <c r="F274" s="217" t="s">
        <v>506</v>
      </c>
      <c r="G274" s="215"/>
      <c r="H274" s="218">
        <v>-30.779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263</v>
      </c>
      <c r="AU274" s="224" t="s">
        <v>95</v>
      </c>
      <c r="AV274" s="13" t="s">
        <v>95</v>
      </c>
      <c r="AW274" s="13" t="s">
        <v>41</v>
      </c>
      <c r="AX274" s="13" t="s">
        <v>85</v>
      </c>
      <c r="AY274" s="224" t="s">
        <v>209</v>
      </c>
    </row>
    <row r="275" spans="1:65" s="13" customFormat="1" ht="11.25">
      <c r="B275" s="214"/>
      <c r="C275" s="215"/>
      <c r="D275" s="212" t="s">
        <v>263</v>
      </c>
      <c r="E275" s="216" t="s">
        <v>1</v>
      </c>
      <c r="F275" s="217" t="s">
        <v>507</v>
      </c>
      <c r="G275" s="215"/>
      <c r="H275" s="218">
        <v>-5.8680000000000003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263</v>
      </c>
      <c r="AU275" s="224" t="s">
        <v>95</v>
      </c>
      <c r="AV275" s="13" t="s">
        <v>95</v>
      </c>
      <c r="AW275" s="13" t="s">
        <v>41</v>
      </c>
      <c r="AX275" s="13" t="s">
        <v>85</v>
      </c>
      <c r="AY275" s="224" t="s">
        <v>209</v>
      </c>
    </row>
    <row r="276" spans="1:65" s="13" customFormat="1" ht="33.75">
      <c r="B276" s="214"/>
      <c r="C276" s="215"/>
      <c r="D276" s="212" t="s">
        <v>263</v>
      </c>
      <c r="E276" s="216" t="s">
        <v>1</v>
      </c>
      <c r="F276" s="217" t="s">
        <v>508</v>
      </c>
      <c r="G276" s="215"/>
      <c r="H276" s="218">
        <v>68.948999999999998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263</v>
      </c>
      <c r="AU276" s="224" t="s">
        <v>95</v>
      </c>
      <c r="AV276" s="13" t="s">
        <v>95</v>
      </c>
      <c r="AW276" s="13" t="s">
        <v>41</v>
      </c>
      <c r="AX276" s="13" t="s">
        <v>85</v>
      </c>
      <c r="AY276" s="224" t="s">
        <v>209</v>
      </c>
    </row>
    <row r="277" spans="1:65" s="13" customFormat="1" ht="11.25">
      <c r="B277" s="214"/>
      <c r="C277" s="215"/>
      <c r="D277" s="212" t="s">
        <v>263</v>
      </c>
      <c r="E277" s="216" t="s">
        <v>1</v>
      </c>
      <c r="F277" s="217" t="s">
        <v>509</v>
      </c>
      <c r="G277" s="215"/>
      <c r="H277" s="218">
        <v>-6.25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263</v>
      </c>
      <c r="AU277" s="224" t="s">
        <v>95</v>
      </c>
      <c r="AV277" s="13" t="s">
        <v>95</v>
      </c>
      <c r="AW277" s="13" t="s">
        <v>41</v>
      </c>
      <c r="AX277" s="13" t="s">
        <v>85</v>
      </c>
      <c r="AY277" s="224" t="s">
        <v>209</v>
      </c>
    </row>
    <row r="278" spans="1:65" s="13" customFormat="1" ht="11.25">
      <c r="B278" s="214"/>
      <c r="C278" s="215"/>
      <c r="D278" s="212" t="s">
        <v>263</v>
      </c>
      <c r="E278" s="216" t="s">
        <v>1</v>
      </c>
      <c r="F278" s="217" t="s">
        <v>510</v>
      </c>
      <c r="G278" s="215"/>
      <c r="H278" s="218">
        <v>25.184999999999999</v>
      </c>
      <c r="I278" s="219"/>
      <c r="J278" s="215"/>
      <c r="K278" s="215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263</v>
      </c>
      <c r="AU278" s="224" t="s">
        <v>95</v>
      </c>
      <c r="AV278" s="13" t="s">
        <v>95</v>
      </c>
      <c r="AW278" s="13" t="s">
        <v>41</v>
      </c>
      <c r="AX278" s="13" t="s">
        <v>85</v>
      </c>
      <c r="AY278" s="224" t="s">
        <v>209</v>
      </c>
    </row>
    <row r="279" spans="1:65" s="13" customFormat="1" ht="11.25">
      <c r="B279" s="214"/>
      <c r="C279" s="215"/>
      <c r="D279" s="212" t="s">
        <v>263</v>
      </c>
      <c r="E279" s="216" t="s">
        <v>1</v>
      </c>
      <c r="F279" s="217" t="s">
        <v>511</v>
      </c>
      <c r="G279" s="215"/>
      <c r="H279" s="218">
        <v>7.4379999999999997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263</v>
      </c>
      <c r="AU279" s="224" t="s">
        <v>95</v>
      </c>
      <c r="AV279" s="13" t="s">
        <v>95</v>
      </c>
      <c r="AW279" s="13" t="s">
        <v>41</v>
      </c>
      <c r="AX279" s="13" t="s">
        <v>85</v>
      </c>
      <c r="AY279" s="224" t="s">
        <v>209</v>
      </c>
    </row>
    <row r="280" spans="1:65" s="14" customFormat="1" ht="11.25">
      <c r="B280" s="229"/>
      <c r="C280" s="230"/>
      <c r="D280" s="212" t="s">
        <v>263</v>
      </c>
      <c r="E280" s="231" t="s">
        <v>1</v>
      </c>
      <c r="F280" s="232" t="s">
        <v>339</v>
      </c>
      <c r="G280" s="230"/>
      <c r="H280" s="233">
        <v>273.435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263</v>
      </c>
      <c r="AU280" s="239" t="s">
        <v>95</v>
      </c>
      <c r="AV280" s="14" t="s">
        <v>217</v>
      </c>
      <c r="AW280" s="14" t="s">
        <v>41</v>
      </c>
      <c r="AX280" s="14" t="s">
        <v>93</v>
      </c>
      <c r="AY280" s="239" t="s">
        <v>209</v>
      </c>
    </row>
    <row r="281" spans="1:65" s="2" customFormat="1" ht="21.75" customHeight="1">
      <c r="A281" s="35"/>
      <c r="B281" s="36"/>
      <c r="C281" s="194" t="s">
        <v>512</v>
      </c>
      <c r="D281" s="194" t="s">
        <v>212</v>
      </c>
      <c r="E281" s="195" t="s">
        <v>513</v>
      </c>
      <c r="F281" s="196" t="s">
        <v>514</v>
      </c>
      <c r="G281" s="197" t="s">
        <v>515</v>
      </c>
      <c r="H281" s="198">
        <v>2</v>
      </c>
      <c r="I281" s="199"/>
      <c r="J281" s="200">
        <f>ROUND(I281*H281,2)</f>
        <v>0</v>
      </c>
      <c r="K281" s="196" t="s">
        <v>324</v>
      </c>
      <c r="L281" s="40"/>
      <c r="M281" s="201" t="s">
        <v>1</v>
      </c>
      <c r="N281" s="202" t="s">
        <v>50</v>
      </c>
      <c r="O281" s="72"/>
      <c r="P281" s="203">
        <f>O281*H281</f>
        <v>0</v>
      </c>
      <c r="Q281" s="203">
        <v>1.7940000000000001E-2</v>
      </c>
      <c r="R281" s="203">
        <f>Q281*H281</f>
        <v>3.5880000000000002E-2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217</v>
      </c>
      <c r="AT281" s="205" t="s">
        <v>212</v>
      </c>
      <c r="AU281" s="205" t="s">
        <v>95</v>
      </c>
      <c r="AY281" s="17" t="s">
        <v>209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7" t="s">
        <v>93</v>
      </c>
      <c r="BK281" s="206">
        <f>ROUND(I281*H281,2)</f>
        <v>0</v>
      </c>
      <c r="BL281" s="17" t="s">
        <v>217</v>
      </c>
      <c r="BM281" s="205" t="s">
        <v>516</v>
      </c>
    </row>
    <row r="282" spans="1:65" s="2" customFormat="1" ht="11.25">
      <c r="A282" s="35"/>
      <c r="B282" s="36"/>
      <c r="C282" s="37"/>
      <c r="D282" s="207" t="s">
        <v>219</v>
      </c>
      <c r="E282" s="37"/>
      <c r="F282" s="208" t="s">
        <v>517</v>
      </c>
      <c r="G282" s="37"/>
      <c r="H282" s="37"/>
      <c r="I282" s="209"/>
      <c r="J282" s="37"/>
      <c r="K282" s="37"/>
      <c r="L282" s="40"/>
      <c r="M282" s="210"/>
      <c r="N282" s="211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7" t="s">
        <v>219</v>
      </c>
      <c r="AU282" s="17" t="s">
        <v>95</v>
      </c>
    </row>
    <row r="283" spans="1:65" s="13" customFormat="1" ht="11.25">
      <c r="B283" s="214"/>
      <c r="C283" s="215"/>
      <c r="D283" s="212" t="s">
        <v>263</v>
      </c>
      <c r="E283" s="216" t="s">
        <v>1</v>
      </c>
      <c r="F283" s="217" t="s">
        <v>518</v>
      </c>
      <c r="G283" s="215"/>
      <c r="H283" s="218">
        <v>2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263</v>
      </c>
      <c r="AU283" s="224" t="s">
        <v>95</v>
      </c>
      <c r="AV283" s="13" t="s">
        <v>95</v>
      </c>
      <c r="AW283" s="13" t="s">
        <v>41</v>
      </c>
      <c r="AX283" s="13" t="s">
        <v>85</v>
      </c>
      <c r="AY283" s="224" t="s">
        <v>209</v>
      </c>
    </row>
    <row r="284" spans="1:65" s="14" customFormat="1" ht="11.25">
      <c r="B284" s="229"/>
      <c r="C284" s="230"/>
      <c r="D284" s="212" t="s">
        <v>263</v>
      </c>
      <c r="E284" s="231" t="s">
        <v>1</v>
      </c>
      <c r="F284" s="232" t="s">
        <v>339</v>
      </c>
      <c r="G284" s="230"/>
      <c r="H284" s="233">
        <v>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263</v>
      </c>
      <c r="AU284" s="239" t="s">
        <v>95</v>
      </c>
      <c r="AV284" s="14" t="s">
        <v>217</v>
      </c>
      <c r="AW284" s="14" t="s">
        <v>41</v>
      </c>
      <c r="AX284" s="14" t="s">
        <v>93</v>
      </c>
      <c r="AY284" s="239" t="s">
        <v>209</v>
      </c>
    </row>
    <row r="285" spans="1:65" s="2" customFormat="1" ht="21.75" customHeight="1">
      <c r="A285" s="35"/>
      <c r="B285" s="36"/>
      <c r="C285" s="194" t="s">
        <v>519</v>
      </c>
      <c r="D285" s="194" t="s">
        <v>212</v>
      </c>
      <c r="E285" s="195" t="s">
        <v>520</v>
      </c>
      <c r="F285" s="196" t="s">
        <v>521</v>
      </c>
      <c r="G285" s="197" t="s">
        <v>515</v>
      </c>
      <c r="H285" s="198">
        <v>6</v>
      </c>
      <c r="I285" s="199"/>
      <c r="J285" s="200">
        <f>ROUND(I285*H285,2)</f>
        <v>0</v>
      </c>
      <c r="K285" s="196" t="s">
        <v>324</v>
      </c>
      <c r="L285" s="40"/>
      <c r="M285" s="201" t="s">
        <v>1</v>
      </c>
      <c r="N285" s="202" t="s">
        <v>50</v>
      </c>
      <c r="O285" s="72"/>
      <c r="P285" s="203">
        <f>O285*H285</f>
        <v>0</v>
      </c>
      <c r="Q285" s="203">
        <v>2.2783500000000002E-2</v>
      </c>
      <c r="R285" s="203">
        <f>Q285*H285</f>
        <v>0.13670100000000002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217</v>
      </c>
      <c r="AT285" s="205" t="s">
        <v>212</v>
      </c>
      <c r="AU285" s="205" t="s">
        <v>95</v>
      </c>
      <c r="AY285" s="17" t="s">
        <v>209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7" t="s">
        <v>93</v>
      </c>
      <c r="BK285" s="206">
        <f>ROUND(I285*H285,2)</f>
        <v>0</v>
      </c>
      <c r="BL285" s="17" t="s">
        <v>217</v>
      </c>
      <c r="BM285" s="205" t="s">
        <v>522</v>
      </c>
    </row>
    <row r="286" spans="1:65" s="2" customFormat="1" ht="11.25">
      <c r="A286" s="35"/>
      <c r="B286" s="36"/>
      <c r="C286" s="37"/>
      <c r="D286" s="207" t="s">
        <v>219</v>
      </c>
      <c r="E286" s="37"/>
      <c r="F286" s="208" t="s">
        <v>523</v>
      </c>
      <c r="G286" s="37"/>
      <c r="H286" s="37"/>
      <c r="I286" s="209"/>
      <c r="J286" s="37"/>
      <c r="K286" s="37"/>
      <c r="L286" s="40"/>
      <c r="M286" s="210"/>
      <c r="N286" s="211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7" t="s">
        <v>219</v>
      </c>
      <c r="AU286" s="17" t="s">
        <v>95</v>
      </c>
    </row>
    <row r="287" spans="1:65" s="13" customFormat="1" ht="11.25">
      <c r="B287" s="214"/>
      <c r="C287" s="215"/>
      <c r="D287" s="212" t="s">
        <v>263</v>
      </c>
      <c r="E287" s="216" t="s">
        <v>1</v>
      </c>
      <c r="F287" s="217" t="s">
        <v>524</v>
      </c>
      <c r="G287" s="215"/>
      <c r="H287" s="218">
        <v>5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263</v>
      </c>
      <c r="AU287" s="224" t="s">
        <v>95</v>
      </c>
      <c r="AV287" s="13" t="s">
        <v>95</v>
      </c>
      <c r="AW287" s="13" t="s">
        <v>41</v>
      </c>
      <c r="AX287" s="13" t="s">
        <v>85</v>
      </c>
      <c r="AY287" s="224" t="s">
        <v>209</v>
      </c>
    </row>
    <row r="288" spans="1:65" s="13" customFormat="1" ht="11.25">
      <c r="B288" s="214"/>
      <c r="C288" s="215"/>
      <c r="D288" s="212" t="s">
        <v>263</v>
      </c>
      <c r="E288" s="216" t="s">
        <v>1</v>
      </c>
      <c r="F288" s="217" t="s">
        <v>525</v>
      </c>
      <c r="G288" s="215"/>
      <c r="H288" s="218">
        <v>1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263</v>
      </c>
      <c r="AU288" s="224" t="s">
        <v>95</v>
      </c>
      <c r="AV288" s="13" t="s">
        <v>95</v>
      </c>
      <c r="AW288" s="13" t="s">
        <v>41</v>
      </c>
      <c r="AX288" s="13" t="s">
        <v>85</v>
      </c>
      <c r="AY288" s="224" t="s">
        <v>209</v>
      </c>
    </row>
    <row r="289" spans="1:65" s="14" customFormat="1" ht="11.25">
      <c r="B289" s="229"/>
      <c r="C289" s="230"/>
      <c r="D289" s="212" t="s">
        <v>263</v>
      </c>
      <c r="E289" s="231" t="s">
        <v>1</v>
      </c>
      <c r="F289" s="232" t="s">
        <v>339</v>
      </c>
      <c r="G289" s="230"/>
      <c r="H289" s="233">
        <v>6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263</v>
      </c>
      <c r="AU289" s="239" t="s">
        <v>95</v>
      </c>
      <c r="AV289" s="14" t="s">
        <v>217</v>
      </c>
      <c r="AW289" s="14" t="s">
        <v>41</v>
      </c>
      <c r="AX289" s="14" t="s">
        <v>93</v>
      </c>
      <c r="AY289" s="239" t="s">
        <v>209</v>
      </c>
    </row>
    <row r="290" spans="1:65" s="2" customFormat="1" ht="21.75" customHeight="1">
      <c r="A290" s="35"/>
      <c r="B290" s="36"/>
      <c r="C290" s="194" t="s">
        <v>526</v>
      </c>
      <c r="D290" s="194" t="s">
        <v>212</v>
      </c>
      <c r="E290" s="195" t="s">
        <v>527</v>
      </c>
      <c r="F290" s="196" t="s">
        <v>528</v>
      </c>
      <c r="G290" s="197" t="s">
        <v>515</v>
      </c>
      <c r="H290" s="198">
        <v>8</v>
      </c>
      <c r="I290" s="199"/>
      <c r="J290" s="200">
        <f>ROUND(I290*H290,2)</f>
        <v>0</v>
      </c>
      <c r="K290" s="196" t="s">
        <v>324</v>
      </c>
      <c r="L290" s="40"/>
      <c r="M290" s="201" t="s">
        <v>1</v>
      </c>
      <c r="N290" s="202" t="s">
        <v>50</v>
      </c>
      <c r="O290" s="72"/>
      <c r="P290" s="203">
        <f>O290*H290</f>
        <v>0</v>
      </c>
      <c r="Q290" s="203">
        <v>4.5547999999999998E-2</v>
      </c>
      <c r="R290" s="203">
        <f>Q290*H290</f>
        <v>0.36438399999999999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217</v>
      </c>
      <c r="AT290" s="205" t="s">
        <v>212</v>
      </c>
      <c r="AU290" s="205" t="s">
        <v>95</v>
      </c>
      <c r="AY290" s="17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7" t="s">
        <v>93</v>
      </c>
      <c r="BK290" s="206">
        <f>ROUND(I290*H290,2)</f>
        <v>0</v>
      </c>
      <c r="BL290" s="17" t="s">
        <v>217</v>
      </c>
      <c r="BM290" s="205" t="s">
        <v>529</v>
      </c>
    </row>
    <row r="291" spans="1:65" s="2" customFormat="1" ht="11.25">
      <c r="A291" s="35"/>
      <c r="B291" s="36"/>
      <c r="C291" s="37"/>
      <c r="D291" s="207" t="s">
        <v>219</v>
      </c>
      <c r="E291" s="37"/>
      <c r="F291" s="208" t="s">
        <v>530</v>
      </c>
      <c r="G291" s="37"/>
      <c r="H291" s="37"/>
      <c r="I291" s="209"/>
      <c r="J291" s="37"/>
      <c r="K291" s="37"/>
      <c r="L291" s="40"/>
      <c r="M291" s="210"/>
      <c r="N291" s="211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7" t="s">
        <v>219</v>
      </c>
      <c r="AU291" s="17" t="s">
        <v>95</v>
      </c>
    </row>
    <row r="292" spans="1:65" s="13" customFormat="1" ht="11.25">
      <c r="B292" s="214"/>
      <c r="C292" s="215"/>
      <c r="D292" s="212" t="s">
        <v>263</v>
      </c>
      <c r="E292" s="216" t="s">
        <v>1</v>
      </c>
      <c r="F292" s="217" t="s">
        <v>531</v>
      </c>
      <c r="G292" s="215"/>
      <c r="H292" s="218">
        <v>8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263</v>
      </c>
      <c r="AU292" s="224" t="s">
        <v>95</v>
      </c>
      <c r="AV292" s="13" t="s">
        <v>95</v>
      </c>
      <c r="AW292" s="13" t="s">
        <v>41</v>
      </c>
      <c r="AX292" s="13" t="s">
        <v>85</v>
      </c>
      <c r="AY292" s="224" t="s">
        <v>209</v>
      </c>
    </row>
    <row r="293" spans="1:65" s="14" customFormat="1" ht="11.25">
      <c r="B293" s="229"/>
      <c r="C293" s="230"/>
      <c r="D293" s="212" t="s">
        <v>263</v>
      </c>
      <c r="E293" s="231" t="s">
        <v>1</v>
      </c>
      <c r="F293" s="232" t="s">
        <v>339</v>
      </c>
      <c r="G293" s="230"/>
      <c r="H293" s="233">
        <v>8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263</v>
      </c>
      <c r="AU293" s="239" t="s">
        <v>95</v>
      </c>
      <c r="AV293" s="14" t="s">
        <v>217</v>
      </c>
      <c r="AW293" s="14" t="s">
        <v>41</v>
      </c>
      <c r="AX293" s="14" t="s">
        <v>93</v>
      </c>
      <c r="AY293" s="239" t="s">
        <v>209</v>
      </c>
    </row>
    <row r="294" spans="1:65" s="2" customFormat="1" ht="21.75" customHeight="1">
      <c r="A294" s="35"/>
      <c r="B294" s="36"/>
      <c r="C294" s="194" t="s">
        <v>532</v>
      </c>
      <c r="D294" s="194" t="s">
        <v>212</v>
      </c>
      <c r="E294" s="195" t="s">
        <v>533</v>
      </c>
      <c r="F294" s="196" t="s">
        <v>534</v>
      </c>
      <c r="G294" s="197" t="s">
        <v>515</v>
      </c>
      <c r="H294" s="198">
        <v>14</v>
      </c>
      <c r="I294" s="199"/>
      <c r="J294" s="200">
        <f>ROUND(I294*H294,2)</f>
        <v>0</v>
      </c>
      <c r="K294" s="196" t="s">
        <v>324</v>
      </c>
      <c r="L294" s="40"/>
      <c r="M294" s="201" t="s">
        <v>1</v>
      </c>
      <c r="N294" s="202" t="s">
        <v>50</v>
      </c>
      <c r="O294" s="72"/>
      <c r="P294" s="203">
        <f>O294*H294</f>
        <v>0</v>
      </c>
      <c r="Q294" s="203">
        <v>5.4547999999999999E-2</v>
      </c>
      <c r="R294" s="203">
        <f>Q294*H294</f>
        <v>0.76367200000000002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217</v>
      </c>
      <c r="AT294" s="205" t="s">
        <v>212</v>
      </c>
      <c r="AU294" s="205" t="s">
        <v>95</v>
      </c>
      <c r="AY294" s="17" t="s">
        <v>209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7" t="s">
        <v>93</v>
      </c>
      <c r="BK294" s="206">
        <f>ROUND(I294*H294,2)</f>
        <v>0</v>
      </c>
      <c r="BL294" s="17" t="s">
        <v>217</v>
      </c>
      <c r="BM294" s="205" t="s">
        <v>535</v>
      </c>
    </row>
    <row r="295" spans="1:65" s="2" customFormat="1" ht="11.25">
      <c r="A295" s="35"/>
      <c r="B295" s="36"/>
      <c r="C295" s="37"/>
      <c r="D295" s="207" t="s">
        <v>219</v>
      </c>
      <c r="E295" s="37"/>
      <c r="F295" s="208" t="s">
        <v>536</v>
      </c>
      <c r="G295" s="37"/>
      <c r="H295" s="37"/>
      <c r="I295" s="209"/>
      <c r="J295" s="37"/>
      <c r="K295" s="37"/>
      <c r="L295" s="40"/>
      <c r="M295" s="210"/>
      <c r="N295" s="211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7" t="s">
        <v>219</v>
      </c>
      <c r="AU295" s="17" t="s">
        <v>95</v>
      </c>
    </row>
    <row r="296" spans="1:65" s="13" customFormat="1" ht="11.25">
      <c r="B296" s="214"/>
      <c r="C296" s="215"/>
      <c r="D296" s="212" t="s">
        <v>263</v>
      </c>
      <c r="E296" s="216" t="s">
        <v>1</v>
      </c>
      <c r="F296" s="217" t="s">
        <v>537</v>
      </c>
      <c r="G296" s="215"/>
      <c r="H296" s="218">
        <v>14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263</v>
      </c>
      <c r="AU296" s="224" t="s">
        <v>95</v>
      </c>
      <c r="AV296" s="13" t="s">
        <v>95</v>
      </c>
      <c r="AW296" s="13" t="s">
        <v>41</v>
      </c>
      <c r="AX296" s="13" t="s">
        <v>85</v>
      </c>
      <c r="AY296" s="224" t="s">
        <v>209</v>
      </c>
    </row>
    <row r="297" spans="1:65" s="14" customFormat="1" ht="11.25">
      <c r="B297" s="229"/>
      <c r="C297" s="230"/>
      <c r="D297" s="212" t="s">
        <v>263</v>
      </c>
      <c r="E297" s="231" t="s">
        <v>1</v>
      </c>
      <c r="F297" s="232" t="s">
        <v>339</v>
      </c>
      <c r="G297" s="230"/>
      <c r="H297" s="233">
        <v>14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263</v>
      </c>
      <c r="AU297" s="239" t="s">
        <v>95</v>
      </c>
      <c r="AV297" s="14" t="s">
        <v>217</v>
      </c>
      <c r="AW297" s="14" t="s">
        <v>41</v>
      </c>
      <c r="AX297" s="14" t="s">
        <v>93</v>
      </c>
      <c r="AY297" s="239" t="s">
        <v>209</v>
      </c>
    </row>
    <row r="298" spans="1:65" s="2" customFormat="1" ht="21.75" customHeight="1">
      <c r="A298" s="35"/>
      <c r="B298" s="36"/>
      <c r="C298" s="194" t="s">
        <v>538</v>
      </c>
      <c r="D298" s="194" t="s">
        <v>212</v>
      </c>
      <c r="E298" s="195" t="s">
        <v>539</v>
      </c>
      <c r="F298" s="196" t="s">
        <v>540</v>
      </c>
      <c r="G298" s="197" t="s">
        <v>515</v>
      </c>
      <c r="H298" s="198">
        <v>22</v>
      </c>
      <c r="I298" s="199"/>
      <c r="J298" s="200">
        <f>ROUND(I298*H298,2)</f>
        <v>0</v>
      </c>
      <c r="K298" s="196" t="s">
        <v>324</v>
      </c>
      <c r="L298" s="40"/>
      <c r="M298" s="201" t="s">
        <v>1</v>
      </c>
      <c r="N298" s="202" t="s">
        <v>50</v>
      </c>
      <c r="O298" s="72"/>
      <c r="P298" s="203">
        <f>O298*H298</f>
        <v>0</v>
      </c>
      <c r="Q298" s="203">
        <v>6.3547999999999993E-2</v>
      </c>
      <c r="R298" s="203">
        <f>Q298*H298</f>
        <v>1.398056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217</v>
      </c>
      <c r="AT298" s="205" t="s">
        <v>212</v>
      </c>
      <c r="AU298" s="205" t="s">
        <v>95</v>
      </c>
      <c r="AY298" s="17" t="s">
        <v>209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7" t="s">
        <v>93</v>
      </c>
      <c r="BK298" s="206">
        <f>ROUND(I298*H298,2)</f>
        <v>0</v>
      </c>
      <c r="BL298" s="17" t="s">
        <v>217</v>
      </c>
      <c r="BM298" s="205" t="s">
        <v>541</v>
      </c>
    </row>
    <row r="299" spans="1:65" s="2" customFormat="1" ht="11.25">
      <c r="A299" s="35"/>
      <c r="B299" s="36"/>
      <c r="C299" s="37"/>
      <c r="D299" s="207" t="s">
        <v>219</v>
      </c>
      <c r="E299" s="37"/>
      <c r="F299" s="208" t="s">
        <v>542</v>
      </c>
      <c r="G299" s="37"/>
      <c r="H299" s="37"/>
      <c r="I299" s="209"/>
      <c r="J299" s="37"/>
      <c r="K299" s="37"/>
      <c r="L299" s="40"/>
      <c r="M299" s="210"/>
      <c r="N299" s="211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7" t="s">
        <v>219</v>
      </c>
      <c r="AU299" s="17" t="s">
        <v>95</v>
      </c>
    </row>
    <row r="300" spans="1:65" s="13" customFormat="1" ht="11.25">
      <c r="B300" s="214"/>
      <c r="C300" s="215"/>
      <c r="D300" s="212" t="s">
        <v>263</v>
      </c>
      <c r="E300" s="216" t="s">
        <v>1</v>
      </c>
      <c r="F300" s="217" t="s">
        <v>543</v>
      </c>
      <c r="G300" s="215"/>
      <c r="H300" s="218">
        <v>22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263</v>
      </c>
      <c r="AU300" s="224" t="s">
        <v>95</v>
      </c>
      <c r="AV300" s="13" t="s">
        <v>95</v>
      </c>
      <c r="AW300" s="13" t="s">
        <v>41</v>
      </c>
      <c r="AX300" s="13" t="s">
        <v>85</v>
      </c>
      <c r="AY300" s="224" t="s">
        <v>209</v>
      </c>
    </row>
    <row r="301" spans="1:65" s="14" customFormat="1" ht="11.25">
      <c r="B301" s="229"/>
      <c r="C301" s="230"/>
      <c r="D301" s="212" t="s">
        <v>263</v>
      </c>
      <c r="E301" s="231" t="s">
        <v>1</v>
      </c>
      <c r="F301" s="232" t="s">
        <v>339</v>
      </c>
      <c r="G301" s="230"/>
      <c r="H301" s="233">
        <v>22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263</v>
      </c>
      <c r="AU301" s="239" t="s">
        <v>95</v>
      </c>
      <c r="AV301" s="14" t="s">
        <v>217</v>
      </c>
      <c r="AW301" s="14" t="s">
        <v>41</v>
      </c>
      <c r="AX301" s="14" t="s">
        <v>93</v>
      </c>
      <c r="AY301" s="239" t="s">
        <v>209</v>
      </c>
    </row>
    <row r="302" spans="1:65" s="2" customFormat="1" ht="21.75" customHeight="1">
      <c r="A302" s="35"/>
      <c r="B302" s="36"/>
      <c r="C302" s="194" t="s">
        <v>544</v>
      </c>
      <c r="D302" s="194" t="s">
        <v>212</v>
      </c>
      <c r="E302" s="195" t="s">
        <v>545</v>
      </c>
      <c r="F302" s="196" t="s">
        <v>546</v>
      </c>
      <c r="G302" s="197" t="s">
        <v>515</v>
      </c>
      <c r="H302" s="198">
        <v>6</v>
      </c>
      <c r="I302" s="199"/>
      <c r="J302" s="200">
        <f>ROUND(I302*H302,2)</f>
        <v>0</v>
      </c>
      <c r="K302" s="196" t="s">
        <v>324</v>
      </c>
      <c r="L302" s="40"/>
      <c r="M302" s="201" t="s">
        <v>1</v>
      </c>
      <c r="N302" s="202" t="s">
        <v>50</v>
      </c>
      <c r="O302" s="72"/>
      <c r="P302" s="203">
        <f>O302*H302</f>
        <v>0</v>
      </c>
      <c r="Q302" s="203">
        <v>8.1848000000000004E-2</v>
      </c>
      <c r="R302" s="203">
        <f>Q302*H302</f>
        <v>0.49108800000000002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217</v>
      </c>
      <c r="AT302" s="205" t="s">
        <v>212</v>
      </c>
      <c r="AU302" s="205" t="s">
        <v>95</v>
      </c>
      <c r="AY302" s="17" t="s">
        <v>209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7" t="s">
        <v>93</v>
      </c>
      <c r="BK302" s="206">
        <f>ROUND(I302*H302,2)</f>
        <v>0</v>
      </c>
      <c r="BL302" s="17" t="s">
        <v>217</v>
      </c>
      <c r="BM302" s="205" t="s">
        <v>547</v>
      </c>
    </row>
    <row r="303" spans="1:65" s="2" customFormat="1" ht="11.25">
      <c r="A303" s="35"/>
      <c r="B303" s="36"/>
      <c r="C303" s="37"/>
      <c r="D303" s="207" t="s">
        <v>219</v>
      </c>
      <c r="E303" s="37"/>
      <c r="F303" s="208" t="s">
        <v>548</v>
      </c>
      <c r="G303" s="37"/>
      <c r="H303" s="37"/>
      <c r="I303" s="209"/>
      <c r="J303" s="37"/>
      <c r="K303" s="37"/>
      <c r="L303" s="40"/>
      <c r="M303" s="210"/>
      <c r="N303" s="211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7" t="s">
        <v>219</v>
      </c>
      <c r="AU303" s="17" t="s">
        <v>95</v>
      </c>
    </row>
    <row r="304" spans="1:65" s="13" customFormat="1" ht="11.25">
      <c r="B304" s="214"/>
      <c r="C304" s="215"/>
      <c r="D304" s="212" t="s">
        <v>263</v>
      </c>
      <c r="E304" s="216" t="s">
        <v>1</v>
      </c>
      <c r="F304" s="217" t="s">
        <v>549</v>
      </c>
      <c r="G304" s="215"/>
      <c r="H304" s="218">
        <v>6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263</v>
      </c>
      <c r="AU304" s="224" t="s">
        <v>95</v>
      </c>
      <c r="AV304" s="13" t="s">
        <v>95</v>
      </c>
      <c r="AW304" s="13" t="s">
        <v>41</v>
      </c>
      <c r="AX304" s="13" t="s">
        <v>85</v>
      </c>
      <c r="AY304" s="224" t="s">
        <v>209</v>
      </c>
    </row>
    <row r="305" spans="1:65" s="14" customFormat="1" ht="11.25">
      <c r="B305" s="229"/>
      <c r="C305" s="230"/>
      <c r="D305" s="212" t="s">
        <v>263</v>
      </c>
      <c r="E305" s="231" t="s">
        <v>1</v>
      </c>
      <c r="F305" s="232" t="s">
        <v>339</v>
      </c>
      <c r="G305" s="230"/>
      <c r="H305" s="233">
        <v>6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263</v>
      </c>
      <c r="AU305" s="239" t="s">
        <v>95</v>
      </c>
      <c r="AV305" s="14" t="s">
        <v>217</v>
      </c>
      <c r="AW305" s="14" t="s">
        <v>41</v>
      </c>
      <c r="AX305" s="14" t="s">
        <v>93</v>
      </c>
      <c r="AY305" s="239" t="s">
        <v>209</v>
      </c>
    </row>
    <row r="306" spans="1:65" s="2" customFormat="1" ht="21.75" customHeight="1">
      <c r="A306" s="35"/>
      <c r="B306" s="36"/>
      <c r="C306" s="194" t="s">
        <v>550</v>
      </c>
      <c r="D306" s="194" t="s">
        <v>212</v>
      </c>
      <c r="E306" s="195" t="s">
        <v>551</v>
      </c>
      <c r="F306" s="196" t="s">
        <v>552</v>
      </c>
      <c r="G306" s="197" t="s">
        <v>515</v>
      </c>
      <c r="H306" s="198">
        <v>12</v>
      </c>
      <c r="I306" s="199"/>
      <c r="J306" s="200">
        <f>ROUND(I306*H306,2)</f>
        <v>0</v>
      </c>
      <c r="K306" s="196" t="s">
        <v>324</v>
      </c>
      <c r="L306" s="40"/>
      <c r="M306" s="201" t="s">
        <v>1</v>
      </c>
      <c r="N306" s="202" t="s">
        <v>50</v>
      </c>
      <c r="O306" s="72"/>
      <c r="P306" s="203">
        <f>O306*H306</f>
        <v>0</v>
      </c>
      <c r="Q306" s="203">
        <v>0.12704799999999999</v>
      </c>
      <c r="R306" s="203">
        <f>Q306*H306</f>
        <v>1.5245759999999999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217</v>
      </c>
      <c r="AT306" s="205" t="s">
        <v>212</v>
      </c>
      <c r="AU306" s="205" t="s">
        <v>95</v>
      </c>
      <c r="AY306" s="17" t="s">
        <v>209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7" t="s">
        <v>93</v>
      </c>
      <c r="BK306" s="206">
        <f>ROUND(I306*H306,2)</f>
        <v>0</v>
      </c>
      <c r="BL306" s="17" t="s">
        <v>217</v>
      </c>
      <c r="BM306" s="205" t="s">
        <v>553</v>
      </c>
    </row>
    <row r="307" spans="1:65" s="2" customFormat="1" ht="11.25">
      <c r="A307" s="35"/>
      <c r="B307" s="36"/>
      <c r="C307" s="37"/>
      <c r="D307" s="207" t="s">
        <v>219</v>
      </c>
      <c r="E307" s="37"/>
      <c r="F307" s="208" t="s">
        <v>554</v>
      </c>
      <c r="G307" s="37"/>
      <c r="H307" s="37"/>
      <c r="I307" s="209"/>
      <c r="J307" s="37"/>
      <c r="K307" s="37"/>
      <c r="L307" s="40"/>
      <c r="M307" s="210"/>
      <c r="N307" s="211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7" t="s">
        <v>219</v>
      </c>
      <c r="AU307" s="17" t="s">
        <v>95</v>
      </c>
    </row>
    <row r="308" spans="1:65" s="13" customFormat="1" ht="11.25">
      <c r="B308" s="214"/>
      <c r="C308" s="215"/>
      <c r="D308" s="212" t="s">
        <v>263</v>
      </c>
      <c r="E308" s="216" t="s">
        <v>1</v>
      </c>
      <c r="F308" s="217" t="s">
        <v>555</v>
      </c>
      <c r="G308" s="215"/>
      <c r="H308" s="218">
        <v>12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263</v>
      </c>
      <c r="AU308" s="224" t="s">
        <v>95</v>
      </c>
      <c r="AV308" s="13" t="s">
        <v>95</v>
      </c>
      <c r="AW308" s="13" t="s">
        <v>41</v>
      </c>
      <c r="AX308" s="13" t="s">
        <v>85</v>
      </c>
      <c r="AY308" s="224" t="s">
        <v>209</v>
      </c>
    </row>
    <row r="309" spans="1:65" s="14" customFormat="1" ht="11.25">
      <c r="B309" s="229"/>
      <c r="C309" s="230"/>
      <c r="D309" s="212" t="s">
        <v>263</v>
      </c>
      <c r="E309" s="231" t="s">
        <v>1</v>
      </c>
      <c r="F309" s="232" t="s">
        <v>339</v>
      </c>
      <c r="G309" s="230"/>
      <c r="H309" s="233">
        <v>12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263</v>
      </c>
      <c r="AU309" s="239" t="s">
        <v>95</v>
      </c>
      <c r="AV309" s="14" t="s">
        <v>217</v>
      </c>
      <c r="AW309" s="14" t="s">
        <v>41</v>
      </c>
      <c r="AX309" s="14" t="s">
        <v>93</v>
      </c>
      <c r="AY309" s="239" t="s">
        <v>209</v>
      </c>
    </row>
    <row r="310" spans="1:65" s="2" customFormat="1" ht="16.5" customHeight="1">
      <c r="A310" s="35"/>
      <c r="B310" s="36"/>
      <c r="C310" s="194" t="s">
        <v>556</v>
      </c>
      <c r="D310" s="194" t="s">
        <v>212</v>
      </c>
      <c r="E310" s="195" t="s">
        <v>557</v>
      </c>
      <c r="F310" s="196" t="s">
        <v>558</v>
      </c>
      <c r="G310" s="197" t="s">
        <v>342</v>
      </c>
      <c r="H310" s="198">
        <v>0.41</v>
      </c>
      <c r="I310" s="199"/>
      <c r="J310" s="200">
        <f>ROUND(I310*H310,2)</f>
        <v>0</v>
      </c>
      <c r="K310" s="196" t="s">
        <v>324</v>
      </c>
      <c r="L310" s="40"/>
      <c r="M310" s="201" t="s">
        <v>1</v>
      </c>
      <c r="N310" s="202" t="s">
        <v>50</v>
      </c>
      <c r="O310" s="72"/>
      <c r="P310" s="203">
        <f>O310*H310</f>
        <v>0</v>
      </c>
      <c r="Q310" s="203">
        <v>2.5018773520000002</v>
      </c>
      <c r="R310" s="203">
        <f>Q310*H310</f>
        <v>1.02576971432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217</v>
      </c>
      <c r="AT310" s="205" t="s">
        <v>212</v>
      </c>
      <c r="AU310" s="205" t="s">
        <v>95</v>
      </c>
      <c r="AY310" s="17" t="s">
        <v>209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7" t="s">
        <v>93</v>
      </c>
      <c r="BK310" s="206">
        <f>ROUND(I310*H310,2)</f>
        <v>0</v>
      </c>
      <c r="BL310" s="17" t="s">
        <v>217</v>
      </c>
      <c r="BM310" s="205" t="s">
        <v>559</v>
      </c>
    </row>
    <row r="311" spans="1:65" s="2" customFormat="1" ht="11.25">
      <c r="A311" s="35"/>
      <c r="B311" s="36"/>
      <c r="C311" s="37"/>
      <c r="D311" s="207" t="s">
        <v>219</v>
      </c>
      <c r="E311" s="37"/>
      <c r="F311" s="208" t="s">
        <v>560</v>
      </c>
      <c r="G311" s="37"/>
      <c r="H311" s="37"/>
      <c r="I311" s="209"/>
      <c r="J311" s="37"/>
      <c r="K311" s="37"/>
      <c r="L311" s="40"/>
      <c r="M311" s="210"/>
      <c r="N311" s="211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7" t="s">
        <v>219</v>
      </c>
      <c r="AU311" s="17" t="s">
        <v>95</v>
      </c>
    </row>
    <row r="312" spans="1:65" s="13" customFormat="1" ht="11.25">
      <c r="B312" s="214"/>
      <c r="C312" s="215"/>
      <c r="D312" s="212" t="s">
        <v>263</v>
      </c>
      <c r="E312" s="216" t="s">
        <v>1</v>
      </c>
      <c r="F312" s="217" t="s">
        <v>561</v>
      </c>
      <c r="G312" s="215"/>
      <c r="H312" s="218">
        <v>0.41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263</v>
      </c>
      <c r="AU312" s="224" t="s">
        <v>95</v>
      </c>
      <c r="AV312" s="13" t="s">
        <v>95</v>
      </c>
      <c r="AW312" s="13" t="s">
        <v>41</v>
      </c>
      <c r="AX312" s="13" t="s">
        <v>85</v>
      </c>
      <c r="AY312" s="224" t="s">
        <v>209</v>
      </c>
    </row>
    <row r="313" spans="1:65" s="14" customFormat="1" ht="11.25">
      <c r="B313" s="229"/>
      <c r="C313" s="230"/>
      <c r="D313" s="212" t="s">
        <v>263</v>
      </c>
      <c r="E313" s="231" t="s">
        <v>1</v>
      </c>
      <c r="F313" s="232" t="s">
        <v>339</v>
      </c>
      <c r="G313" s="230"/>
      <c r="H313" s="233">
        <v>0.41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263</v>
      </c>
      <c r="AU313" s="239" t="s">
        <v>95</v>
      </c>
      <c r="AV313" s="14" t="s">
        <v>217</v>
      </c>
      <c r="AW313" s="14" t="s">
        <v>41</v>
      </c>
      <c r="AX313" s="14" t="s">
        <v>93</v>
      </c>
      <c r="AY313" s="239" t="s">
        <v>209</v>
      </c>
    </row>
    <row r="314" spans="1:65" s="2" customFormat="1" ht="21.75" customHeight="1">
      <c r="A314" s="35"/>
      <c r="B314" s="36"/>
      <c r="C314" s="194" t="s">
        <v>562</v>
      </c>
      <c r="D314" s="194" t="s">
        <v>212</v>
      </c>
      <c r="E314" s="195" t="s">
        <v>563</v>
      </c>
      <c r="F314" s="196" t="s">
        <v>564</v>
      </c>
      <c r="G314" s="197" t="s">
        <v>462</v>
      </c>
      <c r="H314" s="198">
        <v>4.0709999999999997</v>
      </c>
      <c r="I314" s="199"/>
      <c r="J314" s="200">
        <f>ROUND(I314*H314,2)</f>
        <v>0</v>
      </c>
      <c r="K314" s="196" t="s">
        <v>324</v>
      </c>
      <c r="L314" s="40"/>
      <c r="M314" s="201" t="s">
        <v>1</v>
      </c>
      <c r="N314" s="202" t="s">
        <v>50</v>
      </c>
      <c r="O314" s="72"/>
      <c r="P314" s="203">
        <f>O314*H314</f>
        <v>0</v>
      </c>
      <c r="Q314" s="203">
        <v>9.8385E-3</v>
      </c>
      <c r="R314" s="203">
        <f>Q314*H314</f>
        <v>4.0052533499999994E-2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217</v>
      </c>
      <c r="AT314" s="205" t="s">
        <v>212</v>
      </c>
      <c r="AU314" s="205" t="s">
        <v>95</v>
      </c>
      <c r="AY314" s="17" t="s">
        <v>209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7" t="s">
        <v>93</v>
      </c>
      <c r="BK314" s="206">
        <f>ROUND(I314*H314,2)</f>
        <v>0</v>
      </c>
      <c r="BL314" s="17" t="s">
        <v>217</v>
      </c>
      <c r="BM314" s="205" t="s">
        <v>565</v>
      </c>
    </row>
    <row r="315" spans="1:65" s="2" customFormat="1" ht="11.25">
      <c r="A315" s="35"/>
      <c r="B315" s="36"/>
      <c r="C315" s="37"/>
      <c r="D315" s="207" t="s">
        <v>219</v>
      </c>
      <c r="E315" s="37"/>
      <c r="F315" s="208" t="s">
        <v>566</v>
      </c>
      <c r="G315" s="37"/>
      <c r="H315" s="37"/>
      <c r="I315" s="209"/>
      <c r="J315" s="37"/>
      <c r="K315" s="37"/>
      <c r="L315" s="40"/>
      <c r="M315" s="210"/>
      <c r="N315" s="211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7" t="s">
        <v>219</v>
      </c>
      <c r="AU315" s="17" t="s">
        <v>95</v>
      </c>
    </row>
    <row r="316" spans="1:65" s="13" customFormat="1" ht="11.25">
      <c r="B316" s="214"/>
      <c r="C316" s="215"/>
      <c r="D316" s="212" t="s">
        <v>263</v>
      </c>
      <c r="E316" s="216" t="s">
        <v>1</v>
      </c>
      <c r="F316" s="217" t="s">
        <v>567</v>
      </c>
      <c r="G316" s="215"/>
      <c r="H316" s="218">
        <v>4.0709999999999997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263</v>
      </c>
      <c r="AU316" s="224" t="s">
        <v>95</v>
      </c>
      <c r="AV316" s="13" t="s">
        <v>95</v>
      </c>
      <c r="AW316" s="13" t="s">
        <v>41</v>
      </c>
      <c r="AX316" s="13" t="s">
        <v>85</v>
      </c>
      <c r="AY316" s="224" t="s">
        <v>209</v>
      </c>
    </row>
    <row r="317" spans="1:65" s="14" customFormat="1" ht="11.25">
      <c r="B317" s="229"/>
      <c r="C317" s="230"/>
      <c r="D317" s="212" t="s">
        <v>263</v>
      </c>
      <c r="E317" s="231" t="s">
        <v>1</v>
      </c>
      <c r="F317" s="232" t="s">
        <v>339</v>
      </c>
      <c r="G317" s="230"/>
      <c r="H317" s="233">
        <v>4.0709999999999997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263</v>
      </c>
      <c r="AU317" s="239" t="s">
        <v>95</v>
      </c>
      <c r="AV317" s="14" t="s">
        <v>217</v>
      </c>
      <c r="AW317" s="14" t="s">
        <v>41</v>
      </c>
      <c r="AX317" s="14" t="s">
        <v>93</v>
      </c>
      <c r="AY317" s="239" t="s">
        <v>209</v>
      </c>
    </row>
    <row r="318" spans="1:65" s="2" customFormat="1" ht="24.2" customHeight="1">
      <c r="A318" s="35"/>
      <c r="B318" s="36"/>
      <c r="C318" s="194" t="s">
        <v>568</v>
      </c>
      <c r="D318" s="194" t="s">
        <v>212</v>
      </c>
      <c r="E318" s="195" t="s">
        <v>569</v>
      </c>
      <c r="F318" s="196" t="s">
        <v>570</v>
      </c>
      <c r="G318" s="197" t="s">
        <v>462</v>
      </c>
      <c r="H318" s="198">
        <v>4.0709999999999997</v>
      </c>
      <c r="I318" s="199"/>
      <c r="J318" s="200">
        <f>ROUND(I318*H318,2)</f>
        <v>0</v>
      </c>
      <c r="K318" s="196" t="s">
        <v>324</v>
      </c>
      <c r="L318" s="40"/>
      <c r="M318" s="201" t="s">
        <v>1</v>
      </c>
      <c r="N318" s="202" t="s">
        <v>50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217</v>
      </c>
      <c r="AT318" s="205" t="s">
        <v>212</v>
      </c>
      <c r="AU318" s="205" t="s">
        <v>95</v>
      </c>
      <c r="AY318" s="17" t="s">
        <v>209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7" t="s">
        <v>93</v>
      </c>
      <c r="BK318" s="206">
        <f>ROUND(I318*H318,2)</f>
        <v>0</v>
      </c>
      <c r="BL318" s="17" t="s">
        <v>217</v>
      </c>
      <c r="BM318" s="205" t="s">
        <v>571</v>
      </c>
    </row>
    <row r="319" spans="1:65" s="2" customFormat="1" ht="11.25">
      <c r="A319" s="35"/>
      <c r="B319" s="36"/>
      <c r="C319" s="37"/>
      <c r="D319" s="207" t="s">
        <v>219</v>
      </c>
      <c r="E319" s="37"/>
      <c r="F319" s="208" t="s">
        <v>572</v>
      </c>
      <c r="G319" s="37"/>
      <c r="H319" s="37"/>
      <c r="I319" s="209"/>
      <c r="J319" s="37"/>
      <c r="K319" s="37"/>
      <c r="L319" s="40"/>
      <c r="M319" s="210"/>
      <c r="N319" s="211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7" t="s">
        <v>219</v>
      </c>
      <c r="AU319" s="17" t="s">
        <v>95</v>
      </c>
    </row>
    <row r="320" spans="1:65" s="2" customFormat="1" ht="21.75" customHeight="1">
      <c r="A320" s="35"/>
      <c r="B320" s="36"/>
      <c r="C320" s="194" t="s">
        <v>573</v>
      </c>
      <c r="D320" s="194" t="s">
        <v>212</v>
      </c>
      <c r="E320" s="195" t="s">
        <v>574</v>
      </c>
      <c r="F320" s="196" t="s">
        <v>575</v>
      </c>
      <c r="G320" s="197" t="s">
        <v>383</v>
      </c>
      <c r="H320" s="198">
        <v>4.2999999999999997E-2</v>
      </c>
      <c r="I320" s="199"/>
      <c r="J320" s="200">
        <f>ROUND(I320*H320,2)</f>
        <v>0</v>
      </c>
      <c r="K320" s="196" t="s">
        <v>324</v>
      </c>
      <c r="L320" s="40"/>
      <c r="M320" s="201" t="s">
        <v>1</v>
      </c>
      <c r="N320" s="202" t="s">
        <v>50</v>
      </c>
      <c r="O320" s="72"/>
      <c r="P320" s="203">
        <f>O320*H320</f>
        <v>0</v>
      </c>
      <c r="Q320" s="203">
        <v>1.04575178</v>
      </c>
      <c r="R320" s="203">
        <f>Q320*H320</f>
        <v>4.4967326539999998E-2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217</v>
      </c>
      <c r="AT320" s="205" t="s">
        <v>212</v>
      </c>
      <c r="AU320" s="205" t="s">
        <v>95</v>
      </c>
      <c r="AY320" s="17" t="s">
        <v>209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7" t="s">
        <v>93</v>
      </c>
      <c r="BK320" s="206">
        <f>ROUND(I320*H320,2)</f>
        <v>0</v>
      </c>
      <c r="BL320" s="17" t="s">
        <v>217</v>
      </c>
      <c r="BM320" s="205" t="s">
        <v>576</v>
      </c>
    </row>
    <row r="321" spans="1:65" s="2" customFormat="1" ht="11.25">
      <c r="A321" s="35"/>
      <c r="B321" s="36"/>
      <c r="C321" s="37"/>
      <c r="D321" s="207" t="s">
        <v>219</v>
      </c>
      <c r="E321" s="37"/>
      <c r="F321" s="208" t="s">
        <v>577</v>
      </c>
      <c r="G321" s="37"/>
      <c r="H321" s="37"/>
      <c r="I321" s="209"/>
      <c r="J321" s="37"/>
      <c r="K321" s="37"/>
      <c r="L321" s="40"/>
      <c r="M321" s="210"/>
      <c r="N321" s="211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7" t="s">
        <v>219</v>
      </c>
      <c r="AU321" s="17" t="s">
        <v>95</v>
      </c>
    </row>
    <row r="322" spans="1:65" s="13" customFormat="1" ht="11.25">
      <c r="B322" s="214"/>
      <c r="C322" s="215"/>
      <c r="D322" s="212" t="s">
        <v>263</v>
      </c>
      <c r="E322" s="216" t="s">
        <v>1</v>
      </c>
      <c r="F322" s="217" t="s">
        <v>578</v>
      </c>
      <c r="G322" s="215"/>
      <c r="H322" s="218">
        <v>4.2999999999999997E-2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263</v>
      </c>
      <c r="AU322" s="224" t="s">
        <v>95</v>
      </c>
      <c r="AV322" s="13" t="s">
        <v>95</v>
      </c>
      <c r="AW322" s="13" t="s">
        <v>41</v>
      </c>
      <c r="AX322" s="13" t="s">
        <v>85</v>
      </c>
      <c r="AY322" s="224" t="s">
        <v>209</v>
      </c>
    </row>
    <row r="323" spans="1:65" s="14" customFormat="1" ht="11.25">
      <c r="B323" s="229"/>
      <c r="C323" s="230"/>
      <c r="D323" s="212" t="s">
        <v>263</v>
      </c>
      <c r="E323" s="231" t="s">
        <v>1</v>
      </c>
      <c r="F323" s="232" t="s">
        <v>339</v>
      </c>
      <c r="G323" s="230"/>
      <c r="H323" s="233">
        <v>4.2999999999999997E-2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263</v>
      </c>
      <c r="AU323" s="239" t="s">
        <v>95</v>
      </c>
      <c r="AV323" s="14" t="s">
        <v>217</v>
      </c>
      <c r="AW323" s="14" t="s">
        <v>41</v>
      </c>
      <c r="AX323" s="14" t="s">
        <v>93</v>
      </c>
      <c r="AY323" s="239" t="s">
        <v>209</v>
      </c>
    </row>
    <row r="324" spans="1:65" s="2" customFormat="1" ht="24.2" customHeight="1">
      <c r="A324" s="35"/>
      <c r="B324" s="36"/>
      <c r="C324" s="194" t="s">
        <v>579</v>
      </c>
      <c r="D324" s="194" t="s">
        <v>212</v>
      </c>
      <c r="E324" s="195" t="s">
        <v>580</v>
      </c>
      <c r="F324" s="196" t="s">
        <v>581</v>
      </c>
      <c r="G324" s="197" t="s">
        <v>334</v>
      </c>
      <c r="H324" s="198">
        <v>30.5</v>
      </c>
      <c r="I324" s="199"/>
      <c r="J324" s="200">
        <f>ROUND(I324*H324,2)</f>
        <v>0</v>
      </c>
      <c r="K324" s="196" t="s">
        <v>324</v>
      </c>
      <c r="L324" s="40"/>
      <c r="M324" s="201" t="s">
        <v>1</v>
      </c>
      <c r="N324" s="202" t="s">
        <v>50</v>
      </c>
      <c r="O324" s="72"/>
      <c r="P324" s="203">
        <f>O324*H324</f>
        <v>0</v>
      </c>
      <c r="Q324" s="203">
        <v>2.6249999999999998E-4</v>
      </c>
      <c r="R324" s="203">
        <f>Q324*H324</f>
        <v>8.0062499999999995E-3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217</v>
      </c>
      <c r="AT324" s="205" t="s">
        <v>212</v>
      </c>
      <c r="AU324" s="205" t="s">
        <v>95</v>
      </c>
      <c r="AY324" s="17" t="s">
        <v>209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7" t="s">
        <v>93</v>
      </c>
      <c r="BK324" s="206">
        <f>ROUND(I324*H324,2)</f>
        <v>0</v>
      </c>
      <c r="BL324" s="17" t="s">
        <v>217</v>
      </c>
      <c r="BM324" s="205" t="s">
        <v>582</v>
      </c>
    </row>
    <row r="325" spans="1:65" s="2" customFormat="1" ht="11.25">
      <c r="A325" s="35"/>
      <c r="B325" s="36"/>
      <c r="C325" s="37"/>
      <c r="D325" s="207" t="s">
        <v>219</v>
      </c>
      <c r="E325" s="37"/>
      <c r="F325" s="208" t="s">
        <v>583</v>
      </c>
      <c r="G325" s="37"/>
      <c r="H325" s="37"/>
      <c r="I325" s="209"/>
      <c r="J325" s="37"/>
      <c r="K325" s="37"/>
      <c r="L325" s="40"/>
      <c r="M325" s="210"/>
      <c r="N325" s="211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7" t="s">
        <v>219</v>
      </c>
      <c r="AU325" s="17" t="s">
        <v>95</v>
      </c>
    </row>
    <row r="326" spans="1:65" s="13" customFormat="1" ht="11.25">
      <c r="B326" s="214"/>
      <c r="C326" s="215"/>
      <c r="D326" s="212" t="s">
        <v>263</v>
      </c>
      <c r="E326" s="216" t="s">
        <v>1</v>
      </c>
      <c r="F326" s="217" t="s">
        <v>584</v>
      </c>
      <c r="G326" s="215"/>
      <c r="H326" s="218">
        <v>24.5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263</v>
      </c>
      <c r="AU326" s="224" t="s">
        <v>95</v>
      </c>
      <c r="AV326" s="13" t="s">
        <v>95</v>
      </c>
      <c r="AW326" s="13" t="s">
        <v>41</v>
      </c>
      <c r="AX326" s="13" t="s">
        <v>85</v>
      </c>
      <c r="AY326" s="224" t="s">
        <v>209</v>
      </c>
    </row>
    <row r="327" spans="1:65" s="13" customFormat="1" ht="11.25">
      <c r="B327" s="214"/>
      <c r="C327" s="215"/>
      <c r="D327" s="212" t="s">
        <v>263</v>
      </c>
      <c r="E327" s="216" t="s">
        <v>1</v>
      </c>
      <c r="F327" s="217" t="s">
        <v>585</v>
      </c>
      <c r="G327" s="215"/>
      <c r="H327" s="218">
        <v>6</v>
      </c>
      <c r="I327" s="219"/>
      <c r="J327" s="215"/>
      <c r="K327" s="215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263</v>
      </c>
      <c r="AU327" s="224" t="s">
        <v>95</v>
      </c>
      <c r="AV327" s="13" t="s">
        <v>95</v>
      </c>
      <c r="AW327" s="13" t="s">
        <v>41</v>
      </c>
      <c r="AX327" s="13" t="s">
        <v>85</v>
      </c>
      <c r="AY327" s="224" t="s">
        <v>209</v>
      </c>
    </row>
    <row r="328" spans="1:65" s="14" customFormat="1" ht="11.25">
      <c r="B328" s="229"/>
      <c r="C328" s="230"/>
      <c r="D328" s="212" t="s">
        <v>263</v>
      </c>
      <c r="E328" s="231" t="s">
        <v>1</v>
      </c>
      <c r="F328" s="232" t="s">
        <v>339</v>
      </c>
      <c r="G328" s="230"/>
      <c r="H328" s="233">
        <v>30.5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263</v>
      </c>
      <c r="AU328" s="239" t="s">
        <v>95</v>
      </c>
      <c r="AV328" s="14" t="s">
        <v>217</v>
      </c>
      <c r="AW328" s="14" t="s">
        <v>41</v>
      </c>
      <c r="AX328" s="14" t="s">
        <v>93</v>
      </c>
      <c r="AY328" s="239" t="s">
        <v>209</v>
      </c>
    </row>
    <row r="329" spans="1:65" s="2" customFormat="1" ht="21.75" customHeight="1">
      <c r="A329" s="35"/>
      <c r="B329" s="36"/>
      <c r="C329" s="194" t="s">
        <v>586</v>
      </c>
      <c r="D329" s="194" t="s">
        <v>212</v>
      </c>
      <c r="E329" s="195" t="s">
        <v>587</v>
      </c>
      <c r="F329" s="196" t="s">
        <v>588</v>
      </c>
      <c r="G329" s="197" t="s">
        <v>342</v>
      </c>
      <c r="H329" s="198">
        <v>0.23300000000000001</v>
      </c>
      <c r="I329" s="199"/>
      <c r="J329" s="200">
        <f>ROUND(I329*H329,2)</f>
        <v>0</v>
      </c>
      <c r="K329" s="196" t="s">
        <v>324</v>
      </c>
      <c r="L329" s="40"/>
      <c r="M329" s="201" t="s">
        <v>1</v>
      </c>
      <c r="N329" s="202" t="s">
        <v>50</v>
      </c>
      <c r="O329" s="72"/>
      <c r="P329" s="203">
        <f>O329*H329</f>
        <v>0</v>
      </c>
      <c r="Q329" s="203">
        <v>2.5018699999999998</v>
      </c>
      <c r="R329" s="203">
        <f>Q329*H329</f>
        <v>0.58293571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217</v>
      </c>
      <c r="AT329" s="205" t="s">
        <v>212</v>
      </c>
      <c r="AU329" s="205" t="s">
        <v>95</v>
      </c>
      <c r="AY329" s="17" t="s">
        <v>209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7" t="s">
        <v>93</v>
      </c>
      <c r="BK329" s="206">
        <f>ROUND(I329*H329,2)</f>
        <v>0</v>
      </c>
      <c r="BL329" s="17" t="s">
        <v>217</v>
      </c>
      <c r="BM329" s="205" t="s">
        <v>589</v>
      </c>
    </row>
    <row r="330" spans="1:65" s="2" customFormat="1" ht="11.25">
      <c r="A330" s="35"/>
      <c r="B330" s="36"/>
      <c r="C330" s="37"/>
      <c r="D330" s="207" t="s">
        <v>219</v>
      </c>
      <c r="E330" s="37"/>
      <c r="F330" s="208" t="s">
        <v>590</v>
      </c>
      <c r="G330" s="37"/>
      <c r="H330" s="37"/>
      <c r="I330" s="209"/>
      <c r="J330" s="37"/>
      <c r="K330" s="37"/>
      <c r="L330" s="40"/>
      <c r="M330" s="210"/>
      <c r="N330" s="211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7" t="s">
        <v>219</v>
      </c>
      <c r="AU330" s="17" t="s">
        <v>95</v>
      </c>
    </row>
    <row r="331" spans="1:65" s="13" customFormat="1" ht="11.25">
      <c r="B331" s="214"/>
      <c r="C331" s="215"/>
      <c r="D331" s="212" t="s">
        <v>263</v>
      </c>
      <c r="E331" s="216" t="s">
        <v>1</v>
      </c>
      <c r="F331" s="217" t="s">
        <v>591</v>
      </c>
      <c r="G331" s="215"/>
      <c r="H331" s="218">
        <v>0.23300000000000001</v>
      </c>
      <c r="I331" s="219"/>
      <c r="J331" s="215"/>
      <c r="K331" s="215"/>
      <c r="L331" s="220"/>
      <c r="M331" s="221"/>
      <c r="N331" s="222"/>
      <c r="O331" s="222"/>
      <c r="P331" s="222"/>
      <c r="Q331" s="222"/>
      <c r="R331" s="222"/>
      <c r="S331" s="222"/>
      <c r="T331" s="223"/>
      <c r="AT331" s="224" t="s">
        <v>263</v>
      </c>
      <c r="AU331" s="224" t="s">
        <v>95</v>
      </c>
      <c r="AV331" s="13" t="s">
        <v>95</v>
      </c>
      <c r="AW331" s="13" t="s">
        <v>41</v>
      </c>
      <c r="AX331" s="13" t="s">
        <v>85</v>
      </c>
      <c r="AY331" s="224" t="s">
        <v>209</v>
      </c>
    </row>
    <row r="332" spans="1:65" s="14" customFormat="1" ht="11.25">
      <c r="B332" s="229"/>
      <c r="C332" s="230"/>
      <c r="D332" s="212" t="s">
        <v>263</v>
      </c>
      <c r="E332" s="231" t="s">
        <v>1</v>
      </c>
      <c r="F332" s="232" t="s">
        <v>339</v>
      </c>
      <c r="G332" s="230"/>
      <c r="H332" s="233">
        <v>0.23300000000000001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263</v>
      </c>
      <c r="AU332" s="239" t="s">
        <v>95</v>
      </c>
      <c r="AV332" s="14" t="s">
        <v>217</v>
      </c>
      <c r="AW332" s="14" t="s">
        <v>41</v>
      </c>
      <c r="AX332" s="14" t="s">
        <v>93</v>
      </c>
      <c r="AY332" s="239" t="s">
        <v>209</v>
      </c>
    </row>
    <row r="333" spans="1:65" s="2" customFormat="1" ht="24.2" customHeight="1">
      <c r="A333" s="35"/>
      <c r="B333" s="36"/>
      <c r="C333" s="194" t="s">
        <v>592</v>
      </c>
      <c r="D333" s="194" t="s">
        <v>212</v>
      </c>
      <c r="E333" s="195" t="s">
        <v>593</v>
      </c>
      <c r="F333" s="196" t="s">
        <v>594</v>
      </c>
      <c r="G333" s="197" t="s">
        <v>462</v>
      </c>
      <c r="H333" s="198">
        <v>3.109</v>
      </c>
      <c r="I333" s="199"/>
      <c r="J333" s="200">
        <f>ROUND(I333*H333,2)</f>
        <v>0</v>
      </c>
      <c r="K333" s="196" t="s">
        <v>324</v>
      </c>
      <c r="L333" s="40"/>
      <c r="M333" s="201" t="s">
        <v>1</v>
      </c>
      <c r="N333" s="202" t="s">
        <v>50</v>
      </c>
      <c r="O333" s="72"/>
      <c r="P333" s="203">
        <f>O333*H333</f>
        <v>0</v>
      </c>
      <c r="Q333" s="203">
        <v>3.1099999999999999E-3</v>
      </c>
      <c r="R333" s="203">
        <f>Q333*H333</f>
        <v>9.6689899999999988E-3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217</v>
      </c>
      <c r="AT333" s="205" t="s">
        <v>212</v>
      </c>
      <c r="AU333" s="205" t="s">
        <v>95</v>
      </c>
      <c r="AY333" s="17" t="s">
        <v>209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7" t="s">
        <v>93</v>
      </c>
      <c r="BK333" s="206">
        <f>ROUND(I333*H333,2)</f>
        <v>0</v>
      </c>
      <c r="BL333" s="17" t="s">
        <v>217</v>
      </c>
      <c r="BM333" s="205" t="s">
        <v>595</v>
      </c>
    </row>
    <row r="334" spans="1:65" s="2" customFormat="1" ht="11.25">
      <c r="A334" s="35"/>
      <c r="B334" s="36"/>
      <c r="C334" s="37"/>
      <c r="D334" s="207" t="s">
        <v>219</v>
      </c>
      <c r="E334" s="37"/>
      <c r="F334" s="208" t="s">
        <v>596</v>
      </c>
      <c r="G334" s="37"/>
      <c r="H334" s="37"/>
      <c r="I334" s="209"/>
      <c r="J334" s="37"/>
      <c r="K334" s="37"/>
      <c r="L334" s="40"/>
      <c r="M334" s="210"/>
      <c r="N334" s="211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7" t="s">
        <v>219</v>
      </c>
      <c r="AU334" s="17" t="s">
        <v>95</v>
      </c>
    </row>
    <row r="335" spans="1:65" s="13" customFormat="1" ht="11.25">
      <c r="B335" s="214"/>
      <c r="C335" s="215"/>
      <c r="D335" s="212" t="s">
        <v>263</v>
      </c>
      <c r="E335" s="216" t="s">
        <v>1</v>
      </c>
      <c r="F335" s="217" t="s">
        <v>597</v>
      </c>
      <c r="G335" s="215"/>
      <c r="H335" s="218">
        <v>3.109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263</v>
      </c>
      <c r="AU335" s="224" t="s">
        <v>95</v>
      </c>
      <c r="AV335" s="13" t="s">
        <v>95</v>
      </c>
      <c r="AW335" s="13" t="s">
        <v>41</v>
      </c>
      <c r="AX335" s="13" t="s">
        <v>85</v>
      </c>
      <c r="AY335" s="224" t="s">
        <v>209</v>
      </c>
    </row>
    <row r="336" spans="1:65" s="14" customFormat="1" ht="11.25">
      <c r="B336" s="229"/>
      <c r="C336" s="230"/>
      <c r="D336" s="212" t="s">
        <v>263</v>
      </c>
      <c r="E336" s="231" t="s">
        <v>1</v>
      </c>
      <c r="F336" s="232" t="s">
        <v>339</v>
      </c>
      <c r="G336" s="230"/>
      <c r="H336" s="233">
        <v>3.109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263</v>
      </c>
      <c r="AU336" s="239" t="s">
        <v>95</v>
      </c>
      <c r="AV336" s="14" t="s">
        <v>217</v>
      </c>
      <c r="AW336" s="14" t="s">
        <v>41</v>
      </c>
      <c r="AX336" s="14" t="s">
        <v>93</v>
      </c>
      <c r="AY336" s="239" t="s">
        <v>209</v>
      </c>
    </row>
    <row r="337" spans="1:65" s="2" customFormat="1" ht="24.2" customHeight="1">
      <c r="A337" s="35"/>
      <c r="B337" s="36"/>
      <c r="C337" s="194" t="s">
        <v>598</v>
      </c>
      <c r="D337" s="194" t="s">
        <v>212</v>
      </c>
      <c r="E337" s="195" t="s">
        <v>599</v>
      </c>
      <c r="F337" s="196" t="s">
        <v>600</v>
      </c>
      <c r="G337" s="197" t="s">
        <v>462</v>
      </c>
      <c r="H337" s="198">
        <v>3.109</v>
      </c>
      <c r="I337" s="199"/>
      <c r="J337" s="200">
        <f>ROUND(I337*H337,2)</f>
        <v>0</v>
      </c>
      <c r="K337" s="196" t="s">
        <v>324</v>
      </c>
      <c r="L337" s="40"/>
      <c r="M337" s="201" t="s">
        <v>1</v>
      </c>
      <c r="N337" s="202" t="s">
        <v>50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217</v>
      </c>
      <c r="AT337" s="205" t="s">
        <v>212</v>
      </c>
      <c r="AU337" s="205" t="s">
        <v>95</v>
      </c>
      <c r="AY337" s="17" t="s">
        <v>209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7" t="s">
        <v>93</v>
      </c>
      <c r="BK337" s="206">
        <f>ROUND(I337*H337,2)</f>
        <v>0</v>
      </c>
      <c r="BL337" s="17" t="s">
        <v>217</v>
      </c>
      <c r="BM337" s="205" t="s">
        <v>601</v>
      </c>
    </row>
    <row r="338" spans="1:65" s="2" customFormat="1" ht="11.25">
      <c r="A338" s="35"/>
      <c r="B338" s="36"/>
      <c r="C338" s="37"/>
      <c r="D338" s="207" t="s">
        <v>219</v>
      </c>
      <c r="E338" s="37"/>
      <c r="F338" s="208" t="s">
        <v>602</v>
      </c>
      <c r="G338" s="37"/>
      <c r="H338" s="37"/>
      <c r="I338" s="209"/>
      <c r="J338" s="37"/>
      <c r="K338" s="37"/>
      <c r="L338" s="40"/>
      <c r="M338" s="210"/>
      <c r="N338" s="211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7" t="s">
        <v>219</v>
      </c>
      <c r="AU338" s="17" t="s">
        <v>95</v>
      </c>
    </row>
    <row r="339" spans="1:65" s="2" customFormat="1" ht="16.5" customHeight="1">
      <c r="A339" s="35"/>
      <c r="B339" s="36"/>
      <c r="C339" s="194" t="s">
        <v>603</v>
      </c>
      <c r="D339" s="194" t="s">
        <v>212</v>
      </c>
      <c r="E339" s="195" t="s">
        <v>604</v>
      </c>
      <c r="F339" s="196" t="s">
        <v>605</v>
      </c>
      <c r="G339" s="197" t="s">
        <v>383</v>
      </c>
      <c r="H339" s="198">
        <v>2.9000000000000001E-2</v>
      </c>
      <c r="I339" s="199"/>
      <c r="J339" s="200">
        <f>ROUND(I339*H339,2)</f>
        <v>0</v>
      </c>
      <c r="K339" s="196" t="s">
        <v>324</v>
      </c>
      <c r="L339" s="40"/>
      <c r="M339" s="201" t="s">
        <v>1</v>
      </c>
      <c r="N339" s="202" t="s">
        <v>50</v>
      </c>
      <c r="O339" s="72"/>
      <c r="P339" s="203">
        <f>O339*H339</f>
        <v>0</v>
      </c>
      <c r="Q339" s="203">
        <v>1.0523719</v>
      </c>
      <c r="R339" s="203">
        <f>Q339*H339</f>
        <v>3.0518785100000001E-2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217</v>
      </c>
      <c r="AT339" s="205" t="s">
        <v>212</v>
      </c>
      <c r="AU339" s="205" t="s">
        <v>95</v>
      </c>
      <c r="AY339" s="17" t="s">
        <v>209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7" t="s">
        <v>93</v>
      </c>
      <c r="BK339" s="206">
        <f>ROUND(I339*H339,2)</f>
        <v>0</v>
      </c>
      <c r="BL339" s="17" t="s">
        <v>217</v>
      </c>
      <c r="BM339" s="205" t="s">
        <v>606</v>
      </c>
    </row>
    <row r="340" spans="1:65" s="2" customFormat="1" ht="11.25">
      <c r="A340" s="35"/>
      <c r="B340" s="36"/>
      <c r="C340" s="37"/>
      <c r="D340" s="207" t="s">
        <v>219</v>
      </c>
      <c r="E340" s="37"/>
      <c r="F340" s="208" t="s">
        <v>607</v>
      </c>
      <c r="G340" s="37"/>
      <c r="H340" s="37"/>
      <c r="I340" s="209"/>
      <c r="J340" s="37"/>
      <c r="K340" s="37"/>
      <c r="L340" s="40"/>
      <c r="M340" s="210"/>
      <c r="N340" s="211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7" t="s">
        <v>219</v>
      </c>
      <c r="AU340" s="17" t="s">
        <v>95</v>
      </c>
    </row>
    <row r="341" spans="1:65" s="13" customFormat="1" ht="11.25">
      <c r="B341" s="214"/>
      <c r="C341" s="215"/>
      <c r="D341" s="212" t="s">
        <v>263</v>
      </c>
      <c r="E341" s="216" t="s">
        <v>1</v>
      </c>
      <c r="F341" s="217" t="s">
        <v>608</v>
      </c>
      <c r="G341" s="215"/>
      <c r="H341" s="218">
        <v>2.9000000000000001E-2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263</v>
      </c>
      <c r="AU341" s="224" t="s">
        <v>95</v>
      </c>
      <c r="AV341" s="13" t="s">
        <v>95</v>
      </c>
      <c r="AW341" s="13" t="s">
        <v>41</v>
      </c>
      <c r="AX341" s="13" t="s">
        <v>85</v>
      </c>
      <c r="AY341" s="224" t="s">
        <v>209</v>
      </c>
    </row>
    <row r="342" spans="1:65" s="14" customFormat="1" ht="11.25">
      <c r="B342" s="229"/>
      <c r="C342" s="230"/>
      <c r="D342" s="212" t="s">
        <v>263</v>
      </c>
      <c r="E342" s="231" t="s">
        <v>1</v>
      </c>
      <c r="F342" s="232" t="s">
        <v>339</v>
      </c>
      <c r="G342" s="230"/>
      <c r="H342" s="233">
        <v>2.9000000000000001E-2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263</v>
      </c>
      <c r="AU342" s="239" t="s">
        <v>95</v>
      </c>
      <c r="AV342" s="14" t="s">
        <v>217</v>
      </c>
      <c r="AW342" s="14" t="s">
        <v>41</v>
      </c>
      <c r="AX342" s="14" t="s">
        <v>93</v>
      </c>
      <c r="AY342" s="239" t="s">
        <v>209</v>
      </c>
    </row>
    <row r="343" spans="1:65" s="2" customFormat="1" ht="24.2" customHeight="1">
      <c r="A343" s="35"/>
      <c r="B343" s="36"/>
      <c r="C343" s="194" t="s">
        <v>609</v>
      </c>
      <c r="D343" s="194" t="s">
        <v>212</v>
      </c>
      <c r="E343" s="195" t="s">
        <v>610</v>
      </c>
      <c r="F343" s="196" t="s">
        <v>611</v>
      </c>
      <c r="G343" s="197" t="s">
        <v>462</v>
      </c>
      <c r="H343" s="198">
        <v>70.662999999999997</v>
      </c>
      <c r="I343" s="199"/>
      <c r="J343" s="200">
        <f>ROUND(I343*H343,2)</f>
        <v>0</v>
      </c>
      <c r="K343" s="196" t="s">
        <v>324</v>
      </c>
      <c r="L343" s="40"/>
      <c r="M343" s="201" t="s">
        <v>1</v>
      </c>
      <c r="N343" s="202" t="s">
        <v>50</v>
      </c>
      <c r="O343" s="72"/>
      <c r="P343" s="203">
        <f>O343*H343</f>
        <v>0</v>
      </c>
      <c r="Q343" s="203">
        <v>9.4480999999999996E-2</v>
      </c>
      <c r="R343" s="203">
        <f>Q343*H343</f>
        <v>6.6763109029999992</v>
      </c>
      <c r="S343" s="203">
        <v>0</v>
      </c>
      <c r="T343" s="20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217</v>
      </c>
      <c r="AT343" s="205" t="s">
        <v>212</v>
      </c>
      <c r="AU343" s="205" t="s">
        <v>95</v>
      </c>
      <c r="AY343" s="17" t="s">
        <v>209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7" t="s">
        <v>93</v>
      </c>
      <c r="BK343" s="206">
        <f>ROUND(I343*H343,2)</f>
        <v>0</v>
      </c>
      <c r="BL343" s="17" t="s">
        <v>217</v>
      </c>
      <c r="BM343" s="205" t="s">
        <v>612</v>
      </c>
    </row>
    <row r="344" spans="1:65" s="2" customFormat="1" ht="11.25">
      <c r="A344" s="35"/>
      <c r="B344" s="36"/>
      <c r="C344" s="37"/>
      <c r="D344" s="207" t="s">
        <v>219</v>
      </c>
      <c r="E344" s="37"/>
      <c r="F344" s="208" t="s">
        <v>613</v>
      </c>
      <c r="G344" s="37"/>
      <c r="H344" s="37"/>
      <c r="I344" s="209"/>
      <c r="J344" s="37"/>
      <c r="K344" s="37"/>
      <c r="L344" s="40"/>
      <c r="M344" s="210"/>
      <c r="N344" s="211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7" t="s">
        <v>219</v>
      </c>
      <c r="AU344" s="17" t="s">
        <v>95</v>
      </c>
    </row>
    <row r="345" spans="1:65" s="15" customFormat="1" ht="11.25">
      <c r="B345" s="240"/>
      <c r="C345" s="241"/>
      <c r="D345" s="212" t="s">
        <v>263</v>
      </c>
      <c r="E345" s="242" t="s">
        <v>1</v>
      </c>
      <c r="F345" s="243" t="s">
        <v>614</v>
      </c>
      <c r="G345" s="241"/>
      <c r="H345" s="242" t="s">
        <v>1</v>
      </c>
      <c r="I345" s="244"/>
      <c r="J345" s="241"/>
      <c r="K345" s="241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263</v>
      </c>
      <c r="AU345" s="249" t="s">
        <v>95</v>
      </c>
      <c r="AV345" s="15" t="s">
        <v>93</v>
      </c>
      <c r="AW345" s="15" t="s">
        <v>41</v>
      </c>
      <c r="AX345" s="15" t="s">
        <v>85</v>
      </c>
      <c r="AY345" s="249" t="s">
        <v>209</v>
      </c>
    </row>
    <row r="346" spans="1:65" s="13" customFormat="1" ht="11.25">
      <c r="B346" s="214"/>
      <c r="C346" s="215"/>
      <c r="D346" s="212" t="s">
        <v>263</v>
      </c>
      <c r="E346" s="216" t="s">
        <v>1</v>
      </c>
      <c r="F346" s="217" t="s">
        <v>615</v>
      </c>
      <c r="G346" s="215"/>
      <c r="H346" s="218">
        <v>76.597999999999999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263</v>
      </c>
      <c r="AU346" s="224" t="s">
        <v>95</v>
      </c>
      <c r="AV346" s="13" t="s">
        <v>95</v>
      </c>
      <c r="AW346" s="13" t="s">
        <v>41</v>
      </c>
      <c r="AX346" s="13" t="s">
        <v>85</v>
      </c>
      <c r="AY346" s="224" t="s">
        <v>209</v>
      </c>
    </row>
    <row r="347" spans="1:65" s="13" customFormat="1" ht="11.25">
      <c r="B347" s="214"/>
      <c r="C347" s="215"/>
      <c r="D347" s="212" t="s">
        <v>263</v>
      </c>
      <c r="E347" s="216" t="s">
        <v>1</v>
      </c>
      <c r="F347" s="217" t="s">
        <v>616</v>
      </c>
      <c r="G347" s="215"/>
      <c r="H347" s="218">
        <v>-11.34</v>
      </c>
      <c r="I347" s="219"/>
      <c r="J347" s="215"/>
      <c r="K347" s="215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263</v>
      </c>
      <c r="AU347" s="224" t="s">
        <v>95</v>
      </c>
      <c r="AV347" s="13" t="s">
        <v>95</v>
      </c>
      <c r="AW347" s="13" t="s">
        <v>41</v>
      </c>
      <c r="AX347" s="13" t="s">
        <v>85</v>
      </c>
      <c r="AY347" s="224" t="s">
        <v>209</v>
      </c>
    </row>
    <row r="348" spans="1:65" s="13" customFormat="1" ht="11.25">
      <c r="B348" s="214"/>
      <c r="C348" s="215"/>
      <c r="D348" s="212" t="s">
        <v>263</v>
      </c>
      <c r="E348" s="216" t="s">
        <v>1</v>
      </c>
      <c r="F348" s="217" t="s">
        <v>617</v>
      </c>
      <c r="G348" s="215"/>
      <c r="H348" s="218">
        <v>5.4050000000000002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263</v>
      </c>
      <c r="AU348" s="224" t="s">
        <v>95</v>
      </c>
      <c r="AV348" s="13" t="s">
        <v>95</v>
      </c>
      <c r="AW348" s="13" t="s">
        <v>41</v>
      </c>
      <c r="AX348" s="13" t="s">
        <v>85</v>
      </c>
      <c r="AY348" s="224" t="s">
        <v>209</v>
      </c>
    </row>
    <row r="349" spans="1:65" s="14" customFormat="1" ht="11.25">
      <c r="B349" s="229"/>
      <c r="C349" s="230"/>
      <c r="D349" s="212" t="s">
        <v>263</v>
      </c>
      <c r="E349" s="231" t="s">
        <v>1</v>
      </c>
      <c r="F349" s="232" t="s">
        <v>339</v>
      </c>
      <c r="G349" s="230"/>
      <c r="H349" s="233">
        <v>70.662999999999997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263</v>
      </c>
      <c r="AU349" s="239" t="s">
        <v>95</v>
      </c>
      <c r="AV349" s="14" t="s">
        <v>217</v>
      </c>
      <c r="AW349" s="14" t="s">
        <v>41</v>
      </c>
      <c r="AX349" s="14" t="s">
        <v>93</v>
      </c>
      <c r="AY349" s="239" t="s">
        <v>209</v>
      </c>
    </row>
    <row r="350" spans="1:65" s="2" customFormat="1" ht="24.2" customHeight="1">
      <c r="A350" s="35"/>
      <c r="B350" s="36"/>
      <c r="C350" s="194" t="s">
        <v>618</v>
      </c>
      <c r="D350" s="194" t="s">
        <v>212</v>
      </c>
      <c r="E350" s="195" t="s">
        <v>619</v>
      </c>
      <c r="F350" s="196" t="s">
        <v>620</v>
      </c>
      <c r="G350" s="197" t="s">
        <v>462</v>
      </c>
      <c r="H350" s="198">
        <v>3.9860000000000002</v>
      </c>
      <c r="I350" s="199"/>
      <c r="J350" s="200">
        <f>ROUND(I350*H350,2)</f>
        <v>0</v>
      </c>
      <c r="K350" s="196" t="s">
        <v>324</v>
      </c>
      <c r="L350" s="40"/>
      <c r="M350" s="201" t="s">
        <v>1</v>
      </c>
      <c r="N350" s="202" t="s">
        <v>50</v>
      </c>
      <c r="O350" s="72"/>
      <c r="P350" s="203">
        <f>O350*H350</f>
        <v>0</v>
      </c>
      <c r="Q350" s="203">
        <v>0.113955</v>
      </c>
      <c r="R350" s="203">
        <f>Q350*H350</f>
        <v>0.45422463000000002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217</v>
      </c>
      <c r="AT350" s="205" t="s">
        <v>212</v>
      </c>
      <c r="AU350" s="205" t="s">
        <v>95</v>
      </c>
      <c r="AY350" s="17" t="s">
        <v>209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7" t="s">
        <v>93</v>
      </c>
      <c r="BK350" s="206">
        <f>ROUND(I350*H350,2)</f>
        <v>0</v>
      </c>
      <c r="BL350" s="17" t="s">
        <v>217</v>
      </c>
      <c r="BM350" s="205" t="s">
        <v>621</v>
      </c>
    </row>
    <row r="351" spans="1:65" s="2" customFormat="1" ht="11.25">
      <c r="A351" s="35"/>
      <c r="B351" s="36"/>
      <c r="C351" s="37"/>
      <c r="D351" s="207" t="s">
        <v>219</v>
      </c>
      <c r="E351" s="37"/>
      <c r="F351" s="208" t="s">
        <v>622</v>
      </c>
      <c r="G351" s="37"/>
      <c r="H351" s="37"/>
      <c r="I351" s="209"/>
      <c r="J351" s="37"/>
      <c r="K351" s="37"/>
      <c r="L351" s="40"/>
      <c r="M351" s="210"/>
      <c r="N351" s="211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7" t="s">
        <v>219</v>
      </c>
      <c r="AU351" s="17" t="s">
        <v>95</v>
      </c>
    </row>
    <row r="352" spans="1:65" s="13" customFormat="1" ht="11.25">
      <c r="B352" s="214"/>
      <c r="C352" s="215"/>
      <c r="D352" s="212" t="s">
        <v>263</v>
      </c>
      <c r="E352" s="216" t="s">
        <v>1</v>
      </c>
      <c r="F352" s="217" t="s">
        <v>623</v>
      </c>
      <c r="G352" s="215"/>
      <c r="H352" s="218">
        <v>3.9860000000000002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263</v>
      </c>
      <c r="AU352" s="224" t="s">
        <v>95</v>
      </c>
      <c r="AV352" s="13" t="s">
        <v>95</v>
      </c>
      <c r="AW352" s="13" t="s">
        <v>41</v>
      </c>
      <c r="AX352" s="13" t="s">
        <v>85</v>
      </c>
      <c r="AY352" s="224" t="s">
        <v>209</v>
      </c>
    </row>
    <row r="353" spans="1:65" s="14" customFormat="1" ht="11.25">
      <c r="B353" s="229"/>
      <c r="C353" s="230"/>
      <c r="D353" s="212" t="s">
        <v>263</v>
      </c>
      <c r="E353" s="231" t="s">
        <v>1</v>
      </c>
      <c r="F353" s="232" t="s">
        <v>339</v>
      </c>
      <c r="G353" s="230"/>
      <c r="H353" s="233">
        <v>3.9860000000000002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263</v>
      </c>
      <c r="AU353" s="239" t="s">
        <v>95</v>
      </c>
      <c r="AV353" s="14" t="s">
        <v>217</v>
      </c>
      <c r="AW353" s="14" t="s">
        <v>41</v>
      </c>
      <c r="AX353" s="14" t="s">
        <v>93</v>
      </c>
      <c r="AY353" s="239" t="s">
        <v>209</v>
      </c>
    </row>
    <row r="354" spans="1:65" s="2" customFormat="1" ht="16.5" customHeight="1">
      <c r="A354" s="35"/>
      <c r="B354" s="36"/>
      <c r="C354" s="194" t="s">
        <v>624</v>
      </c>
      <c r="D354" s="194" t="s">
        <v>212</v>
      </c>
      <c r="E354" s="195" t="s">
        <v>625</v>
      </c>
      <c r="F354" s="196" t="s">
        <v>626</v>
      </c>
      <c r="G354" s="197" t="s">
        <v>342</v>
      </c>
      <c r="H354" s="198">
        <v>0.9</v>
      </c>
      <c r="I354" s="199"/>
      <c r="J354" s="200">
        <f>ROUND(I354*H354,2)</f>
        <v>0</v>
      </c>
      <c r="K354" s="196" t="s">
        <v>324</v>
      </c>
      <c r="L354" s="40"/>
      <c r="M354" s="201" t="s">
        <v>1</v>
      </c>
      <c r="N354" s="202" t="s">
        <v>50</v>
      </c>
      <c r="O354" s="72"/>
      <c r="P354" s="203">
        <f>O354*H354</f>
        <v>0</v>
      </c>
      <c r="Q354" s="203">
        <v>2.501876996</v>
      </c>
      <c r="R354" s="203">
        <f>Q354*H354</f>
        <v>2.2516892963999999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217</v>
      </c>
      <c r="AT354" s="205" t="s">
        <v>212</v>
      </c>
      <c r="AU354" s="205" t="s">
        <v>95</v>
      </c>
      <c r="AY354" s="17" t="s">
        <v>209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7" t="s">
        <v>93</v>
      </c>
      <c r="BK354" s="206">
        <f>ROUND(I354*H354,2)</f>
        <v>0</v>
      </c>
      <c r="BL354" s="17" t="s">
        <v>217</v>
      </c>
      <c r="BM354" s="205" t="s">
        <v>627</v>
      </c>
    </row>
    <row r="355" spans="1:65" s="2" customFormat="1" ht="11.25">
      <c r="A355" s="35"/>
      <c r="B355" s="36"/>
      <c r="C355" s="37"/>
      <c r="D355" s="207" t="s">
        <v>219</v>
      </c>
      <c r="E355" s="37"/>
      <c r="F355" s="208" t="s">
        <v>628</v>
      </c>
      <c r="G355" s="37"/>
      <c r="H355" s="37"/>
      <c r="I355" s="209"/>
      <c r="J355" s="37"/>
      <c r="K355" s="37"/>
      <c r="L355" s="40"/>
      <c r="M355" s="210"/>
      <c r="N355" s="211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7" t="s">
        <v>219</v>
      </c>
      <c r="AU355" s="17" t="s">
        <v>95</v>
      </c>
    </row>
    <row r="356" spans="1:65" s="13" customFormat="1" ht="11.25">
      <c r="B356" s="214"/>
      <c r="C356" s="215"/>
      <c r="D356" s="212" t="s">
        <v>263</v>
      </c>
      <c r="E356" s="216" t="s">
        <v>1</v>
      </c>
      <c r="F356" s="217" t="s">
        <v>629</v>
      </c>
      <c r="G356" s="215"/>
      <c r="H356" s="218">
        <v>0.9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263</v>
      </c>
      <c r="AU356" s="224" t="s">
        <v>95</v>
      </c>
      <c r="AV356" s="13" t="s">
        <v>95</v>
      </c>
      <c r="AW356" s="13" t="s">
        <v>41</v>
      </c>
      <c r="AX356" s="13" t="s">
        <v>85</v>
      </c>
      <c r="AY356" s="224" t="s">
        <v>209</v>
      </c>
    </row>
    <row r="357" spans="1:65" s="14" customFormat="1" ht="11.25">
      <c r="B357" s="229"/>
      <c r="C357" s="230"/>
      <c r="D357" s="212" t="s">
        <v>263</v>
      </c>
      <c r="E357" s="231" t="s">
        <v>1</v>
      </c>
      <c r="F357" s="232" t="s">
        <v>339</v>
      </c>
      <c r="G357" s="230"/>
      <c r="H357" s="233">
        <v>0.9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263</v>
      </c>
      <c r="AU357" s="239" t="s">
        <v>95</v>
      </c>
      <c r="AV357" s="14" t="s">
        <v>217</v>
      </c>
      <c r="AW357" s="14" t="s">
        <v>41</v>
      </c>
      <c r="AX357" s="14" t="s">
        <v>93</v>
      </c>
      <c r="AY357" s="239" t="s">
        <v>209</v>
      </c>
    </row>
    <row r="358" spans="1:65" s="2" customFormat="1" ht="24.2" customHeight="1">
      <c r="A358" s="35"/>
      <c r="B358" s="36"/>
      <c r="C358" s="194" t="s">
        <v>630</v>
      </c>
      <c r="D358" s="194" t="s">
        <v>212</v>
      </c>
      <c r="E358" s="195" t="s">
        <v>631</v>
      </c>
      <c r="F358" s="196" t="s">
        <v>632</v>
      </c>
      <c r="G358" s="197" t="s">
        <v>462</v>
      </c>
      <c r="H358" s="198">
        <v>15.135999999999999</v>
      </c>
      <c r="I358" s="199"/>
      <c r="J358" s="200">
        <f>ROUND(I358*H358,2)</f>
        <v>0</v>
      </c>
      <c r="K358" s="196" t="s">
        <v>324</v>
      </c>
      <c r="L358" s="40"/>
      <c r="M358" s="201" t="s">
        <v>1</v>
      </c>
      <c r="N358" s="202" t="s">
        <v>50</v>
      </c>
      <c r="O358" s="72"/>
      <c r="P358" s="203">
        <f>O358*H358</f>
        <v>0</v>
      </c>
      <c r="Q358" s="203">
        <v>2.7469E-3</v>
      </c>
      <c r="R358" s="203">
        <f>Q358*H358</f>
        <v>4.1577078400000002E-2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217</v>
      </c>
      <c r="AT358" s="205" t="s">
        <v>212</v>
      </c>
      <c r="AU358" s="205" t="s">
        <v>95</v>
      </c>
      <c r="AY358" s="17" t="s">
        <v>209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7" t="s">
        <v>93</v>
      </c>
      <c r="BK358" s="206">
        <f>ROUND(I358*H358,2)</f>
        <v>0</v>
      </c>
      <c r="BL358" s="17" t="s">
        <v>217</v>
      </c>
      <c r="BM358" s="205" t="s">
        <v>633</v>
      </c>
    </row>
    <row r="359" spans="1:65" s="2" customFormat="1" ht="11.25">
      <c r="A359" s="35"/>
      <c r="B359" s="36"/>
      <c r="C359" s="37"/>
      <c r="D359" s="207" t="s">
        <v>219</v>
      </c>
      <c r="E359" s="37"/>
      <c r="F359" s="208" t="s">
        <v>634</v>
      </c>
      <c r="G359" s="37"/>
      <c r="H359" s="37"/>
      <c r="I359" s="209"/>
      <c r="J359" s="37"/>
      <c r="K359" s="37"/>
      <c r="L359" s="40"/>
      <c r="M359" s="210"/>
      <c r="N359" s="211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7" t="s">
        <v>219</v>
      </c>
      <c r="AU359" s="17" t="s">
        <v>95</v>
      </c>
    </row>
    <row r="360" spans="1:65" s="13" customFormat="1" ht="11.25">
      <c r="B360" s="214"/>
      <c r="C360" s="215"/>
      <c r="D360" s="212" t="s">
        <v>263</v>
      </c>
      <c r="E360" s="216" t="s">
        <v>1</v>
      </c>
      <c r="F360" s="217" t="s">
        <v>635</v>
      </c>
      <c r="G360" s="215"/>
      <c r="H360" s="218">
        <v>15.135999999999999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263</v>
      </c>
      <c r="AU360" s="224" t="s">
        <v>95</v>
      </c>
      <c r="AV360" s="13" t="s">
        <v>95</v>
      </c>
      <c r="AW360" s="13" t="s">
        <v>41</v>
      </c>
      <c r="AX360" s="13" t="s">
        <v>85</v>
      </c>
      <c r="AY360" s="224" t="s">
        <v>209</v>
      </c>
    </row>
    <row r="361" spans="1:65" s="14" customFormat="1" ht="11.25">
      <c r="B361" s="229"/>
      <c r="C361" s="230"/>
      <c r="D361" s="212" t="s">
        <v>263</v>
      </c>
      <c r="E361" s="231" t="s">
        <v>1</v>
      </c>
      <c r="F361" s="232" t="s">
        <v>339</v>
      </c>
      <c r="G361" s="230"/>
      <c r="H361" s="233">
        <v>15.135999999999999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263</v>
      </c>
      <c r="AU361" s="239" t="s">
        <v>95</v>
      </c>
      <c r="AV361" s="14" t="s">
        <v>217</v>
      </c>
      <c r="AW361" s="14" t="s">
        <v>41</v>
      </c>
      <c r="AX361" s="14" t="s">
        <v>93</v>
      </c>
      <c r="AY361" s="239" t="s">
        <v>209</v>
      </c>
    </row>
    <row r="362" spans="1:65" s="2" customFormat="1" ht="24.2" customHeight="1">
      <c r="A362" s="35"/>
      <c r="B362" s="36"/>
      <c r="C362" s="194" t="s">
        <v>636</v>
      </c>
      <c r="D362" s="194" t="s">
        <v>212</v>
      </c>
      <c r="E362" s="195" t="s">
        <v>637</v>
      </c>
      <c r="F362" s="196" t="s">
        <v>638</v>
      </c>
      <c r="G362" s="197" t="s">
        <v>462</v>
      </c>
      <c r="H362" s="198">
        <v>15.135999999999999</v>
      </c>
      <c r="I362" s="199"/>
      <c r="J362" s="200">
        <f>ROUND(I362*H362,2)</f>
        <v>0</v>
      </c>
      <c r="K362" s="196" t="s">
        <v>324</v>
      </c>
      <c r="L362" s="40"/>
      <c r="M362" s="201" t="s">
        <v>1</v>
      </c>
      <c r="N362" s="202" t="s">
        <v>50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217</v>
      </c>
      <c r="AT362" s="205" t="s">
        <v>212</v>
      </c>
      <c r="AU362" s="205" t="s">
        <v>95</v>
      </c>
      <c r="AY362" s="17" t="s">
        <v>209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7" t="s">
        <v>93</v>
      </c>
      <c r="BK362" s="206">
        <f>ROUND(I362*H362,2)</f>
        <v>0</v>
      </c>
      <c r="BL362" s="17" t="s">
        <v>217</v>
      </c>
      <c r="BM362" s="205" t="s">
        <v>639</v>
      </c>
    </row>
    <row r="363" spans="1:65" s="2" customFormat="1" ht="11.25">
      <c r="A363" s="35"/>
      <c r="B363" s="36"/>
      <c r="C363" s="37"/>
      <c r="D363" s="207" t="s">
        <v>219</v>
      </c>
      <c r="E363" s="37"/>
      <c r="F363" s="208" t="s">
        <v>640</v>
      </c>
      <c r="G363" s="37"/>
      <c r="H363" s="37"/>
      <c r="I363" s="209"/>
      <c r="J363" s="37"/>
      <c r="K363" s="37"/>
      <c r="L363" s="40"/>
      <c r="M363" s="210"/>
      <c r="N363" s="211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7" t="s">
        <v>219</v>
      </c>
      <c r="AU363" s="17" t="s">
        <v>95</v>
      </c>
    </row>
    <row r="364" spans="1:65" s="2" customFormat="1" ht="24.2" customHeight="1">
      <c r="A364" s="35"/>
      <c r="B364" s="36"/>
      <c r="C364" s="194" t="s">
        <v>641</v>
      </c>
      <c r="D364" s="194" t="s">
        <v>212</v>
      </c>
      <c r="E364" s="195" t="s">
        <v>642</v>
      </c>
      <c r="F364" s="196" t="s">
        <v>643</v>
      </c>
      <c r="G364" s="197" t="s">
        <v>462</v>
      </c>
      <c r="H364" s="198">
        <v>15.135999999999999</v>
      </c>
      <c r="I364" s="199"/>
      <c r="J364" s="200">
        <f>ROUND(I364*H364,2)</f>
        <v>0</v>
      </c>
      <c r="K364" s="196" t="s">
        <v>324</v>
      </c>
      <c r="L364" s="40"/>
      <c r="M364" s="201" t="s">
        <v>1</v>
      </c>
      <c r="N364" s="202" t="s">
        <v>50</v>
      </c>
      <c r="O364" s="72"/>
      <c r="P364" s="203">
        <f>O364*H364</f>
        <v>0</v>
      </c>
      <c r="Q364" s="203">
        <v>2.5999999999999999E-3</v>
      </c>
      <c r="R364" s="203">
        <f>Q364*H364</f>
        <v>3.9353599999999996E-2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217</v>
      </c>
      <c r="AT364" s="205" t="s">
        <v>212</v>
      </c>
      <c r="AU364" s="205" t="s">
        <v>95</v>
      </c>
      <c r="AY364" s="17" t="s">
        <v>209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7" t="s">
        <v>93</v>
      </c>
      <c r="BK364" s="206">
        <f>ROUND(I364*H364,2)</f>
        <v>0</v>
      </c>
      <c r="BL364" s="17" t="s">
        <v>217</v>
      </c>
      <c r="BM364" s="205" t="s">
        <v>644</v>
      </c>
    </row>
    <row r="365" spans="1:65" s="2" customFormat="1" ht="11.25">
      <c r="A365" s="35"/>
      <c r="B365" s="36"/>
      <c r="C365" s="37"/>
      <c r="D365" s="207" t="s">
        <v>219</v>
      </c>
      <c r="E365" s="37"/>
      <c r="F365" s="208" t="s">
        <v>645</v>
      </c>
      <c r="G365" s="37"/>
      <c r="H365" s="37"/>
      <c r="I365" s="209"/>
      <c r="J365" s="37"/>
      <c r="K365" s="37"/>
      <c r="L365" s="40"/>
      <c r="M365" s="210"/>
      <c r="N365" s="211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7" t="s">
        <v>219</v>
      </c>
      <c r="AU365" s="17" t="s">
        <v>95</v>
      </c>
    </row>
    <row r="366" spans="1:65" s="2" customFormat="1" ht="16.5" customHeight="1">
      <c r="A366" s="35"/>
      <c r="B366" s="36"/>
      <c r="C366" s="194" t="s">
        <v>646</v>
      </c>
      <c r="D366" s="194" t="s">
        <v>212</v>
      </c>
      <c r="E366" s="195" t="s">
        <v>647</v>
      </c>
      <c r="F366" s="196" t="s">
        <v>648</v>
      </c>
      <c r="G366" s="197" t="s">
        <v>462</v>
      </c>
      <c r="H366" s="198">
        <v>8.77</v>
      </c>
      <c r="I366" s="199"/>
      <c r="J366" s="200">
        <f>ROUND(I366*H366,2)</f>
        <v>0</v>
      </c>
      <c r="K366" s="196" t="s">
        <v>324</v>
      </c>
      <c r="L366" s="40"/>
      <c r="M366" s="201" t="s">
        <v>1</v>
      </c>
      <c r="N366" s="202" t="s">
        <v>50</v>
      </c>
      <c r="O366" s="72"/>
      <c r="P366" s="203">
        <f>O366*H366</f>
        <v>0</v>
      </c>
      <c r="Q366" s="203">
        <v>6.4519999999999994E-2</v>
      </c>
      <c r="R366" s="203">
        <f>Q366*H366</f>
        <v>0.56584039999999991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217</v>
      </c>
      <c r="AT366" s="205" t="s">
        <v>212</v>
      </c>
      <c r="AU366" s="205" t="s">
        <v>95</v>
      </c>
      <c r="AY366" s="17" t="s">
        <v>209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7" t="s">
        <v>93</v>
      </c>
      <c r="BK366" s="206">
        <f>ROUND(I366*H366,2)</f>
        <v>0</v>
      </c>
      <c r="BL366" s="17" t="s">
        <v>217</v>
      </c>
      <c r="BM366" s="205" t="s">
        <v>649</v>
      </c>
    </row>
    <row r="367" spans="1:65" s="2" customFormat="1" ht="11.25">
      <c r="A367" s="35"/>
      <c r="B367" s="36"/>
      <c r="C367" s="37"/>
      <c r="D367" s="207" t="s">
        <v>219</v>
      </c>
      <c r="E367" s="37"/>
      <c r="F367" s="208" t="s">
        <v>650</v>
      </c>
      <c r="G367" s="37"/>
      <c r="H367" s="37"/>
      <c r="I367" s="209"/>
      <c r="J367" s="37"/>
      <c r="K367" s="37"/>
      <c r="L367" s="40"/>
      <c r="M367" s="210"/>
      <c r="N367" s="211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7" t="s">
        <v>219</v>
      </c>
      <c r="AU367" s="17" t="s">
        <v>95</v>
      </c>
    </row>
    <row r="368" spans="1:65" s="15" customFormat="1" ht="11.25">
      <c r="B368" s="240"/>
      <c r="C368" s="241"/>
      <c r="D368" s="212" t="s">
        <v>263</v>
      </c>
      <c r="E368" s="242" t="s">
        <v>1</v>
      </c>
      <c r="F368" s="243" t="s">
        <v>651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263</v>
      </c>
      <c r="AU368" s="249" t="s">
        <v>95</v>
      </c>
      <c r="AV368" s="15" t="s">
        <v>93</v>
      </c>
      <c r="AW368" s="15" t="s">
        <v>41</v>
      </c>
      <c r="AX368" s="15" t="s">
        <v>85</v>
      </c>
      <c r="AY368" s="249" t="s">
        <v>209</v>
      </c>
    </row>
    <row r="369" spans="1:65" s="13" customFormat="1" ht="11.25">
      <c r="B369" s="214"/>
      <c r="C369" s="215"/>
      <c r="D369" s="212" t="s">
        <v>263</v>
      </c>
      <c r="E369" s="216" t="s">
        <v>1</v>
      </c>
      <c r="F369" s="217" t="s">
        <v>652</v>
      </c>
      <c r="G369" s="215"/>
      <c r="H369" s="218">
        <v>5.4809999999999999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263</v>
      </c>
      <c r="AU369" s="224" t="s">
        <v>95</v>
      </c>
      <c r="AV369" s="13" t="s">
        <v>95</v>
      </c>
      <c r="AW369" s="13" t="s">
        <v>41</v>
      </c>
      <c r="AX369" s="13" t="s">
        <v>85</v>
      </c>
      <c r="AY369" s="224" t="s">
        <v>209</v>
      </c>
    </row>
    <row r="370" spans="1:65" s="13" customFormat="1" ht="11.25">
      <c r="B370" s="214"/>
      <c r="C370" s="215"/>
      <c r="D370" s="212" t="s">
        <v>263</v>
      </c>
      <c r="E370" s="216" t="s">
        <v>1</v>
      </c>
      <c r="F370" s="217" t="s">
        <v>653</v>
      </c>
      <c r="G370" s="215"/>
      <c r="H370" s="218">
        <v>3.2890000000000001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263</v>
      </c>
      <c r="AU370" s="224" t="s">
        <v>95</v>
      </c>
      <c r="AV370" s="13" t="s">
        <v>95</v>
      </c>
      <c r="AW370" s="13" t="s">
        <v>41</v>
      </c>
      <c r="AX370" s="13" t="s">
        <v>85</v>
      </c>
      <c r="AY370" s="224" t="s">
        <v>209</v>
      </c>
    </row>
    <row r="371" spans="1:65" s="14" customFormat="1" ht="11.25">
      <c r="B371" s="229"/>
      <c r="C371" s="230"/>
      <c r="D371" s="212" t="s">
        <v>263</v>
      </c>
      <c r="E371" s="231" t="s">
        <v>1</v>
      </c>
      <c r="F371" s="232" t="s">
        <v>339</v>
      </c>
      <c r="G371" s="230"/>
      <c r="H371" s="233">
        <v>8.77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263</v>
      </c>
      <c r="AU371" s="239" t="s">
        <v>95</v>
      </c>
      <c r="AV371" s="14" t="s">
        <v>217</v>
      </c>
      <c r="AW371" s="14" t="s">
        <v>41</v>
      </c>
      <c r="AX371" s="14" t="s">
        <v>93</v>
      </c>
      <c r="AY371" s="239" t="s">
        <v>209</v>
      </c>
    </row>
    <row r="372" spans="1:65" s="2" customFormat="1" ht="16.5" customHeight="1">
      <c r="A372" s="35"/>
      <c r="B372" s="36"/>
      <c r="C372" s="194" t="s">
        <v>654</v>
      </c>
      <c r="D372" s="194" t="s">
        <v>212</v>
      </c>
      <c r="E372" s="195" t="s">
        <v>655</v>
      </c>
      <c r="F372" s="196" t="s">
        <v>656</v>
      </c>
      <c r="G372" s="197" t="s">
        <v>462</v>
      </c>
      <c r="H372" s="198">
        <v>12.41</v>
      </c>
      <c r="I372" s="199"/>
      <c r="J372" s="200">
        <f>ROUND(I372*H372,2)</f>
        <v>0</v>
      </c>
      <c r="K372" s="196" t="s">
        <v>324</v>
      </c>
      <c r="L372" s="40"/>
      <c r="M372" s="201" t="s">
        <v>1</v>
      </c>
      <c r="N372" s="202" t="s">
        <v>50</v>
      </c>
      <c r="O372" s="72"/>
      <c r="P372" s="203">
        <f>O372*H372</f>
        <v>0</v>
      </c>
      <c r="Q372" s="203">
        <v>8.3409999999999998E-2</v>
      </c>
      <c r="R372" s="203">
        <f>Q372*H372</f>
        <v>1.0351181</v>
      </c>
      <c r="S372" s="203">
        <v>0</v>
      </c>
      <c r="T372" s="20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217</v>
      </c>
      <c r="AT372" s="205" t="s">
        <v>212</v>
      </c>
      <c r="AU372" s="205" t="s">
        <v>95</v>
      </c>
      <c r="AY372" s="17" t="s">
        <v>209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7" t="s">
        <v>93</v>
      </c>
      <c r="BK372" s="206">
        <f>ROUND(I372*H372,2)</f>
        <v>0</v>
      </c>
      <c r="BL372" s="17" t="s">
        <v>217</v>
      </c>
      <c r="BM372" s="205" t="s">
        <v>657</v>
      </c>
    </row>
    <row r="373" spans="1:65" s="2" customFormat="1" ht="11.25">
      <c r="A373" s="35"/>
      <c r="B373" s="36"/>
      <c r="C373" s="37"/>
      <c r="D373" s="207" t="s">
        <v>219</v>
      </c>
      <c r="E373" s="37"/>
      <c r="F373" s="208" t="s">
        <v>658</v>
      </c>
      <c r="G373" s="37"/>
      <c r="H373" s="37"/>
      <c r="I373" s="209"/>
      <c r="J373" s="37"/>
      <c r="K373" s="37"/>
      <c r="L373" s="40"/>
      <c r="M373" s="210"/>
      <c r="N373" s="211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7" t="s">
        <v>219</v>
      </c>
      <c r="AU373" s="17" t="s">
        <v>95</v>
      </c>
    </row>
    <row r="374" spans="1:65" s="15" customFormat="1" ht="11.25">
      <c r="B374" s="240"/>
      <c r="C374" s="241"/>
      <c r="D374" s="212" t="s">
        <v>263</v>
      </c>
      <c r="E374" s="242" t="s">
        <v>1</v>
      </c>
      <c r="F374" s="243" t="s">
        <v>651</v>
      </c>
      <c r="G374" s="241"/>
      <c r="H374" s="242" t="s">
        <v>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263</v>
      </c>
      <c r="AU374" s="249" t="s">
        <v>95</v>
      </c>
      <c r="AV374" s="15" t="s">
        <v>93</v>
      </c>
      <c r="AW374" s="15" t="s">
        <v>41</v>
      </c>
      <c r="AX374" s="15" t="s">
        <v>85</v>
      </c>
      <c r="AY374" s="249" t="s">
        <v>209</v>
      </c>
    </row>
    <row r="375" spans="1:65" s="13" customFormat="1" ht="11.25">
      <c r="B375" s="214"/>
      <c r="C375" s="215"/>
      <c r="D375" s="212" t="s">
        <v>263</v>
      </c>
      <c r="E375" s="216" t="s">
        <v>1</v>
      </c>
      <c r="F375" s="217" t="s">
        <v>659</v>
      </c>
      <c r="G375" s="215"/>
      <c r="H375" s="218">
        <v>6.2460000000000004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263</v>
      </c>
      <c r="AU375" s="224" t="s">
        <v>95</v>
      </c>
      <c r="AV375" s="13" t="s">
        <v>95</v>
      </c>
      <c r="AW375" s="13" t="s">
        <v>41</v>
      </c>
      <c r="AX375" s="13" t="s">
        <v>85</v>
      </c>
      <c r="AY375" s="224" t="s">
        <v>209</v>
      </c>
    </row>
    <row r="376" spans="1:65" s="13" customFormat="1" ht="11.25">
      <c r="B376" s="214"/>
      <c r="C376" s="215"/>
      <c r="D376" s="212" t="s">
        <v>263</v>
      </c>
      <c r="E376" s="216" t="s">
        <v>1</v>
      </c>
      <c r="F376" s="217" t="s">
        <v>660</v>
      </c>
      <c r="G376" s="215"/>
      <c r="H376" s="218">
        <v>2.875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263</v>
      </c>
      <c r="AU376" s="224" t="s">
        <v>95</v>
      </c>
      <c r="AV376" s="13" t="s">
        <v>95</v>
      </c>
      <c r="AW376" s="13" t="s">
        <v>41</v>
      </c>
      <c r="AX376" s="13" t="s">
        <v>85</v>
      </c>
      <c r="AY376" s="224" t="s">
        <v>209</v>
      </c>
    </row>
    <row r="377" spans="1:65" s="13" customFormat="1" ht="11.25">
      <c r="B377" s="214"/>
      <c r="C377" s="215"/>
      <c r="D377" s="212" t="s">
        <v>263</v>
      </c>
      <c r="E377" s="216" t="s">
        <v>1</v>
      </c>
      <c r="F377" s="217" t="s">
        <v>661</v>
      </c>
      <c r="G377" s="215"/>
      <c r="H377" s="218">
        <v>3.2890000000000001</v>
      </c>
      <c r="I377" s="219"/>
      <c r="J377" s="215"/>
      <c r="K377" s="215"/>
      <c r="L377" s="220"/>
      <c r="M377" s="221"/>
      <c r="N377" s="222"/>
      <c r="O377" s="222"/>
      <c r="P377" s="222"/>
      <c r="Q377" s="222"/>
      <c r="R377" s="222"/>
      <c r="S377" s="222"/>
      <c r="T377" s="223"/>
      <c r="AT377" s="224" t="s">
        <v>263</v>
      </c>
      <c r="AU377" s="224" t="s">
        <v>95</v>
      </c>
      <c r="AV377" s="13" t="s">
        <v>95</v>
      </c>
      <c r="AW377" s="13" t="s">
        <v>41</v>
      </c>
      <c r="AX377" s="13" t="s">
        <v>85</v>
      </c>
      <c r="AY377" s="224" t="s">
        <v>209</v>
      </c>
    </row>
    <row r="378" spans="1:65" s="14" customFormat="1" ht="11.25">
      <c r="B378" s="229"/>
      <c r="C378" s="230"/>
      <c r="D378" s="212" t="s">
        <v>263</v>
      </c>
      <c r="E378" s="231" t="s">
        <v>1</v>
      </c>
      <c r="F378" s="232" t="s">
        <v>339</v>
      </c>
      <c r="G378" s="230"/>
      <c r="H378" s="233">
        <v>12.41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263</v>
      </c>
      <c r="AU378" s="239" t="s">
        <v>95</v>
      </c>
      <c r="AV378" s="14" t="s">
        <v>217</v>
      </c>
      <c r="AW378" s="14" t="s">
        <v>41</v>
      </c>
      <c r="AX378" s="14" t="s">
        <v>93</v>
      </c>
      <c r="AY378" s="239" t="s">
        <v>209</v>
      </c>
    </row>
    <row r="379" spans="1:65" s="12" customFormat="1" ht="22.9" customHeight="1">
      <c r="B379" s="178"/>
      <c r="C379" s="179"/>
      <c r="D379" s="180" t="s">
        <v>84</v>
      </c>
      <c r="E379" s="192" t="s">
        <v>217</v>
      </c>
      <c r="F379" s="192" t="s">
        <v>662</v>
      </c>
      <c r="G379" s="179"/>
      <c r="H379" s="179"/>
      <c r="I379" s="182"/>
      <c r="J379" s="193">
        <f>BK379</f>
        <v>0</v>
      </c>
      <c r="K379" s="179"/>
      <c r="L379" s="184"/>
      <c r="M379" s="185"/>
      <c r="N379" s="186"/>
      <c r="O379" s="186"/>
      <c r="P379" s="187">
        <f>SUM(P380:P464)</f>
        <v>0</v>
      </c>
      <c r="Q379" s="186"/>
      <c r="R379" s="187">
        <f>SUM(R380:R464)</f>
        <v>120.834522703248</v>
      </c>
      <c r="S379" s="186"/>
      <c r="T379" s="188">
        <f>SUM(T380:T464)</f>
        <v>0</v>
      </c>
      <c r="AR379" s="189" t="s">
        <v>93</v>
      </c>
      <c r="AT379" s="190" t="s">
        <v>84</v>
      </c>
      <c r="AU379" s="190" t="s">
        <v>93</v>
      </c>
      <c r="AY379" s="189" t="s">
        <v>209</v>
      </c>
      <c r="BK379" s="191">
        <f>SUM(BK380:BK464)</f>
        <v>0</v>
      </c>
    </row>
    <row r="380" spans="1:65" s="2" customFormat="1" ht="16.5" customHeight="1">
      <c r="A380" s="35"/>
      <c r="B380" s="36"/>
      <c r="C380" s="194" t="s">
        <v>663</v>
      </c>
      <c r="D380" s="194" t="s">
        <v>212</v>
      </c>
      <c r="E380" s="195" t="s">
        <v>664</v>
      </c>
      <c r="F380" s="196" t="s">
        <v>665</v>
      </c>
      <c r="G380" s="197" t="s">
        <v>342</v>
      </c>
      <c r="H380" s="198">
        <v>36.274999999999999</v>
      </c>
      <c r="I380" s="199"/>
      <c r="J380" s="200">
        <f>ROUND(I380*H380,2)</f>
        <v>0</v>
      </c>
      <c r="K380" s="196" t="s">
        <v>324</v>
      </c>
      <c r="L380" s="40"/>
      <c r="M380" s="201" t="s">
        <v>1</v>
      </c>
      <c r="N380" s="202" t="s">
        <v>50</v>
      </c>
      <c r="O380" s="72"/>
      <c r="P380" s="203">
        <f>O380*H380</f>
        <v>0</v>
      </c>
      <c r="Q380" s="203">
        <v>2.5020099999999998</v>
      </c>
      <c r="R380" s="203">
        <f>Q380*H380</f>
        <v>90.760412749999986</v>
      </c>
      <c r="S380" s="203">
        <v>0</v>
      </c>
      <c r="T380" s="20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217</v>
      </c>
      <c r="AT380" s="205" t="s">
        <v>212</v>
      </c>
      <c r="AU380" s="205" t="s">
        <v>95</v>
      </c>
      <c r="AY380" s="17" t="s">
        <v>209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7" t="s">
        <v>93</v>
      </c>
      <c r="BK380" s="206">
        <f>ROUND(I380*H380,2)</f>
        <v>0</v>
      </c>
      <c r="BL380" s="17" t="s">
        <v>217</v>
      </c>
      <c r="BM380" s="205" t="s">
        <v>666</v>
      </c>
    </row>
    <row r="381" spans="1:65" s="2" customFormat="1" ht="11.25">
      <c r="A381" s="35"/>
      <c r="B381" s="36"/>
      <c r="C381" s="37"/>
      <c r="D381" s="207" t="s">
        <v>219</v>
      </c>
      <c r="E381" s="37"/>
      <c r="F381" s="208" t="s">
        <v>667</v>
      </c>
      <c r="G381" s="37"/>
      <c r="H381" s="37"/>
      <c r="I381" s="209"/>
      <c r="J381" s="37"/>
      <c r="K381" s="37"/>
      <c r="L381" s="40"/>
      <c r="M381" s="210"/>
      <c r="N381" s="211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7" t="s">
        <v>219</v>
      </c>
      <c r="AU381" s="17" t="s">
        <v>95</v>
      </c>
    </row>
    <row r="382" spans="1:65" s="13" customFormat="1" ht="22.5">
      <c r="B382" s="214"/>
      <c r="C382" s="215"/>
      <c r="D382" s="212" t="s">
        <v>263</v>
      </c>
      <c r="E382" s="216" t="s">
        <v>1</v>
      </c>
      <c r="F382" s="217" t="s">
        <v>668</v>
      </c>
      <c r="G382" s="215"/>
      <c r="H382" s="218">
        <v>36.274999999999999</v>
      </c>
      <c r="I382" s="219"/>
      <c r="J382" s="215"/>
      <c r="K382" s="215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263</v>
      </c>
      <c r="AU382" s="224" t="s">
        <v>95</v>
      </c>
      <c r="AV382" s="13" t="s">
        <v>95</v>
      </c>
      <c r="AW382" s="13" t="s">
        <v>41</v>
      </c>
      <c r="AX382" s="13" t="s">
        <v>85</v>
      </c>
      <c r="AY382" s="224" t="s">
        <v>209</v>
      </c>
    </row>
    <row r="383" spans="1:65" s="14" customFormat="1" ht="11.25">
      <c r="B383" s="229"/>
      <c r="C383" s="230"/>
      <c r="D383" s="212" t="s">
        <v>263</v>
      </c>
      <c r="E383" s="231" t="s">
        <v>1</v>
      </c>
      <c r="F383" s="232" t="s">
        <v>339</v>
      </c>
      <c r="G383" s="230"/>
      <c r="H383" s="233">
        <v>36.274999999999999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263</v>
      </c>
      <c r="AU383" s="239" t="s">
        <v>95</v>
      </c>
      <c r="AV383" s="14" t="s">
        <v>217</v>
      </c>
      <c r="AW383" s="14" t="s">
        <v>41</v>
      </c>
      <c r="AX383" s="14" t="s">
        <v>93</v>
      </c>
      <c r="AY383" s="239" t="s">
        <v>209</v>
      </c>
    </row>
    <row r="384" spans="1:65" s="2" customFormat="1" ht="24.2" customHeight="1">
      <c r="A384" s="35"/>
      <c r="B384" s="36"/>
      <c r="C384" s="194" t="s">
        <v>669</v>
      </c>
      <c r="D384" s="194" t="s">
        <v>212</v>
      </c>
      <c r="E384" s="195" t="s">
        <v>670</v>
      </c>
      <c r="F384" s="196" t="s">
        <v>671</v>
      </c>
      <c r="G384" s="197" t="s">
        <v>462</v>
      </c>
      <c r="H384" s="198">
        <v>155.82</v>
      </c>
      <c r="I384" s="199"/>
      <c r="J384" s="200">
        <f>ROUND(I384*H384,2)</f>
        <v>0</v>
      </c>
      <c r="K384" s="196" t="s">
        <v>324</v>
      </c>
      <c r="L384" s="40"/>
      <c r="M384" s="201" t="s">
        <v>1</v>
      </c>
      <c r="N384" s="202" t="s">
        <v>50</v>
      </c>
      <c r="O384" s="72"/>
      <c r="P384" s="203">
        <f>O384*H384</f>
        <v>0</v>
      </c>
      <c r="Q384" s="203">
        <v>5.3261999999999997E-3</v>
      </c>
      <c r="R384" s="203">
        <f>Q384*H384</f>
        <v>0.82992848399999997</v>
      </c>
      <c r="S384" s="203">
        <v>0</v>
      </c>
      <c r="T384" s="20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5" t="s">
        <v>217</v>
      </c>
      <c r="AT384" s="205" t="s">
        <v>212</v>
      </c>
      <c r="AU384" s="205" t="s">
        <v>95</v>
      </c>
      <c r="AY384" s="17" t="s">
        <v>209</v>
      </c>
      <c r="BE384" s="206">
        <f>IF(N384="základní",J384,0)</f>
        <v>0</v>
      </c>
      <c r="BF384" s="206">
        <f>IF(N384="snížená",J384,0)</f>
        <v>0</v>
      </c>
      <c r="BG384" s="206">
        <f>IF(N384="zákl. přenesená",J384,0)</f>
        <v>0</v>
      </c>
      <c r="BH384" s="206">
        <f>IF(N384="sníž. přenesená",J384,0)</f>
        <v>0</v>
      </c>
      <c r="BI384" s="206">
        <f>IF(N384="nulová",J384,0)</f>
        <v>0</v>
      </c>
      <c r="BJ384" s="17" t="s">
        <v>93</v>
      </c>
      <c r="BK384" s="206">
        <f>ROUND(I384*H384,2)</f>
        <v>0</v>
      </c>
      <c r="BL384" s="17" t="s">
        <v>217</v>
      </c>
      <c r="BM384" s="205" t="s">
        <v>672</v>
      </c>
    </row>
    <row r="385" spans="1:65" s="2" customFormat="1" ht="11.25">
      <c r="A385" s="35"/>
      <c r="B385" s="36"/>
      <c r="C385" s="37"/>
      <c r="D385" s="207" t="s">
        <v>219</v>
      </c>
      <c r="E385" s="37"/>
      <c r="F385" s="208" t="s">
        <v>673</v>
      </c>
      <c r="G385" s="37"/>
      <c r="H385" s="37"/>
      <c r="I385" s="209"/>
      <c r="J385" s="37"/>
      <c r="K385" s="37"/>
      <c r="L385" s="40"/>
      <c r="M385" s="210"/>
      <c r="N385" s="211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7" t="s">
        <v>219</v>
      </c>
      <c r="AU385" s="17" t="s">
        <v>95</v>
      </c>
    </row>
    <row r="386" spans="1:65" s="15" customFormat="1" ht="11.25">
      <c r="B386" s="240"/>
      <c r="C386" s="241"/>
      <c r="D386" s="212" t="s">
        <v>263</v>
      </c>
      <c r="E386" s="242" t="s">
        <v>1</v>
      </c>
      <c r="F386" s="243" t="s">
        <v>674</v>
      </c>
      <c r="G386" s="241"/>
      <c r="H386" s="242" t="s">
        <v>1</v>
      </c>
      <c r="I386" s="244"/>
      <c r="J386" s="241"/>
      <c r="K386" s="241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263</v>
      </c>
      <c r="AU386" s="249" t="s">
        <v>95</v>
      </c>
      <c r="AV386" s="15" t="s">
        <v>93</v>
      </c>
      <c r="AW386" s="15" t="s">
        <v>41</v>
      </c>
      <c r="AX386" s="15" t="s">
        <v>85</v>
      </c>
      <c r="AY386" s="249" t="s">
        <v>209</v>
      </c>
    </row>
    <row r="387" spans="1:65" s="13" customFormat="1" ht="11.25">
      <c r="B387" s="214"/>
      <c r="C387" s="215"/>
      <c r="D387" s="212" t="s">
        <v>263</v>
      </c>
      <c r="E387" s="216" t="s">
        <v>1</v>
      </c>
      <c r="F387" s="217" t="s">
        <v>675</v>
      </c>
      <c r="G387" s="215"/>
      <c r="H387" s="218">
        <v>151.14500000000001</v>
      </c>
      <c r="I387" s="219"/>
      <c r="J387" s="215"/>
      <c r="K387" s="215"/>
      <c r="L387" s="220"/>
      <c r="M387" s="221"/>
      <c r="N387" s="222"/>
      <c r="O387" s="222"/>
      <c r="P387" s="222"/>
      <c r="Q387" s="222"/>
      <c r="R387" s="222"/>
      <c r="S387" s="222"/>
      <c r="T387" s="223"/>
      <c r="AT387" s="224" t="s">
        <v>263</v>
      </c>
      <c r="AU387" s="224" t="s">
        <v>95</v>
      </c>
      <c r="AV387" s="13" t="s">
        <v>95</v>
      </c>
      <c r="AW387" s="13" t="s">
        <v>41</v>
      </c>
      <c r="AX387" s="13" t="s">
        <v>85</v>
      </c>
      <c r="AY387" s="224" t="s">
        <v>209</v>
      </c>
    </row>
    <row r="388" spans="1:65" s="13" customFormat="1" ht="11.25">
      <c r="B388" s="214"/>
      <c r="C388" s="215"/>
      <c r="D388" s="212" t="s">
        <v>263</v>
      </c>
      <c r="E388" s="216" t="s">
        <v>1</v>
      </c>
      <c r="F388" s="217" t="s">
        <v>676</v>
      </c>
      <c r="G388" s="215"/>
      <c r="H388" s="218">
        <v>4.6749999999999998</v>
      </c>
      <c r="I388" s="219"/>
      <c r="J388" s="215"/>
      <c r="K388" s="215"/>
      <c r="L388" s="220"/>
      <c r="M388" s="221"/>
      <c r="N388" s="222"/>
      <c r="O388" s="222"/>
      <c r="P388" s="222"/>
      <c r="Q388" s="222"/>
      <c r="R388" s="222"/>
      <c r="S388" s="222"/>
      <c r="T388" s="223"/>
      <c r="AT388" s="224" t="s">
        <v>263</v>
      </c>
      <c r="AU388" s="224" t="s">
        <v>95</v>
      </c>
      <c r="AV388" s="13" t="s">
        <v>95</v>
      </c>
      <c r="AW388" s="13" t="s">
        <v>41</v>
      </c>
      <c r="AX388" s="13" t="s">
        <v>85</v>
      </c>
      <c r="AY388" s="224" t="s">
        <v>209</v>
      </c>
    </row>
    <row r="389" spans="1:65" s="14" customFormat="1" ht="11.25">
      <c r="B389" s="229"/>
      <c r="C389" s="230"/>
      <c r="D389" s="212" t="s">
        <v>263</v>
      </c>
      <c r="E389" s="231" t="s">
        <v>1</v>
      </c>
      <c r="F389" s="232" t="s">
        <v>339</v>
      </c>
      <c r="G389" s="230"/>
      <c r="H389" s="233">
        <v>155.82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263</v>
      </c>
      <c r="AU389" s="239" t="s">
        <v>95</v>
      </c>
      <c r="AV389" s="14" t="s">
        <v>217</v>
      </c>
      <c r="AW389" s="14" t="s">
        <v>41</v>
      </c>
      <c r="AX389" s="14" t="s">
        <v>93</v>
      </c>
      <c r="AY389" s="239" t="s">
        <v>209</v>
      </c>
    </row>
    <row r="390" spans="1:65" s="2" customFormat="1" ht="24.2" customHeight="1">
      <c r="A390" s="35"/>
      <c r="B390" s="36"/>
      <c r="C390" s="194" t="s">
        <v>677</v>
      </c>
      <c r="D390" s="194" t="s">
        <v>212</v>
      </c>
      <c r="E390" s="195" t="s">
        <v>678</v>
      </c>
      <c r="F390" s="196" t="s">
        <v>679</v>
      </c>
      <c r="G390" s="197" t="s">
        <v>462</v>
      </c>
      <c r="H390" s="198">
        <v>155.82</v>
      </c>
      <c r="I390" s="199"/>
      <c r="J390" s="200">
        <f>ROUND(I390*H390,2)</f>
        <v>0</v>
      </c>
      <c r="K390" s="196" t="s">
        <v>324</v>
      </c>
      <c r="L390" s="40"/>
      <c r="M390" s="201" t="s">
        <v>1</v>
      </c>
      <c r="N390" s="202" t="s">
        <v>50</v>
      </c>
      <c r="O390" s="72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5" t="s">
        <v>217</v>
      </c>
      <c r="AT390" s="205" t="s">
        <v>212</v>
      </c>
      <c r="AU390" s="205" t="s">
        <v>95</v>
      </c>
      <c r="AY390" s="17" t="s">
        <v>209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7" t="s">
        <v>93</v>
      </c>
      <c r="BK390" s="206">
        <f>ROUND(I390*H390,2)</f>
        <v>0</v>
      </c>
      <c r="BL390" s="17" t="s">
        <v>217</v>
      </c>
      <c r="BM390" s="205" t="s">
        <v>680</v>
      </c>
    </row>
    <row r="391" spans="1:65" s="2" customFormat="1" ht="11.25">
      <c r="A391" s="35"/>
      <c r="B391" s="36"/>
      <c r="C391" s="37"/>
      <c r="D391" s="207" t="s">
        <v>219</v>
      </c>
      <c r="E391" s="37"/>
      <c r="F391" s="208" t="s">
        <v>681</v>
      </c>
      <c r="G391" s="37"/>
      <c r="H391" s="37"/>
      <c r="I391" s="209"/>
      <c r="J391" s="37"/>
      <c r="K391" s="37"/>
      <c r="L391" s="40"/>
      <c r="M391" s="210"/>
      <c r="N391" s="211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7" t="s">
        <v>219</v>
      </c>
      <c r="AU391" s="17" t="s">
        <v>95</v>
      </c>
    </row>
    <row r="392" spans="1:65" s="2" customFormat="1" ht="24.2" customHeight="1">
      <c r="A392" s="35"/>
      <c r="B392" s="36"/>
      <c r="C392" s="194" t="s">
        <v>682</v>
      </c>
      <c r="D392" s="194" t="s">
        <v>212</v>
      </c>
      <c r="E392" s="195" t="s">
        <v>683</v>
      </c>
      <c r="F392" s="196" t="s">
        <v>684</v>
      </c>
      <c r="G392" s="197" t="s">
        <v>462</v>
      </c>
      <c r="H392" s="198">
        <v>151.14500000000001</v>
      </c>
      <c r="I392" s="199"/>
      <c r="J392" s="200">
        <f>ROUND(I392*H392,2)</f>
        <v>0</v>
      </c>
      <c r="K392" s="196" t="s">
        <v>324</v>
      </c>
      <c r="L392" s="40"/>
      <c r="M392" s="201" t="s">
        <v>1</v>
      </c>
      <c r="N392" s="202" t="s">
        <v>50</v>
      </c>
      <c r="O392" s="72"/>
      <c r="P392" s="203">
        <f>O392*H392</f>
        <v>0</v>
      </c>
      <c r="Q392" s="203">
        <v>8.8228000000000004E-4</v>
      </c>
      <c r="R392" s="203">
        <f>Q392*H392</f>
        <v>0.13335221060000002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217</v>
      </c>
      <c r="AT392" s="205" t="s">
        <v>212</v>
      </c>
      <c r="AU392" s="205" t="s">
        <v>95</v>
      </c>
      <c r="AY392" s="17" t="s">
        <v>209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7" t="s">
        <v>93</v>
      </c>
      <c r="BK392" s="206">
        <f>ROUND(I392*H392,2)</f>
        <v>0</v>
      </c>
      <c r="BL392" s="17" t="s">
        <v>217</v>
      </c>
      <c r="BM392" s="205" t="s">
        <v>685</v>
      </c>
    </row>
    <row r="393" spans="1:65" s="2" customFormat="1" ht="11.25">
      <c r="A393" s="35"/>
      <c r="B393" s="36"/>
      <c r="C393" s="37"/>
      <c r="D393" s="207" t="s">
        <v>219</v>
      </c>
      <c r="E393" s="37"/>
      <c r="F393" s="208" t="s">
        <v>686</v>
      </c>
      <c r="G393" s="37"/>
      <c r="H393" s="37"/>
      <c r="I393" s="209"/>
      <c r="J393" s="37"/>
      <c r="K393" s="37"/>
      <c r="L393" s="40"/>
      <c r="M393" s="210"/>
      <c r="N393" s="211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7" t="s">
        <v>219</v>
      </c>
      <c r="AU393" s="17" t="s">
        <v>95</v>
      </c>
    </row>
    <row r="394" spans="1:65" s="15" customFormat="1" ht="11.25">
      <c r="B394" s="240"/>
      <c r="C394" s="241"/>
      <c r="D394" s="212" t="s">
        <v>263</v>
      </c>
      <c r="E394" s="242" t="s">
        <v>1</v>
      </c>
      <c r="F394" s="243" t="s">
        <v>674</v>
      </c>
      <c r="G394" s="241"/>
      <c r="H394" s="242" t="s">
        <v>1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263</v>
      </c>
      <c r="AU394" s="249" t="s">
        <v>95</v>
      </c>
      <c r="AV394" s="15" t="s">
        <v>93</v>
      </c>
      <c r="AW394" s="15" t="s">
        <v>41</v>
      </c>
      <c r="AX394" s="15" t="s">
        <v>85</v>
      </c>
      <c r="AY394" s="249" t="s">
        <v>209</v>
      </c>
    </row>
    <row r="395" spans="1:65" s="13" customFormat="1" ht="11.25">
      <c r="B395" s="214"/>
      <c r="C395" s="215"/>
      <c r="D395" s="212" t="s">
        <v>263</v>
      </c>
      <c r="E395" s="216" t="s">
        <v>1</v>
      </c>
      <c r="F395" s="217" t="s">
        <v>675</v>
      </c>
      <c r="G395" s="215"/>
      <c r="H395" s="218">
        <v>151.14500000000001</v>
      </c>
      <c r="I395" s="219"/>
      <c r="J395" s="215"/>
      <c r="K395" s="215"/>
      <c r="L395" s="220"/>
      <c r="M395" s="221"/>
      <c r="N395" s="222"/>
      <c r="O395" s="222"/>
      <c r="P395" s="222"/>
      <c r="Q395" s="222"/>
      <c r="R395" s="222"/>
      <c r="S395" s="222"/>
      <c r="T395" s="223"/>
      <c r="AT395" s="224" t="s">
        <v>263</v>
      </c>
      <c r="AU395" s="224" t="s">
        <v>95</v>
      </c>
      <c r="AV395" s="13" t="s">
        <v>95</v>
      </c>
      <c r="AW395" s="13" t="s">
        <v>41</v>
      </c>
      <c r="AX395" s="13" t="s">
        <v>85</v>
      </c>
      <c r="AY395" s="224" t="s">
        <v>209</v>
      </c>
    </row>
    <row r="396" spans="1:65" s="14" customFormat="1" ht="11.25">
      <c r="B396" s="229"/>
      <c r="C396" s="230"/>
      <c r="D396" s="212" t="s">
        <v>263</v>
      </c>
      <c r="E396" s="231" t="s">
        <v>1</v>
      </c>
      <c r="F396" s="232" t="s">
        <v>339</v>
      </c>
      <c r="G396" s="230"/>
      <c r="H396" s="233">
        <v>151.14500000000001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263</v>
      </c>
      <c r="AU396" s="239" t="s">
        <v>95</v>
      </c>
      <c r="AV396" s="14" t="s">
        <v>217</v>
      </c>
      <c r="AW396" s="14" t="s">
        <v>41</v>
      </c>
      <c r="AX396" s="14" t="s">
        <v>93</v>
      </c>
      <c r="AY396" s="239" t="s">
        <v>209</v>
      </c>
    </row>
    <row r="397" spans="1:65" s="2" customFormat="1" ht="24.2" customHeight="1">
      <c r="A397" s="35"/>
      <c r="B397" s="36"/>
      <c r="C397" s="194" t="s">
        <v>687</v>
      </c>
      <c r="D397" s="194" t="s">
        <v>212</v>
      </c>
      <c r="E397" s="195" t="s">
        <v>688</v>
      </c>
      <c r="F397" s="196" t="s">
        <v>689</v>
      </c>
      <c r="G397" s="197" t="s">
        <v>462</v>
      </c>
      <c r="H397" s="198">
        <v>151.14500000000001</v>
      </c>
      <c r="I397" s="199"/>
      <c r="J397" s="200">
        <f>ROUND(I397*H397,2)</f>
        <v>0</v>
      </c>
      <c r="K397" s="196" t="s">
        <v>324</v>
      </c>
      <c r="L397" s="40"/>
      <c r="M397" s="201" t="s">
        <v>1</v>
      </c>
      <c r="N397" s="202" t="s">
        <v>50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217</v>
      </c>
      <c r="AT397" s="205" t="s">
        <v>212</v>
      </c>
      <c r="AU397" s="205" t="s">
        <v>95</v>
      </c>
      <c r="AY397" s="17" t="s">
        <v>209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7" t="s">
        <v>93</v>
      </c>
      <c r="BK397" s="206">
        <f>ROUND(I397*H397,2)</f>
        <v>0</v>
      </c>
      <c r="BL397" s="17" t="s">
        <v>217</v>
      </c>
      <c r="BM397" s="205" t="s">
        <v>690</v>
      </c>
    </row>
    <row r="398" spans="1:65" s="2" customFormat="1" ht="11.25">
      <c r="A398" s="35"/>
      <c r="B398" s="36"/>
      <c r="C398" s="37"/>
      <c r="D398" s="207" t="s">
        <v>219</v>
      </c>
      <c r="E398" s="37"/>
      <c r="F398" s="208" t="s">
        <v>691</v>
      </c>
      <c r="G398" s="37"/>
      <c r="H398" s="37"/>
      <c r="I398" s="209"/>
      <c r="J398" s="37"/>
      <c r="K398" s="37"/>
      <c r="L398" s="40"/>
      <c r="M398" s="210"/>
      <c r="N398" s="211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7" t="s">
        <v>219</v>
      </c>
      <c r="AU398" s="17" t="s">
        <v>95</v>
      </c>
    </row>
    <row r="399" spans="1:65" s="2" customFormat="1" ht="21.75" customHeight="1">
      <c r="A399" s="35"/>
      <c r="B399" s="36"/>
      <c r="C399" s="194" t="s">
        <v>692</v>
      </c>
      <c r="D399" s="194" t="s">
        <v>212</v>
      </c>
      <c r="E399" s="195" t="s">
        <v>693</v>
      </c>
      <c r="F399" s="196" t="s">
        <v>694</v>
      </c>
      <c r="G399" s="197" t="s">
        <v>462</v>
      </c>
      <c r="H399" s="198">
        <v>151.14500000000001</v>
      </c>
      <c r="I399" s="199"/>
      <c r="J399" s="200">
        <f>ROUND(I399*H399,2)</f>
        <v>0</v>
      </c>
      <c r="K399" s="196" t="s">
        <v>324</v>
      </c>
      <c r="L399" s="40"/>
      <c r="M399" s="201" t="s">
        <v>1</v>
      </c>
      <c r="N399" s="202" t="s">
        <v>50</v>
      </c>
      <c r="O399" s="72"/>
      <c r="P399" s="203">
        <f>O399*H399</f>
        <v>0</v>
      </c>
      <c r="Q399" s="203">
        <v>3.2000000000000002E-3</v>
      </c>
      <c r="R399" s="203">
        <f>Q399*H399</f>
        <v>0.48366400000000004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217</v>
      </c>
      <c r="AT399" s="205" t="s">
        <v>212</v>
      </c>
      <c r="AU399" s="205" t="s">
        <v>95</v>
      </c>
      <c r="AY399" s="17" t="s">
        <v>209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7" t="s">
        <v>93</v>
      </c>
      <c r="BK399" s="206">
        <f>ROUND(I399*H399,2)</f>
        <v>0</v>
      </c>
      <c r="BL399" s="17" t="s">
        <v>217</v>
      </c>
      <c r="BM399" s="205" t="s">
        <v>695</v>
      </c>
    </row>
    <row r="400" spans="1:65" s="2" customFormat="1" ht="11.25">
      <c r="A400" s="35"/>
      <c r="B400" s="36"/>
      <c r="C400" s="37"/>
      <c r="D400" s="207" t="s">
        <v>219</v>
      </c>
      <c r="E400" s="37"/>
      <c r="F400" s="208" t="s">
        <v>696</v>
      </c>
      <c r="G400" s="37"/>
      <c r="H400" s="37"/>
      <c r="I400" s="209"/>
      <c r="J400" s="37"/>
      <c r="K400" s="37"/>
      <c r="L400" s="40"/>
      <c r="M400" s="210"/>
      <c r="N400" s="211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7" t="s">
        <v>219</v>
      </c>
      <c r="AU400" s="17" t="s">
        <v>95</v>
      </c>
    </row>
    <row r="401" spans="1:65" s="2" customFormat="1" ht="16.5" customHeight="1">
      <c r="A401" s="35"/>
      <c r="B401" s="36"/>
      <c r="C401" s="194" t="s">
        <v>697</v>
      </c>
      <c r="D401" s="194" t="s">
        <v>212</v>
      </c>
      <c r="E401" s="195" t="s">
        <v>698</v>
      </c>
      <c r="F401" s="196" t="s">
        <v>699</v>
      </c>
      <c r="G401" s="197" t="s">
        <v>383</v>
      </c>
      <c r="H401" s="198">
        <v>11.608000000000001</v>
      </c>
      <c r="I401" s="199"/>
      <c r="J401" s="200">
        <f>ROUND(I401*H401,2)</f>
        <v>0</v>
      </c>
      <c r="K401" s="196" t="s">
        <v>324</v>
      </c>
      <c r="L401" s="40"/>
      <c r="M401" s="201" t="s">
        <v>1</v>
      </c>
      <c r="N401" s="202" t="s">
        <v>50</v>
      </c>
      <c r="O401" s="72"/>
      <c r="P401" s="203">
        <f>O401*H401</f>
        <v>0</v>
      </c>
      <c r="Q401" s="203">
        <v>1.0555522399999999</v>
      </c>
      <c r="R401" s="203">
        <f>Q401*H401</f>
        <v>12.25285040192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217</v>
      </c>
      <c r="AT401" s="205" t="s">
        <v>212</v>
      </c>
      <c r="AU401" s="205" t="s">
        <v>95</v>
      </c>
      <c r="AY401" s="17" t="s">
        <v>209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7" t="s">
        <v>93</v>
      </c>
      <c r="BK401" s="206">
        <f>ROUND(I401*H401,2)</f>
        <v>0</v>
      </c>
      <c r="BL401" s="17" t="s">
        <v>217</v>
      </c>
      <c r="BM401" s="205" t="s">
        <v>700</v>
      </c>
    </row>
    <row r="402" spans="1:65" s="2" customFormat="1" ht="11.25">
      <c r="A402" s="35"/>
      <c r="B402" s="36"/>
      <c r="C402" s="37"/>
      <c r="D402" s="207" t="s">
        <v>219</v>
      </c>
      <c r="E402" s="37"/>
      <c r="F402" s="208" t="s">
        <v>701</v>
      </c>
      <c r="G402" s="37"/>
      <c r="H402" s="37"/>
      <c r="I402" s="209"/>
      <c r="J402" s="37"/>
      <c r="K402" s="37"/>
      <c r="L402" s="40"/>
      <c r="M402" s="210"/>
      <c r="N402" s="211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7" t="s">
        <v>219</v>
      </c>
      <c r="AU402" s="17" t="s">
        <v>95</v>
      </c>
    </row>
    <row r="403" spans="1:65" s="13" customFormat="1" ht="11.25">
      <c r="B403" s="214"/>
      <c r="C403" s="215"/>
      <c r="D403" s="212" t="s">
        <v>263</v>
      </c>
      <c r="E403" s="216" t="s">
        <v>1</v>
      </c>
      <c r="F403" s="217" t="s">
        <v>702</v>
      </c>
      <c r="G403" s="215"/>
      <c r="H403" s="218">
        <v>11.608000000000001</v>
      </c>
      <c r="I403" s="219"/>
      <c r="J403" s="215"/>
      <c r="K403" s="215"/>
      <c r="L403" s="220"/>
      <c r="M403" s="221"/>
      <c r="N403" s="222"/>
      <c r="O403" s="222"/>
      <c r="P403" s="222"/>
      <c r="Q403" s="222"/>
      <c r="R403" s="222"/>
      <c r="S403" s="222"/>
      <c r="T403" s="223"/>
      <c r="AT403" s="224" t="s">
        <v>263</v>
      </c>
      <c r="AU403" s="224" t="s">
        <v>95</v>
      </c>
      <c r="AV403" s="13" t="s">
        <v>95</v>
      </c>
      <c r="AW403" s="13" t="s">
        <v>41</v>
      </c>
      <c r="AX403" s="13" t="s">
        <v>85</v>
      </c>
      <c r="AY403" s="224" t="s">
        <v>209</v>
      </c>
    </row>
    <row r="404" spans="1:65" s="14" customFormat="1" ht="11.25">
      <c r="B404" s="229"/>
      <c r="C404" s="230"/>
      <c r="D404" s="212" t="s">
        <v>263</v>
      </c>
      <c r="E404" s="231" t="s">
        <v>1</v>
      </c>
      <c r="F404" s="232" t="s">
        <v>339</v>
      </c>
      <c r="G404" s="230"/>
      <c r="H404" s="233">
        <v>11.608000000000001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263</v>
      </c>
      <c r="AU404" s="239" t="s">
        <v>95</v>
      </c>
      <c r="AV404" s="14" t="s">
        <v>217</v>
      </c>
      <c r="AW404" s="14" t="s">
        <v>41</v>
      </c>
      <c r="AX404" s="14" t="s">
        <v>93</v>
      </c>
      <c r="AY404" s="239" t="s">
        <v>209</v>
      </c>
    </row>
    <row r="405" spans="1:65" s="2" customFormat="1" ht="16.5" customHeight="1">
      <c r="A405" s="35"/>
      <c r="B405" s="36"/>
      <c r="C405" s="194" t="s">
        <v>703</v>
      </c>
      <c r="D405" s="194" t="s">
        <v>212</v>
      </c>
      <c r="E405" s="195" t="s">
        <v>704</v>
      </c>
      <c r="F405" s="196" t="s">
        <v>705</v>
      </c>
      <c r="G405" s="197" t="s">
        <v>342</v>
      </c>
      <c r="H405" s="198">
        <v>0.51900000000000002</v>
      </c>
      <c r="I405" s="199"/>
      <c r="J405" s="200">
        <f>ROUND(I405*H405,2)</f>
        <v>0</v>
      </c>
      <c r="K405" s="196" t="s">
        <v>324</v>
      </c>
      <c r="L405" s="40"/>
      <c r="M405" s="201" t="s">
        <v>1</v>
      </c>
      <c r="N405" s="202" t="s">
        <v>50</v>
      </c>
      <c r="O405" s="72"/>
      <c r="P405" s="203">
        <f>O405*H405</f>
        <v>0</v>
      </c>
      <c r="Q405" s="203">
        <v>2.5019399999999998</v>
      </c>
      <c r="R405" s="203">
        <f>Q405*H405</f>
        <v>1.29850686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217</v>
      </c>
      <c r="AT405" s="205" t="s">
        <v>212</v>
      </c>
      <c r="AU405" s="205" t="s">
        <v>95</v>
      </c>
      <c r="AY405" s="17" t="s">
        <v>209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7" t="s">
        <v>93</v>
      </c>
      <c r="BK405" s="206">
        <f>ROUND(I405*H405,2)</f>
        <v>0</v>
      </c>
      <c r="BL405" s="17" t="s">
        <v>217</v>
      </c>
      <c r="BM405" s="205" t="s">
        <v>706</v>
      </c>
    </row>
    <row r="406" spans="1:65" s="2" customFormat="1" ht="11.25">
      <c r="A406" s="35"/>
      <c r="B406" s="36"/>
      <c r="C406" s="37"/>
      <c r="D406" s="207" t="s">
        <v>219</v>
      </c>
      <c r="E406" s="37"/>
      <c r="F406" s="208" t="s">
        <v>707</v>
      </c>
      <c r="G406" s="37"/>
      <c r="H406" s="37"/>
      <c r="I406" s="209"/>
      <c r="J406" s="37"/>
      <c r="K406" s="37"/>
      <c r="L406" s="40"/>
      <c r="M406" s="210"/>
      <c r="N406" s="211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7" t="s">
        <v>219</v>
      </c>
      <c r="AU406" s="17" t="s">
        <v>95</v>
      </c>
    </row>
    <row r="407" spans="1:65" s="13" customFormat="1" ht="11.25">
      <c r="B407" s="214"/>
      <c r="C407" s="215"/>
      <c r="D407" s="212" t="s">
        <v>263</v>
      </c>
      <c r="E407" s="216" t="s">
        <v>1</v>
      </c>
      <c r="F407" s="217" t="s">
        <v>708</v>
      </c>
      <c r="G407" s="215"/>
      <c r="H407" s="218">
        <v>0.51900000000000002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263</v>
      </c>
      <c r="AU407" s="224" t="s">
        <v>95</v>
      </c>
      <c r="AV407" s="13" t="s">
        <v>95</v>
      </c>
      <c r="AW407" s="13" t="s">
        <v>41</v>
      </c>
      <c r="AX407" s="13" t="s">
        <v>85</v>
      </c>
      <c r="AY407" s="224" t="s">
        <v>209</v>
      </c>
    </row>
    <row r="408" spans="1:65" s="14" customFormat="1" ht="11.25">
      <c r="B408" s="229"/>
      <c r="C408" s="230"/>
      <c r="D408" s="212" t="s">
        <v>263</v>
      </c>
      <c r="E408" s="231" t="s">
        <v>1</v>
      </c>
      <c r="F408" s="232" t="s">
        <v>339</v>
      </c>
      <c r="G408" s="230"/>
      <c r="H408" s="233">
        <v>0.51900000000000002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263</v>
      </c>
      <c r="AU408" s="239" t="s">
        <v>95</v>
      </c>
      <c r="AV408" s="14" t="s">
        <v>217</v>
      </c>
      <c r="AW408" s="14" t="s">
        <v>41</v>
      </c>
      <c r="AX408" s="14" t="s">
        <v>93</v>
      </c>
      <c r="AY408" s="239" t="s">
        <v>209</v>
      </c>
    </row>
    <row r="409" spans="1:65" s="2" customFormat="1" ht="24.2" customHeight="1">
      <c r="A409" s="35"/>
      <c r="B409" s="36"/>
      <c r="C409" s="194" t="s">
        <v>709</v>
      </c>
      <c r="D409" s="194" t="s">
        <v>212</v>
      </c>
      <c r="E409" s="195" t="s">
        <v>710</v>
      </c>
      <c r="F409" s="196" t="s">
        <v>711</v>
      </c>
      <c r="G409" s="197" t="s">
        <v>462</v>
      </c>
      <c r="H409" s="198">
        <v>6.0369999999999999</v>
      </c>
      <c r="I409" s="199"/>
      <c r="J409" s="200">
        <f>ROUND(I409*H409,2)</f>
        <v>0</v>
      </c>
      <c r="K409" s="196" t="s">
        <v>324</v>
      </c>
      <c r="L409" s="40"/>
      <c r="M409" s="201" t="s">
        <v>1</v>
      </c>
      <c r="N409" s="202" t="s">
        <v>50</v>
      </c>
      <c r="O409" s="72"/>
      <c r="P409" s="203">
        <f>O409*H409</f>
        <v>0</v>
      </c>
      <c r="Q409" s="203">
        <v>4.6537200000000001E-3</v>
      </c>
      <c r="R409" s="203">
        <f>Q409*H409</f>
        <v>2.8094507639999999E-2</v>
      </c>
      <c r="S409" s="203">
        <v>0</v>
      </c>
      <c r="T409" s="20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217</v>
      </c>
      <c r="AT409" s="205" t="s">
        <v>212</v>
      </c>
      <c r="AU409" s="205" t="s">
        <v>95</v>
      </c>
      <c r="AY409" s="17" t="s">
        <v>209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7" t="s">
        <v>93</v>
      </c>
      <c r="BK409" s="206">
        <f>ROUND(I409*H409,2)</f>
        <v>0</v>
      </c>
      <c r="BL409" s="17" t="s">
        <v>217</v>
      </c>
      <c r="BM409" s="205" t="s">
        <v>712</v>
      </c>
    </row>
    <row r="410" spans="1:65" s="2" customFormat="1" ht="11.25">
      <c r="A410" s="35"/>
      <c r="B410" s="36"/>
      <c r="C410" s="37"/>
      <c r="D410" s="207" t="s">
        <v>219</v>
      </c>
      <c r="E410" s="37"/>
      <c r="F410" s="208" t="s">
        <v>713</v>
      </c>
      <c r="G410" s="37"/>
      <c r="H410" s="37"/>
      <c r="I410" s="209"/>
      <c r="J410" s="37"/>
      <c r="K410" s="37"/>
      <c r="L410" s="40"/>
      <c r="M410" s="210"/>
      <c r="N410" s="211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7" t="s">
        <v>219</v>
      </c>
      <c r="AU410" s="17" t="s">
        <v>95</v>
      </c>
    </row>
    <row r="411" spans="1:65" s="13" customFormat="1" ht="22.5">
      <c r="B411" s="214"/>
      <c r="C411" s="215"/>
      <c r="D411" s="212" t="s">
        <v>263</v>
      </c>
      <c r="E411" s="216" t="s">
        <v>1</v>
      </c>
      <c r="F411" s="217" t="s">
        <v>714</v>
      </c>
      <c r="G411" s="215"/>
      <c r="H411" s="218">
        <v>6.0369999999999999</v>
      </c>
      <c r="I411" s="219"/>
      <c r="J411" s="215"/>
      <c r="K411" s="215"/>
      <c r="L411" s="220"/>
      <c r="M411" s="221"/>
      <c r="N411" s="222"/>
      <c r="O411" s="222"/>
      <c r="P411" s="222"/>
      <c r="Q411" s="222"/>
      <c r="R411" s="222"/>
      <c r="S411" s="222"/>
      <c r="T411" s="223"/>
      <c r="AT411" s="224" t="s">
        <v>263</v>
      </c>
      <c r="AU411" s="224" t="s">
        <v>95</v>
      </c>
      <c r="AV411" s="13" t="s">
        <v>95</v>
      </c>
      <c r="AW411" s="13" t="s">
        <v>41</v>
      </c>
      <c r="AX411" s="13" t="s">
        <v>85</v>
      </c>
      <c r="AY411" s="224" t="s">
        <v>209</v>
      </c>
    </row>
    <row r="412" spans="1:65" s="14" customFormat="1" ht="11.25">
      <c r="B412" s="229"/>
      <c r="C412" s="230"/>
      <c r="D412" s="212" t="s">
        <v>263</v>
      </c>
      <c r="E412" s="231" t="s">
        <v>1</v>
      </c>
      <c r="F412" s="232" t="s">
        <v>339</v>
      </c>
      <c r="G412" s="230"/>
      <c r="H412" s="233">
        <v>6.0369999999999999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263</v>
      </c>
      <c r="AU412" s="239" t="s">
        <v>95</v>
      </c>
      <c r="AV412" s="14" t="s">
        <v>217</v>
      </c>
      <c r="AW412" s="14" t="s">
        <v>41</v>
      </c>
      <c r="AX412" s="14" t="s">
        <v>93</v>
      </c>
      <c r="AY412" s="239" t="s">
        <v>209</v>
      </c>
    </row>
    <row r="413" spans="1:65" s="2" customFormat="1" ht="24.2" customHeight="1">
      <c r="A413" s="35"/>
      <c r="B413" s="36"/>
      <c r="C413" s="194" t="s">
        <v>715</v>
      </c>
      <c r="D413" s="194" t="s">
        <v>212</v>
      </c>
      <c r="E413" s="195" t="s">
        <v>716</v>
      </c>
      <c r="F413" s="196" t="s">
        <v>717</v>
      </c>
      <c r="G413" s="197" t="s">
        <v>462</v>
      </c>
      <c r="H413" s="198">
        <v>6.0369999999999999</v>
      </c>
      <c r="I413" s="199"/>
      <c r="J413" s="200">
        <f>ROUND(I413*H413,2)</f>
        <v>0</v>
      </c>
      <c r="K413" s="196" t="s">
        <v>324</v>
      </c>
      <c r="L413" s="40"/>
      <c r="M413" s="201" t="s">
        <v>1</v>
      </c>
      <c r="N413" s="202" t="s">
        <v>50</v>
      </c>
      <c r="O413" s="72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5" t="s">
        <v>217</v>
      </c>
      <c r="AT413" s="205" t="s">
        <v>212</v>
      </c>
      <c r="AU413" s="205" t="s">
        <v>95</v>
      </c>
      <c r="AY413" s="17" t="s">
        <v>209</v>
      </c>
      <c r="BE413" s="206">
        <f>IF(N413="základní",J413,0)</f>
        <v>0</v>
      </c>
      <c r="BF413" s="206">
        <f>IF(N413="snížená",J413,0)</f>
        <v>0</v>
      </c>
      <c r="BG413" s="206">
        <f>IF(N413="zákl. přenesená",J413,0)</f>
        <v>0</v>
      </c>
      <c r="BH413" s="206">
        <f>IF(N413="sníž. přenesená",J413,0)</f>
        <v>0</v>
      </c>
      <c r="BI413" s="206">
        <f>IF(N413="nulová",J413,0)</f>
        <v>0</v>
      </c>
      <c r="BJ413" s="17" t="s">
        <v>93</v>
      </c>
      <c r="BK413" s="206">
        <f>ROUND(I413*H413,2)</f>
        <v>0</v>
      </c>
      <c r="BL413" s="17" t="s">
        <v>217</v>
      </c>
      <c r="BM413" s="205" t="s">
        <v>718</v>
      </c>
    </row>
    <row r="414" spans="1:65" s="2" customFormat="1" ht="11.25">
      <c r="A414" s="35"/>
      <c r="B414" s="36"/>
      <c r="C414" s="37"/>
      <c r="D414" s="207" t="s">
        <v>219</v>
      </c>
      <c r="E414" s="37"/>
      <c r="F414" s="208" t="s">
        <v>719</v>
      </c>
      <c r="G414" s="37"/>
      <c r="H414" s="37"/>
      <c r="I414" s="209"/>
      <c r="J414" s="37"/>
      <c r="K414" s="37"/>
      <c r="L414" s="40"/>
      <c r="M414" s="210"/>
      <c r="N414" s="211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7" t="s">
        <v>219</v>
      </c>
      <c r="AU414" s="17" t="s">
        <v>95</v>
      </c>
    </row>
    <row r="415" spans="1:65" s="2" customFormat="1" ht="21.75" customHeight="1">
      <c r="A415" s="35"/>
      <c r="B415" s="36"/>
      <c r="C415" s="194" t="s">
        <v>720</v>
      </c>
      <c r="D415" s="194" t="s">
        <v>212</v>
      </c>
      <c r="E415" s="195" t="s">
        <v>721</v>
      </c>
      <c r="F415" s="196" t="s">
        <v>722</v>
      </c>
      <c r="G415" s="197" t="s">
        <v>462</v>
      </c>
      <c r="H415" s="198">
        <v>6.0369999999999999</v>
      </c>
      <c r="I415" s="199"/>
      <c r="J415" s="200">
        <f>ROUND(I415*H415,2)</f>
        <v>0</v>
      </c>
      <c r="K415" s="196" t="s">
        <v>324</v>
      </c>
      <c r="L415" s="40"/>
      <c r="M415" s="201" t="s">
        <v>1</v>
      </c>
      <c r="N415" s="202" t="s">
        <v>50</v>
      </c>
      <c r="O415" s="72"/>
      <c r="P415" s="203">
        <f>O415*H415</f>
        <v>0</v>
      </c>
      <c r="Q415" s="203">
        <v>3.3999999999999998E-3</v>
      </c>
      <c r="R415" s="203">
        <f>Q415*H415</f>
        <v>2.05258E-2</v>
      </c>
      <c r="S415" s="203">
        <v>0</v>
      </c>
      <c r="T415" s="20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217</v>
      </c>
      <c r="AT415" s="205" t="s">
        <v>212</v>
      </c>
      <c r="AU415" s="205" t="s">
        <v>95</v>
      </c>
      <c r="AY415" s="17" t="s">
        <v>209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7" t="s">
        <v>93</v>
      </c>
      <c r="BK415" s="206">
        <f>ROUND(I415*H415,2)</f>
        <v>0</v>
      </c>
      <c r="BL415" s="17" t="s">
        <v>217</v>
      </c>
      <c r="BM415" s="205" t="s">
        <v>723</v>
      </c>
    </row>
    <row r="416" spans="1:65" s="2" customFormat="1" ht="11.25">
      <c r="A416" s="35"/>
      <c r="B416" s="36"/>
      <c r="C416" s="37"/>
      <c r="D416" s="207" t="s">
        <v>219</v>
      </c>
      <c r="E416" s="37"/>
      <c r="F416" s="208" t="s">
        <v>724</v>
      </c>
      <c r="G416" s="37"/>
      <c r="H416" s="37"/>
      <c r="I416" s="209"/>
      <c r="J416" s="37"/>
      <c r="K416" s="37"/>
      <c r="L416" s="40"/>
      <c r="M416" s="210"/>
      <c r="N416" s="211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7" t="s">
        <v>219</v>
      </c>
      <c r="AU416" s="17" t="s">
        <v>95</v>
      </c>
    </row>
    <row r="417" spans="1:65" s="2" customFormat="1" ht="33" customHeight="1">
      <c r="A417" s="35"/>
      <c r="B417" s="36"/>
      <c r="C417" s="194" t="s">
        <v>725</v>
      </c>
      <c r="D417" s="194" t="s">
        <v>212</v>
      </c>
      <c r="E417" s="195" t="s">
        <v>726</v>
      </c>
      <c r="F417" s="196" t="s">
        <v>727</v>
      </c>
      <c r="G417" s="197" t="s">
        <v>462</v>
      </c>
      <c r="H417" s="198">
        <v>2.58</v>
      </c>
      <c r="I417" s="199"/>
      <c r="J417" s="200">
        <f>ROUND(I417*H417,2)</f>
        <v>0</v>
      </c>
      <c r="K417" s="196" t="s">
        <v>324</v>
      </c>
      <c r="L417" s="40"/>
      <c r="M417" s="201" t="s">
        <v>1</v>
      </c>
      <c r="N417" s="202" t="s">
        <v>50</v>
      </c>
      <c r="O417" s="72"/>
      <c r="P417" s="203">
        <f>O417*H417</f>
        <v>0</v>
      </c>
      <c r="Q417" s="203">
        <v>1.7645600000000001E-3</v>
      </c>
      <c r="R417" s="203">
        <f>Q417*H417</f>
        <v>4.5525648000000005E-3</v>
      </c>
      <c r="S417" s="203">
        <v>0</v>
      </c>
      <c r="T417" s="204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5" t="s">
        <v>217</v>
      </c>
      <c r="AT417" s="205" t="s">
        <v>212</v>
      </c>
      <c r="AU417" s="205" t="s">
        <v>95</v>
      </c>
      <c r="AY417" s="17" t="s">
        <v>209</v>
      </c>
      <c r="BE417" s="206">
        <f>IF(N417="základní",J417,0)</f>
        <v>0</v>
      </c>
      <c r="BF417" s="206">
        <f>IF(N417="snížená",J417,0)</f>
        <v>0</v>
      </c>
      <c r="BG417" s="206">
        <f>IF(N417="zákl. přenesená",J417,0)</f>
        <v>0</v>
      </c>
      <c r="BH417" s="206">
        <f>IF(N417="sníž. přenesená",J417,0)</f>
        <v>0</v>
      </c>
      <c r="BI417" s="206">
        <f>IF(N417="nulová",J417,0)</f>
        <v>0</v>
      </c>
      <c r="BJ417" s="17" t="s">
        <v>93</v>
      </c>
      <c r="BK417" s="206">
        <f>ROUND(I417*H417,2)</f>
        <v>0</v>
      </c>
      <c r="BL417" s="17" t="s">
        <v>217</v>
      </c>
      <c r="BM417" s="205" t="s">
        <v>728</v>
      </c>
    </row>
    <row r="418" spans="1:65" s="2" customFormat="1" ht="11.25">
      <c r="A418" s="35"/>
      <c r="B418" s="36"/>
      <c r="C418" s="37"/>
      <c r="D418" s="207" t="s">
        <v>219</v>
      </c>
      <c r="E418" s="37"/>
      <c r="F418" s="208" t="s">
        <v>729</v>
      </c>
      <c r="G418" s="37"/>
      <c r="H418" s="37"/>
      <c r="I418" s="209"/>
      <c r="J418" s="37"/>
      <c r="K418" s="37"/>
      <c r="L418" s="40"/>
      <c r="M418" s="210"/>
      <c r="N418" s="211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7" t="s">
        <v>219</v>
      </c>
      <c r="AU418" s="17" t="s">
        <v>95</v>
      </c>
    </row>
    <row r="419" spans="1:65" s="13" customFormat="1" ht="11.25">
      <c r="B419" s="214"/>
      <c r="C419" s="215"/>
      <c r="D419" s="212" t="s">
        <v>263</v>
      </c>
      <c r="E419" s="216" t="s">
        <v>1</v>
      </c>
      <c r="F419" s="217" t="s">
        <v>730</v>
      </c>
      <c r="G419" s="215"/>
      <c r="H419" s="218">
        <v>2.58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263</v>
      </c>
      <c r="AU419" s="224" t="s">
        <v>95</v>
      </c>
      <c r="AV419" s="13" t="s">
        <v>95</v>
      </c>
      <c r="AW419" s="13" t="s">
        <v>41</v>
      </c>
      <c r="AX419" s="13" t="s">
        <v>85</v>
      </c>
      <c r="AY419" s="224" t="s">
        <v>209</v>
      </c>
    </row>
    <row r="420" spans="1:65" s="14" customFormat="1" ht="11.25">
      <c r="B420" s="229"/>
      <c r="C420" s="230"/>
      <c r="D420" s="212" t="s">
        <v>263</v>
      </c>
      <c r="E420" s="231" t="s">
        <v>1</v>
      </c>
      <c r="F420" s="232" t="s">
        <v>339</v>
      </c>
      <c r="G420" s="230"/>
      <c r="H420" s="233">
        <v>2.58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263</v>
      </c>
      <c r="AU420" s="239" t="s">
        <v>95</v>
      </c>
      <c r="AV420" s="14" t="s">
        <v>217</v>
      </c>
      <c r="AW420" s="14" t="s">
        <v>41</v>
      </c>
      <c r="AX420" s="14" t="s">
        <v>93</v>
      </c>
      <c r="AY420" s="239" t="s">
        <v>209</v>
      </c>
    </row>
    <row r="421" spans="1:65" s="2" customFormat="1" ht="33" customHeight="1">
      <c r="A421" s="35"/>
      <c r="B421" s="36"/>
      <c r="C421" s="194" t="s">
        <v>731</v>
      </c>
      <c r="D421" s="194" t="s">
        <v>212</v>
      </c>
      <c r="E421" s="195" t="s">
        <v>732</v>
      </c>
      <c r="F421" s="196" t="s">
        <v>733</v>
      </c>
      <c r="G421" s="197" t="s">
        <v>462</v>
      </c>
      <c r="H421" s="198">
        <v>2.58</v>
      </c>
      <c r="I421" s="199"/>
      <c r="J421" s="200">
        <f>ROUND(I421*H421,2)</f>
        <v>0</v>
      </c>
      <c r="K421" s="196" t="s">
        <v>324</v>
      </c>
      <c r="L421" s="40"/>
      <c r="M421" s="201" t="s">
        <v>1</v>
      </c>
      <c r="N421" s="202" t="s">
        <v>50</v>
      </c>
      <c r="O421" s="72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217</v>
      </c>
      <c r="AT421" s="205" t="s">
        <v>212</v>
      </c>
      <c r="AU421" s="205" t="s">
        <v>95</v>
      </c>
      <c r="AY421" s="17" t="s">
        <v>209</v>
      </c>
      <c r="BE421" s="206">
        <f>IF(N421="základní",J421,0)</f>
        <v>0</v>
      </c>
      <c r="BF421" s="206">
        <f>IF(N421="snížená",J421,0)</f>
        <v>0</v>
      </c>
      <c r="BG421" s="206">
        <f>IF(N421="zákl. přenesená",J421,0)</f>
        <v>0</v>
      </c>
      <c r="BH421" s="206">
        <f>IF(N421="sníž. přenesená",J421,0)</f>
        <v>0</v>
      </c>
      <c r="BI421" s="206">
        <f>IF(N421="nulová",J421,0)</f>
        <v>0</v>
      </c>
      <c r="BJ421" s="17" t="s">
        <v>93</v>
      </c>
      <c r="BK421" s="206">
        <f>ROUND(I421*H421,2)</f>
        <v>0</v>
      </c>
      <c r="BL421" s="17" t="s">
        <v>217</v>
      </c>
      <c r="BM421" s="205" t="s">
        <v>734</v>
      </c>
    </row>
    <row r="422" spans="1:65" s="2" customFormat="1" ht="11.25">
      <c r="A422" s="35"/>
      <c r="B422" s="36"/>
      <c r="C422" s="37"/>
      <c r="D422" s="207" t="s">
        <v>219</v>
      </c>
      <c r="E422" s="37"/>
      <c r="F422" s="208" t="s">
        <v>735</v>
      </c>
      <c r="G422" s="37"/>
      <c r="H422" s="37"/>
      <c r="I422" s="209"/>
      <c r="J422" s="37"/>
      <c r="K422" s="37"/>
      <c r="L422" s="40"/>
      <c r="M422" s="210"/>
      <c r="N422" s="211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7" t="s">
        <v>219</v>
      </c>
      <c r="AU422" s="17" t="s">
        <v>95</v>
      </c>
    </row>
    <row r="423" spans="1:65" s="2" customFormat="1" ht="24.2" customHeight="1">
      <c r="A423" s="35"/>
      <c r="B423" s="36"/>
      <c r="C423" s="194" t="s">
        <v>736</v>
      </c>
      <c r="D423" s="194" t="s">
        <v>212</v>
      </c>
      <c r="E423" s="195" t="s">
        <v>737</v>
      </c>
      <c r="F423" s="196" t="s">
        <v>738</v>
      </c>
      <c r="G423" s="197" t="s">
        <v>383</v>
      </c>
      <c r="H423" s="198">
        <v>5.3999999999999999E-2</v>
      </c>
      <c r="I423" s="199"/>
      <c r="J423" s="200">
        <f>ROUND(I423*H423,2)</f>
        <v>0</v>
      </c>
      <c r="K423" s="196" t="s">
        <v>324</v>
      </c>
      <c r="L423" s="40"/>
      <c r="M423" s="201" t="s">
        <v>1</v>
      </c>
      <c r="N423" s="202" t="s">
        <v>50</v>
      </c>
      <c r="O423" s="72"/>
      <c r="P423" s="203">
        <f>O423*H423</f>
        <v>0</v>
      </c>
      <c r="Q423" s="203">
        <v>1.0551166000000001</v>
      </c>
      <c r="R423" s="203">
        <f>Q423*H423</f>
        <v>5.6976296400000001E-2</v>
      </c>
      <c r="S423" s="203">
        <v>0</v>
      </c>
      <c r="T423" s="20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5" t="s">
        <v>217</v>
      </c>
      <c r="AT423" s="205" t="s">
        <v>212</v>
      </c>
      <c r="AU423" s="205" t="s">
        <v>95</v>
      </c>
      <c r="AY423" s="17" t="s">
        <v>209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17" t="s">
        <v>93</v>
      </c>
      <c r="BK423" s="206">
        <f>ROUND(I423*H423,2)</f>
        <v>0</v>
      </c>
      <c r="BL423" s="17" t="s">
        <v>217</v>
      </c>
      <c r="BM423" s="205" t="s">
        <v>739</v>
      </c>
    </row>
    <row r="424" spans="1:65" s="2" customFormat="1" ht="11.25">
      <c r="A424" s="35"/>
      <c r="B424" s="36"/>
      <c r="C424" s="37"/>
      <c r="D424" s="207" t="s">
        <v>219</v>
      </c>
      <c r="E424" s="37"/>
      <c r="F424" s="208" t="s">
        <v>740</v>
      </c>
      <c r="G424" s="37"/>
      <c r="H424" s="37"/>
      <c r="I424" s="209"/>
      <c r="J424" s="37"/>
      <c r="K424" s="37"/>
      <c r="L424" s="40"/>
      <c r="M424" s="210"/>
      <c r="N424" s="211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7" t="s">
        <v>219</v>
      </c>
      <c r="AU424" s="17" t="s">
        <v>95</v>
      </c>
    </row>
    <row r="425" spans="1:65" s="13" customFormat="1" ht="22.5">
      <c r="B425" s="214"/>
      <c r="C425" s="215"/>
      <c r="D425" s="212" t="s">
        <v>263</v>
      </c>
      <c r="E425" s="216" t="s">
        <v>1</v>
      </c>
      <c r="F425" s="217" t="s">
        <v>741</v>
      </c>
      <c r="G425" s="215"/>
      <c r="H425" s="218">
        <v>5.3999999999999999E-2</v>
      </c>
      <c r="I425" s="219"/>
      <c r="J425" s="215"/>
      <c r="K425" s="215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263</v>
      </c>
      <c r="AU425" s="224" t="s">
        <v>95</v>
      </c>
      <c r="AV425" s="13" t="s">
        <v>95</v>
      </c>
      <c r="AW425" s="13" t="s">
        <v>41</v>
      </c>
      <c r="AX425" s="13" t="s">
        <v>85</v>
      </c>
      <c r="AY425" s="224" t="s">
        <v>209</v>
      </c>
    </row>
    <row r="426" spans="1:65" s="14" customFormat="1" ht="11.25">
      <c r="B426" s="229"/>
      <c r="C426" s="230"/>
      <c r="D426" s="212" t="s">
        <v>263</v>
      </c>
      <c r="E426" s="231" t="s">
        <v>1</v>
      </c>
      <c r="F426" s="232" t="s">
        <v>339</v>
      </c>
      <c r="G426" s="230"/>
      <c r="H426" s="233">
        <v>5.3999999999999999E-2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263</v>
      </c>
      <c r="AU426" s="239" t="s">
        <v>95</v>
      </c>
      <c r="AV426" s="14" t="s">
        <v>217</v>
      </c>
      <c r="AW426" s="14" t="s">
        <v>41</v>
      </c>
      <c r="AX426" s="14" t="s">
        <v>93</v>
      </c>
      <c r="AY426" s="239" t="s">
        <v>209</v>
      </c>
    </row>
    <row r="427" spans="1:65" s="2" customFormat="1" ht="16.5" customHeight="1">
      <c r="A427" s="35"/>
      <c r="B427" s="36"/>
      <c r="C427" s="194" t="s">
        <v>742</v>
      </c>
      <c r="D427" s="194" t="s">
        <v>212</v>
      </c>
      <c r="E427" s="195" t="s">
        <v>743</v>
      </c>
      <c r="F427" s="196" t="s">
        <v>744</v>
      </c>
      <c r="G427" s="197" t="s">
        <v>342</v>
      </c>
      <c r="H427" s="198">
        <v>1.3240000000000001</v>
      </c>
      <c r="I427" s="199"/>
      <c r="J427" s="200">
        <f>ROUND(I427*H427,2)</f>
        <v>0</v>
      </c>
      <c r="K427" s="196" t="s">
        <v>324</v>
      </c>
      <c r="L427" s="40"/>
      <c r="M427" s="201" t="s">
        <v>1</v>
      </c>
      <c r="N427" s="202" t="s">
        <v>50</v>
      </c>
      <c r="O427" s="72"/>
      <c r="P427" s="203">
        <f>O427*H427</f>
        <v>0</v>
      </c>
      <c r="Q427" s="203">
        <v>2.5019749999999998</v>
      </c>
      <c r="R427" s="203">
        <f>Q427*H427</f>
        <v>3.3126148999999998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217</v>
      </c>
      <c r="AT427" s="205" t="s">
        <v>212</v>
      </c>
      <c r="AU427" s="205" t="s">
        <v>95</v>
      </c>
      <c r="AY427" s="17" t="s">
        <v>209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7" t="s">
        <v>93</v>
      </c>
      <c r="BK427" s="206">
        <f>ROUND(I427*H427,2)</f>
        <v>0</v>
      </c>
      <c r="BL427" s="17" t="s">
        <v>217</v>
      </c>
      <c r="BM427" s="205" t="s">
        <v>745</v>
      </c>
    </row>
    <row r="428" spans="1:65" s="2" customFormat="1" ht="11.25">
      <c r="A428" s="35"/>
      <c r="B428" s="36"/>
      <c r="C428" s="37"/>
      <c r="D428" s="207" t="s">
        <v>219</v>
      </c>
      <c r="E428" s="37"/>
      <c r="F428" s="208" t="s">
        <v>746</v>
      </c>
      <c r="G428" s="37"/>
      <c r="H428" s="37"/>
      <c r="I428" s="209"/>
      <c r="J428" s="37"/>
      <c r="K428" s="37"/>
      <c r="L428" s="40"/>
      <c r="M428" s="210"/>
      <c r="N428" s="211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7" t="s">
        <v>219</v>
      </c>
      <c r="AU428" s="17" t="s">
        <v>95</v>
      </c>
    </row>
    <row r="429" spans="1:65" s="15" customFormat="1" ht="11.25">
      <c r="B429" s="240"/>
      <c r="C429" s="241"/>
      <c r="D429" s="212" t="s">
        <v>263</v>
      </c>
      <c r="E429" s="242" t="s">
        <v>1</v>
      </c>
      <c r="F429" s="243" t="s">
        <v>747</v>
      </c>
      <c r="G429" s="241"/>
      <c r="H429" s="242" t="s">
        <v>1</v>
      </c>
      <c r="I429" s="244"/>
      <c r="J429" s="241"/>
      <c r="K429" s="241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263</v>
      </c>
      <c r="AU429" s="249" t="s">
        <v>95</v>
      </c>
      <c r="AV429" s="15" t="s">
        <v>93</v>
      </c>
      <c r="AW429" s="15" t="s">
        <v>41</v>
      </c>
      <c r="AX429" s="15" t="s">
        <v>85</v>
      </c>
      <c r="AY429" s="249" t="s">
        <v>209</v>
      </c>
    </row>
    <row r="430" spans="1:65" s="13" customFormat="1" ht="11.25">
      <c r="B430" s="214"/>
      <c r="C430" s="215"/>
      <c r="D430" s="212" t="s">
        <v>263</v>
      </c>
      <c r="E430" s="216" t="s">
        <v>1</v>
      </c>
      <c r="F430" s="217" t="s">
        <v>748</v>
      </c>
      <c r="G430" s="215"/>
      <c r="H430" s="218">
        <v>0.71899999999999997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263</v>
      </c>
      <c r="AU430" s="224" t="s">
        <v>95</v>
      </c>
      <c r="AV430" s="13" t="s">
        <v>95</v>
      </c>
      <c r="AW430" s="13" t="s">
        <v>41</v>
      </c>
      <c r="AX430" s="13" t="s">
        <v>85</v>
      </c>
      <c r="AY430" s="224" t="s">
        <v>209</v>
      </c>
    </row>
    <row r="431" spans="1:65" s="13" customFormat="1" ht="11.25">
      <c r="B431" s="214"/>
      <c r="C431" s="215"/>
      <c r="D431" s="212" t="s">
        <v>263</v>
      </c>
      <c r="E431" s="216" t="s">
        <v>1</v>
      </c>
      <c r="F431" s="217" t="s">
        <v>749</v>
      </c>
      <c r="G431" s="215"/>
      <c r="H431" s="218">
        <v>0.60499999999999998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263</v>
      </c>
      <c r="AU431" s="224" t="s">
        <v>95</v>
      </c>
      <c r="AV431" s="13" t="s">
        <v>95</v>
      </c>
      <c r="AW431" s="13" t="s">
        <v>41</v>
      </c>
      <c r="AX431" s="13" t="s">
        <v>85</v>
      </c>
      <c r="AY431" s="224" t="s">
        <v>209</v>
      </c>
    </row>
    <row r="432" spans="1:65" s="14" customFormat="1" ht="11.25">
      <c r="B432" s="229"/>
      <c r="C432" s="230"/>
      <c r="D432" s="212" t="s">
        <v>263</v>
      </c>
      <c r="E432" s="231" t="s">
        <v>1</v>
      </c>
      <c r="F432" s="232" t="s">
        <v>339</v>
      </c>
      <c r="G432" s="230"/>
      <c r="H432" s="233">
        <v>1.3240000000000001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263</v>
      </c>
      <c r="AU432" s="239" t="s">
        <v>95</v>
      </c>
      <c r="AV432" s="14" t="s">
        <v>217</v>
      </c>
      <c r="AW432" s="14" t="s">
        <v>41</v>
      </c>
      <c r="AX432" s="14" t="s">
        <v>93</v>
      </c>
      <c r="AY432" s="239" t="s">
        <v>209</v>
      </c>
    </row>
    <row r="433" spans="1:65" s="2" customFormat="1" ht="16.5" customHeight="1">
      <c r="A433" s="35"/>
      <c r="B433" s="36"/>
      <c r="C433" s="194" t="s">
        <v>750</v>
      </c>
      <c r="D433" s="194" t="s">
        <v>212</v>
      </c>
      <c r="E433" s="195" t="s">
        <v>751</v>
      </c>
      <c r="F433" s="196" t="s">
        <v>752</v>
      </c>
      <c r="G433" s="197" t="s">
        <v>462</v>
      </c>
      <c r="H433" s="198">
        <v>8.8290000000000006</v>
      </c>
      <c r="I433" s="199"/>
      <c r="J433" s="200">
        <f>ROUND(I433*H433,2)</f>
        <v>0</v>
      </c>
      <c r="K433" s="196" t="s">
        <v>324</v>
      </c>
      <c r="L433" s="40"/>
      <c r="M433" s="201" t="s">
        <v>1</v>
      </c>
      <c r="N433" s="202" t="s">
        <v>50</v>
      </c>
      <c r="O433" s="72"/>
      <c r="P433" s="203">
        <f>O433*H433</f>
        <v>0</v>
      </c>
      <c r="Q433" s="203">
        <v>1.11725E-2</v>
      </c>
      <c r="R433" s="203">
        <f>Q433*H433</f>
        <v>9.8642002500000006E-2</v>
      </c>
      <c r="S433" s="203">
        <v>0</v>
      </c>
      <c r="T433" s="20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217</v>
      </c>
      <c r="AT433" s="205" t="s">
        <v>212</v>
      </c>
      <c r="AU433" s="205" t="s">
        <v>95</v>
      </c>
      <c r="AY433" s="17" t="s">
        <v>209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7" t="s">
        <v>93</v>
      </c>
      <c r="BK433" s="206">
        <f>ROUND(I433*H433,2)</f>
        <v>0</v>
      </c>
      <c r="BL433" s="17" t="s">
        <v>217</v>
      </c>
      <c r="BM433" s="205" t="s">
        <v>753</v>
      </c>
    </row>
    <row r="434" spans="1:65" s="2" customFormat="1" ht="11.25">
      <c r="A434" s="35"/>
      <c r="B434" s="36"/>
      <c r="C434" s="37"/>
      <c r="D434" s="207" t="s">
        <v>219</v>
      </c>
      <c r="E434" s="37"/>
      <c r="F434" s="208" t="s">
        <v>754</v>
      </c>
      <c r="G434" s="37"/>
      <c r="H434" s="37"/>
      <c r="I434" s="209"/>
      <c r="J434" s="37"/>
      <c r="K434" s="37"/>
      <c r="L434" s="40"/>
      <c r="M434" s="210"/>
      <c r="N434" s="211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7" t="s">
        <v>219</v>
      </c>
      <c r="AU434" s="17" t="s">
        <v>95</v>
      </c>
    </row>
    <row r="435" spans="1:65" s="15" customFormat="1" ht="11.25">
      <c r="B435" s="240"/>
      <c r="C435" s="241"/>
      <c r="D435" s="212" t="s">
        <v>263</v>
      </c>
      <c r="E435" s="242" t="s">
        <v>1</v>
      </c>
      <c r="F435" s="243" t="s">
        <v>747</v>
      </c>
      <c r="G435" s="241"/>
      <c r="H435" s="242" t="s">
        <v>1</v>
      </c>
      <c r="I435" s="244"/>
      <c r="J435" s="241"/>
      <c r="K435" s="241"/>
      <c r="L435" s="245"/>
      <c r="M435" s="246"/>
      <c r="N435" s="247"/>
      <c r="O435" s="247"/>
      <c r="P435" s="247"/>
      <c r="Q435" s="247"/>
      <c r="R435" s="247"/>
      <c r="S435" s="247"/>
      <c r="T435" s="248"/>
      <c r="AT435" s="249" t="s">
        <v>263</v>
      </c>
      <c r="AU435" s="249" t="s">
        <v>95</v>
      </c>
      <c r="AV435" s="15" t="s">
        <v>93</v>
      </c>
      <c r="AW435" s="15" t="s">
        <v>41</v>
      </c>
      <c r="AX435" s="15" t="s">
        <v>85</v>
      </c>
      <c r="AY435" s="249" t="s">
        <v>209</v>
      </c>
    </row>
    <row r="436" spans="1:65" s="13" customFormat="1" ht="11.25">
      <c r="B436" s="214"/>
      <c r="C436" s="215"/>
      <c r="D436" s="212" t="s">
        <v>263</v>
      </c>
      <c r="E436" s="216" t="s">
        <v>1</v>
      </c>
      <c r="F436" s="217" t="s">
        <v>755</v>
      </c>
      <c r="G436" s="215"/>
      <c r="H436" s="218">
        <v>4.7939999999999996</v>
      </c>
      <c r="I436" s="219"/>
      <c r="J436" s="215"/>
      <c r="K436" s="215"/>
      <c r="L436" s="220"/>
      <c r="M436" s="221"/>
      <c r="N436" s="222"/>
      <c r="O436" s="222"/>
      <c r="P436" s="222"/>
      <c r="Q436" s="222"/>
      <c r="R436" s="222"/>
      <c r="S436" s="222"/>
      <c r="T436" s="223"/>
      <c r="AT436" s="224" t="s">
        <v>263</v>
      </c>
      <c r="AU436" s="224" t="s">
        <v>95</v>
      </c>
      <c r="AV436" s="13" t="s">
        <v>95</v>
      </c>
      <c r="AW436" s="13" t="s">
        <v>41</v>
      </c>
      <c r="AX436" s="13" t="s">
        <v>85</v>
      </c>
      <c r="AY436" s="224" t="s">
        <v>209</v>
      </c>
    </row>
    <row r="437" spans="1:65" s="13" customFormat="1" ht="11.25">
      <c r="B437" s="214"/>
      <c r="C437" s="215"/>
      <c r="D437" s="212" t="s">
        <v>263</v>
      </c>
      <c r="E437" s="216" t="s">
        <v>1</v>
      </c>
      <c r="F437" s="217" t="s">
        <v>756</v>
      </c>
      <c r="G437" s="215"/>
      <c r="H437" s="218">
        <v>4.0350000000000001</v>
      </c>
      <c r="I437" s="219"/>
      <c r="J437" s="215"/>
      <c r="K437" s="215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263</v>
      </c>
      <c r="AU437" s="224" t="s">
        <v>95</v>
      </c>
      <c r="AV437" s="13" t="s">
        <v>95</v>
      </c>
      <c r="AW437" s="13" t="s">
        <v>41</v>
      </c>
      <c r="AX437" s="13" t="s">
        <v>85</v>
      </c>
      <c r="AY437" s="224" t="s">
        <v>209</v>
      </c>
    </row>
    <row r="438" spans="1:65" s="14" customFormat="1" ht="11.25">
      <c r="B438" s="229"/>
      <c r="C438" s="230"/>
      <c r="D438" s="212" t="s">
        <v>263</v>
      </c>
      <c r="E438" s="231" t="s">
        <v>1</v>
      </c>
      <c r="F438" s="232" t="s">
        <v>339</v>
      </c>
      <c r="G438" s="230"/>
      <c r="H438" s="233">
        <v>8.8290000000000006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263</v>
      </c>
      <c r="AU438" s="239" t="s">
        <v>95</v>
      </c>
      <c r="AV438" s="14" t="s">
        <v>217</v>
      </c>
      <c r="AW438" s="14" t="s">
        <v>41</v>
      </c>
      <c r="AX438" s="14" t="s">
        <v>93</v>
      </c>
      <c r="AY438" s="239" t="s">
        <v>209</v>
      </c>
    </row>
    <row r="439" spans="1:65" s="2" customFormat="1" ht="16.5" customHeight="1">
      <c r="A439" s="35"/>
      <c r="B439" s="36"/>
      <c r="C439" s="194" t="s">
        <v>757</v>
      </c>
      <c r="D439" s="194" t="s">
        <v>212</v>
      </c>
      <c r="E439" s="195" t="s">
        <v>758</v>
      </c>
      <c r="F439" s="196" t="s">
        <v>759</v>
      </c>
      <c r="G439" s="197" t="s">
        <v>462</v>
      </c>
      <c r="H439" s="198">
        <v>8.8290000000000006</v>
      </c>
      <c r="I439" s="199"/>
      <c r="J439" s="200">
        <f>ROUND(I439*H439,2)</f>
        <v>0</v>
      </c>
      <c r="K439" s="196" t="s">
        <v>324</v>
      </c>
      <c r="L439" s="40"/>
      <c r="M439" s="201" t="s">
        <v>1</v>
      </c>
      <c r="N439" s="202" t="s">
        <v>50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217</v>
      </c>
      <c r="AT439" s="205" t="s">
        <v>212</v>
      </c>
      <c r="AU439" s="205" t="s">
        <v>95</v>
      </c>
      <c r="AY439" s="17" t="s">
        <v>209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7" t="s">
        <v>93</v>
      </c>
      <c r="BK439" s="206">
        <f>ROUND(I439*H439,2)</f>
        <v>0</v>
      </c>
      <c r="BL439" s="17" t="s">
        <v>217</v>
      </c>
      <c r="BM439" s="205" t="s">
        <v>760</v>
      </c>
    </row>
    <row r="440" spans="1:65" s="2" customFormat="1" ht="11.25">
      <c r="A440" s="35"/>
      <c r="B440" s="36"/>
      <c r="C440" s="37"/>
      <c r="D440" s="207" t="s">
        <v>219</v>
      </c>
      <c r="E440" s="37"/>
      <c r="F440" s="208" t="s">
        <v>761</v>
      </c>
      <c r="G440" s="37"/>
      <c r="H440" s="37"/>
      <c r="I440" s="209"/>
      <c r="J440" s="37"/>
      <c r="K440" s="37"/>
      <c r="L440" s="40"/>
      <c r="M440" s="210"/>
      <c r="N440" s="211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7" t="s">
        <v>219</v>
      </c>
      <c r="AU440" s="17" t="s">
        <v>95</v>
      </c>
    </row>
    <row r="441" spans="1:65" s="2" customFormat="1" ht="24.2" customHeight="1">
      <c r="A441" s="35"/>
      <c r="B441" s="36"/>
      <c r="C441" s="194" t="s">
        <v>762</v>
      </c>
      <c r="D441" s="194" t="s">
        <v>212</v>
      </c>
      <c r="E441" s="195" t="s">
        <v>763</v>
      </c>
      <c r="F441" s="196" t="s">
        <v>764</v>
      </c>
      <c r="G441" s="197" t="s">
        <v>383</v>
      </c>
      <c r="H441" s="198">
        <v>5.8999999999999997E-2</v>
      </c>
      <c r="I441" s="199"/>
      <c r="J441" s="200">
        <f>ROUND(I441*H441,2)</f>
        <v>0</v>
      </c>
      <c r="K441" s="196" t="s">
        <v>324</v>
      </c>
      <c r="L441" s="40"/>
      <c r="M441" s="201" t="s">
        <v>1</v>
      </c>
      <c r="N441" s="202" t="s">
        <v>50</v>
      </c>
      <c r="O441" s="72"/>
      <c r="P441" s="203">
        <f>O441*H441</f>
        <v>0</v>
      </c>
      <c r="Q441" s="203">
        <v>1.0529056800000001</v>
      </c>
      <c r="R441" s="203">
        <f>Q441*H441</f>
        <v>6.2121435119999999E-2</v>
      </c>
      <c r="S441" s="203">
        <v>0</v>
      </c>
      <c r="T441" s="20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217</v>
      </c>
      <c r="AT441" s="205" t="s">
        <v>212</v>
      </c>
      <c r="AU441" s="205" t="s">
        <v>95</v>
      </c>
      <c r="AY441" s="17" t="s">
        <v>209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7" t="s">
        <v>93</v>
      </c>
      <c r="BK441" s="206">
        <f>ROUND(I441*H441,2)</f>
        <v>0</v>
      </c>
      <c r="BL441" s="17" t="s">
        <v>217</v>
      </c>
      <c r="BM441" s="205" t="s">
        <v>765</v>
      </c>
    </row>
    <row r="442" spans="1:65" s="2" customFormat="1" ht="11.25">
      <c r="A442" s="35"/>
      <c r="B442" s="36"/>
      <c r="C442" s="37"/>
      <c r="D442" s="207" t="s">
        <v>219</v>
      </c>
      <c r="E442" s="37"/>
      <c r="F442" s="208" t="s">
        <v>766</v>
      </c>
      <c r="G442" s="37"/>
      <c r="H442" s="37"/>
      <c r="I442" s="209"/>
      <c r="J442" s="37"/>
      <c r="K442" s="37"/>
      <c r="L442" s="40"/>
      <c r="M442" s="210"/>
      <c r="N442" s="211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7" t="s">
        <v>219</v>
      </c>
      <c r="AU442" s="17" t="s">
        <v>95</v>
      </c>
    </row>
    <row r="443" spans="1:65" s="15" customFormat="1" ht="11.25">
      <c r="B443" s="240"/>
      <c r="C443" s="241"/>
      <c r="D443" s="212" t="s">
        <v>263</v>
      </c>
      <c r="E443" s="242" t="s">
        <v>1</v>
      </c>
      <c r="F443" s="243" t="s">
        <v>767</v>
      </c>
      <c r="G443" s="241"/>
      <c r="H443" s="242" t="s">
        <v>1</v>
      </c>
      <c r="I443" s="244"/>
      <c r="J443" s="241"/>
      <c r="K443" s="241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263</v>
      </c>
      <c r="AU443" s="249" t="s">
        <v>95</v>
      </c>
      <c r="AV443" s="15" t="s">
        <v>93</v>
      </c>
      <c r="AW443" s="15" t="s">
        <v>41</v>
      </c>
      <c r="AX443" s="15" t="s">
        <v>85</v>
      </c>
      <c r="AY443" s="249" t="s">
        <v>209</v>
      </c>
    </row>
    <row r="444" spans="1:65" s="13" customFormat="1" ht="11.25">
      <c r="B444" s="214"/>
      <c r="C444" s="215"/>
      <c r="D444" s="212" t="s">
        <v>263</v>
      </c>
      <c r="E444" s="216" t="s">
        <v>1</v>
      </c>
      <c r="F444" s="217" t="s">
        <v>768</v>
      </c>
      <c r="G444" s="215"/>
      <c r="H444" s="218">
        <v>3.2000000000000001E-2</v>
      </c>
      <c r="I444" s="219"/>
      <c r="J444" s="215"/>
      <c r="K444" s="215"/>
      <c r="L444" s="220"/>
      <c r="M444" s="221"/>
      <c r="N444" s="222"/>
      <c r="O444" s="222"/>
      <c r="P444" s="222"/>
      <c r="Q444" s="222"/>
      <c r="R444" s="222"/>
      <c r="S444" s="222"/>
      <c r="T444" s="223"/>
      <c r="AT444" s="224" t="s">
        <v>263</v>
      </c>
      <c r="AU444" s="224" t="s">
        <v>95</v>
      </c>
      <c r="AV444" s="13" t="s">
        <v>95</v>
      </c>
      <c r="AW444" s="13" t="s">
        <v>41</v>
      </c>
      <c r="AX444" s="13" t="s">
        <v>85</v>
      </c>
      <c r="AY444" s="224" t="s">
        <v>209</v>
      </c>
    </row>
    <row r="445" spans="1:65" s="13" customFormat="1" ht="11.25">
      <c r="B445" s="214"/>
      <c r="C445" s="215"/>
      <c r="D445" s="212" t="s">
        <v>263</v>
      </c>
      <c r="E445" s="216" t="s">
        <v>1</v>
      </c>
      <c r="F445" s="217" t="s">
        <v>769</v>
      </c>
      <c r="G445" s="215"/>
      <c r="H445" s="218">
        <v>2.7E-2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263</v>
      </c>
      <c r="AU445" s="224" t="s">
        <v>95</v>
      </c>
      <c r="AV445" s="13" t="s">
        <v>95</v>
      </c>
      <c r="AW445" s="13" t="s">
        <v>41</v>
      </c>
      <c r="AX445" s="13" t="s">
        <v>85</v>
      </c>
      <c r="AY445" s="224" t="s">
        <v>209</v>
      </c>
    </row>
    <row r="446" spans="1:65" s="14" customFormat="1" ht="11.25">
      <c r="B446" s="229"/>
      <c r="C446" s="230"/>
      <c r="D446" s="212" t="s">
        <v>263</v>
      </c>
      <c r="E446" s="231" t="s">
        <v>1</v>
      </c>
      <c r="F446" s="232" t="s">
        <v>339</v>
      </c>
      <c r="G446" s="230"/>
      <c r="H446" s="233">
        <v>5.8999999999999997E-2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263</v>
      </c>
      <c r="AU446" s="239" t="s">
        <v>95</v>
      </c>
      <c r="AV446" s="14" t="s">
        <v>217</v>
      </c>
      <c r="AW446" s="14" t="s">
        <v>41</v>
      </c>
      <c r="AX446" s="14" t="s">
        <v>93</v>
      </c>
      <c r="AY446" s="239" t="s">
        <v>209</v>
      </c>
    </row>
    <row r="447" spans="1:65" s="2" customFormat="1" ht="21.75" customHeight="1">
      <c r="A447" s="35"/>
      <c r="B447" s="36"/>
      <c r="C447" s="194" t="s">
        <v>770</v>
      </c>
      <c r="D447" s="194" t="s">
        <v>212</v>
      </c>
      <c r="E447" s="195" t="s">
        <v>771</v>
      </c>
      <c r="F447" s="196" t="s">
        <v>772</v>
      </c>
      <c r="G447" s="197" t="s">
        <v>342</v>
      </c>
      <c r="H447" s="198">
        <v>4.0090000000000003</v>
      </c>
      <c r="I447" s="199"/>
      <c r="J447" s="200">
        <f>ROUND(I447*H447,2)</f>
        <v>0</v>
      </c>
      <c r="K447" s="196" t="s">
        <v>324</v>
      </c>
      <c r="L447" s="40"/>
      <c r="M447" s="201" t="s">
        <v>1</v>
      </c>
      <c r="N447" s="202" t="s">
        <v>50</v>
      </c>
      <c r="O447" s="72"/>
      <c r="P447" s="203">
        <f>O447*H447</f>
        <v>0</v>
      </c>
      <c r="Q447" s="203">
        <v>2.50194574</v>
      </c>
      <c r="R447" s="203">
        <f>Q447*H447</f>
        <v>10.03030047166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217</v>
      </c>
      <c r="AT447" s="205" t="s">
        <v>212</v>
      </c>
      <c r="AU447" s="205" t="s">
        <v>95</v>
      </c>
      <c r="AY447" s="17" t="s">
        <v>209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7" t="s">
        <v>93</v>
      </c>
      <c r="BK447" s="206">
        <f>ROUND(I447*H447,2)</f>
        <v>0</v>
      </c>
      <c r="BL447" s="17" t="s">
        <v>217</v>
      </c>
      <c r="BM447" s="205" t="s">
        <v>773</v>
      </c>
    </row>
    <row r="448" spans="1:65" s="2" customFormat="1" ht="11.25">
      <c r="A448" s="35"/>
      <c r="B448" s="36"/>
      <c r="C448" s="37"/>
      <c r="D448" s="207" t="s">
        <v>219</v>
      </c>
      <c r="E448" s="37"/>
      <c r="F448" s="208" t="s">
        <v>774</v>
      </c>
      <c r="G448" s="37"/>
      <c r="H448" s="37"/>
      <c r="I448" s="209"/>
      <c r="J448" s="37"/>
      <c r="K448" s="37"/>
      <c r="L448" s="40"/>
      <c r="M448" s="210"/>
      <c r="N448" s="211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7" t="s">
        <v>219</v>
      </c>
      <c r="AU448" s="17" t="s">
        <v>95</v>
      </c>
    </row>
    <row r="449" spans="1:65" s="15" customFormat="1" ht="11.25">
      <c r="B449" s="240"/>
      <c r="C449" s="241"/>
      <c r="D449" s="212" t="s">
        <v>263</v>
      </c>
      <c r="E449" s="242" t="s">
        <v>1</v>
      </c>
      <c r="F449" s="243" t="s">
        <v>775</v>
      </c>
      <c r="G449" s="241"/>
      <c r="H449" s="242" t="s">
        <v>1</v>
      </c>
      <c r="I449" s="244"/>
      <c r="J449" s="241"/>
      <c r="K449" s="241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263</v>
      </c>
      <c r="AU449" s="249" t="s">
        <v>95</v>
      </c>
      <c r="AV449" s="15" t="s">
        <v>93</v>
      </c>
      <c r="AW449" s="15" t="s">
        <v>41</v>
      </c>
      <c r="AX449" s="15" t="s">
        <v>85</v>
      </c>
      <c r="AY449" s="249" t="s">
        <v>209</v>
      </c>
    </row>
    <row r="450" spans="1:65" s="13" customFormat="1" ht="22.5">
      <c r="B450" s="214"/>
      <c r="C450" s="215"/>
      <c r="D450" s="212" t="s">
        <v>263</v>
      </c>
      <c r="E450" s="216" t="s">
        <v>1</v>
      </c>
      <c r="F450" s="217" t="s">
        <v>776</v>
      </c>
      <c r="G450" s="215"/>
      <c r="H450" s="218">
        <v>1.0269999999999999</v>
      </c>
      <c r="I450" s="219"/>
      <c r="J450" s="215"/>
      <c r="K450" s="215"/>
      <c r="L450" s="220"/>
      <c r="M450" s="221"/>
      <c r="N450" s="222"/>
      <c r="O450" s="222"/>
      <c r="P450" s="222"/>
      <c r="Q450" s="222"/>
      <c r="R450" s="222"/>
      <c r="S450" s="222"/>
      <c r="T450" s="223"/>
      <c r="AT450" s="224" t="s">
        <v>263</v>
      </c>
      <c r="AU450" s="224" t="s">
        <v>95</v>
      </c>
      <c r="AV450" s="13" t="s">
        <v>95</v>
      </c>
      <c r="AW450" s="13" t="s">
        <v>41</v>
      </c>
      <c r="AX450" s="13" t="s">
        <v>85</v>
      </c>
      <c r="AY450" s="224" t="s">
        <v>209</v>
      </c>
    </row>
    <row r="451" spans="1:65" s="13" customFormat="1" ht="11.25">
      <c r="B451" s="214"/>
      <c r="C451" s="215"/>
      <c r="D451" s="212" t="s">
        <v>263</v>
      </c>
      <c r="E451" s="216" t="s">
        <v>1</v>
      </c>
      <c r="F451" s="217" t="s">
        <v>777</v>
      </c>
      <c r="G451" s="215"/>
      <c r="H451" s="218">
        <v>2.9820000000000002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263</v>
      </c>
      <c r="AU451" s="224" t="s">
        <v>95</v>
      </c>
      <c r="AV451" s="13" t="s">
        <v>95</v>
      </c>
      <c r="AW451" s="13" t="s">
        <v>41</v>
      </c>
      <c r="AX451" s="13" t="s">
        <v>85</v>
      </c>
      <c r="AY451" s="224" t="s">
        <v>209</v>
      </c>
    </row>
    <row r="452" spans="1:65" s="14" customFormat="1" ht="11.25">
      <c r="B452" s="229"/>
      <c r="C452" s="230"/>
      <c r="D452" s="212" t="s">
        <v>263</v>
      </c>
      <c r="E452" s="231" t="s">
        <v>1</v>
      </c>
      <c r="F452" s="232" t="s">
        <v>339</v>
      </c>
      <c r="G452" s="230"/>
      <c r="H452" s="233">
        <v>4.0090000000000003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AT452" s="239" t="s">
        <v>263</v>
      </c>
      <c r="AU452" s="239" t="s">
        <v>95</v>
      </c>
      <c r="AV452" s="14" t="s">
        <v>217</v>
      </c>
      <c r="AW452" s="14" t="s">
        <v>41</v>
      </c>
      <c r="AX452" s="14" t="s">
        <v>93</v>
      </c>
      <c r="AY452" s="239" t="s">
        <v>209</v>
      </c>
    </row>
    <row r="453" spans="1:65" s="2" customFormat="1" ht="24.2" customHeight="1">
      <c r="A453" s="35"/>
      <c r="B453" s="36"/>
      <c r="C453" s="194" t="s">
        <v>778</v>
      </c>
      <c r="D453" s="194" t="s">
        <v>212</v>
      </c>
      <c r="E453" s="195" t="s">
        <v>779</v>
      </c>
      <c r="F453" s="196" t="s">
        <v>780</v>
      </c>
      <c r="G453" s="197" t="s">
        <v>383</v>
      </c>
      <c r="H453" s="198">
        <v>1.0820000000000001</v>
      </c>
      <c r="I453" s="199"/>
      <c r="J453" s="200">
        <f>ROUND(I453*H453,2)</f>
        <v>0</v>
      </c>
      <c r="K453" s="196" t="s">
        <v>324</v>
      </c>
      <c r="L453" s="40"/>
      <c r="M453" s="201" t="s">
        <v>1</v>
      </c>
      <c r="N453" s="202" t="s">
        <v>50</v>
      </c>
      <c r="O453" s="72"/>
      <c r="P453" s="203">
        <f>O453*H453</f>
        <v>0</v>
      </c>
      <c r="Q453" s="203">
        <v>1.0492724</v>
      </c>
      <c r="R453" s="203">
        <f>Q453*H453</f>
        <v>1.1353127368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217</v>
      </c>
      <c r="AT453" s="205" t="s">
        <v>212</v>
      </c>
      <c r="AU453" s="205" t="s">
        <v>95</v>
      </c>
      <c r="AY453" s="17" t="s">
        <v>209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7" t="s">
        <v>93</v>
      </c>
      <c r="BK453" s="206">
        <f>ROUND(I453*H453,2)</f>
        <v>0</v>
      </c>
      <c r="BL453" s="17" t="s">
        <v>217</v>
      </c>
      <c r="BM453" s="205" t="s">
        <v>781</v>
      </c>
    </row>
    <row r="454" spans="1:65" s="2" customFormat="1" ht="11.25">
      <c r="A454" s="35"/>
      <c r="B454" s="36"/>
      <c r="C454" s="37"/>
      <c r="D454" s="207" t="s">
        <v>219</v>
      </c>
      <c r="E454" s="37"/>
      <c r="F454" s="208" t="s">
        <v>782</v>
      </c>
      <c r="G454" s="37"/>
      <c r="H454" s="37"/>
      <c r="I454" s="209"/>
      <c r="J454" s="37"/>
      <c r="K454" s="37"/>
      <c r="L454" s="40"/>
      <c r="M454" s="210"/>
      <c r="N454" s="211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7" t="s">
        <v>219</v>
      </c>
      <c r="AU454" s="17" t="s">
        <v>95</v>
      </c>
    </row>
    <row r="455" spans="1:65" s="13" customFormat="1" ht="11.25">
      <c r="B455" s="214"/>
      <c r="C455" s="215"/>
      <c r="D455" s="212" t="s">
        <v>263</v>
      </c>
      <c r="E455" s="216" t="s">
        <v>1</v>
      </c>
      <c r="F455" s="217" t="s">
        <v>783</v>
      </c>
      <c r="G455" s="215"/>
      <c r="H455" s="218">
        <v>1.0820000000000001</v>
      </c>
      <c r="I455" s="219"/>
      <c r="J455" s="215"/>
      <c r="K455" s="215"/>
      <c r="L455" s="220"/>
      <c r="M455" s="221"/>
      <c r="N455" s="222"/>
      <c r="O455" s="222"/>
      <c r="P455" s="222"/>
      <c r="Q455" s="222"/>
      <c r="R455" s="222"/>
      <c r="S455" s="222"/>
      <c r="T455" s="223"/>
      <c r="AT455" s="224" t="s">
        <v>263</v>
      </c>
      <c r="AU455" s="224" t="s">
        <v>95</v>
      </c>
      <c r="AV455" s="13" t="s">
        <v>95</v>
      </c>
      <c r="AW455" s="13" t="s">
        <v>41</v>
      </c>
      <c r="AX455" s="13" t="s">
        <v>85</v>
      </c>
      <c r="AY455" s="224" t="s">
        <v>209</v>
      </c>
    </row>
    <row r="456" spans="1:65" s="14" customFormat="1" ht="11.25">
      <c r="B456" s="229"/>
      <c r="C456" s="230"/>
      <c r="D456" s="212" t="s">
        <v>263</v>
      </c>
      <c r="E456" s="231" t="s">
        <v>1</v>
      </c>
      <c r="F456" s="232" t="s">
        <v>339</v>
      </c>
      <c r="G456" s="230"/>
      <c r="H456" s="233">
        <v>1.0820000000000001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263</v>
      </c>
      <c r="AU456" s="239" t="s">
        <v>95</v>
      </c>
      <c r="AV456" s="14" t="s">
        <v>217</v>
      </c>
      <c r="AW456" s="14" t="s">
        <v>41</v>
      </c>
      <c r="AX456" s="14" t="s">
        <v>93</v>
      </c>
      <c r="AY456" s="239" t="s">
        <v>209</v>
      </c>
    </row>
    <row r="457" spans="1:65" s="2" customFormat="1" ht="24.2" customHeight="1">
      <c r="A457" s="35"/>
      <c r="B457" s="36"/>
      <c r="C457" s="194" t="s">
        <v>784</v>
      </c>
      <c r="D457" s="194" t="s">
        <v>212</v>
      </c>
      <c r="E457" s="195" t="s">
        <v>785</v>
      </c>
      <c r="F457" s="196" t="s">
        <v>786</v>
      </c>
      <c r="G457" s="197" t="s">
        <v>462</v>
      </c>
      <c r="H457" s="198">
        <v>23.138000000000002</v>
      </c>
      <c r="I457" s="199"/>
      <c r="J457" s="200">
        <f>ROUND(I457*H457,2)</f>
        <v>0</v>
      </c>
      <c r="K457" s="196" t="s">
        <v>324</v>
      </c>
      <c r="L457" s="40"/>
      <c r="M457" s="201" t="s">
        <v>1</v>
      </c>
      <c r="N457" s="202" t="s">
        <v>50</v>
      </c>
      <c r="O457" s="72"/>
      <c r="P457" s="203">
        <f>O457*H457</f>
        <v>0</v>
      </c>
      <c r="Q457" s="203">
        <v>1.4118215999999999E-2</v>
      </c>
      <c r="R457" s="203">
        <f>Q457*H457</f>
        <v>0.32666728180800003</v>
      </c>
      <c r="S457" s="203">
        <v>0</v>
      </c>
      <c r="T457" s="20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217</v>
      </c>
      <c r="AT457" s="205" t="s">
        <v>212</v>
      </c>
      <c r="AU457" s="205" t="s">
        <v>95</v>
      </c>
      <c r="AY457" s="17" t="s">
        <v>209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7" t="s">
        <v>93</v>
      </c>
      <c r="BK457" s="206">
        <f>ROUND(I457*H457,2)</f>
        <v>0</v>
      </c>
      <c r="BL457" s="17" t="s">
        <v>217</v>
      </c>
      <c r="BM457" s="205" t="s">
        <v>787</v>
      </c>
    </row>
    <row r="458" spans="1:65" s="2" customFormat="1" ht="11.25">
      <c r="A458" s="35"/>
      <c r="B458" s="36"/>
      <c r="C458" s="37"/>
      <c r="D458" s="207" t="s">
        <v>219</v>
      </c>
      <c r="E458" s="37"/>
      <c r="F458" s="208" t="s">
        <v>788</v>
      </c>
      <c r="G458" s="37"/>
      <c r="H458" s="37"/>
      <c r="I458" s="209"/>
      <c r="J458" s="37"/>
      <c r="K458" s="37"/>
      <c r="L458" s="40"/>
      <c r="M458" s="210"/>
      <c r="N458" s="211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7" t="s">
        <v>219</v>
      </c>
      <c r="AU458" s="17" t="s">
        <v>95</v>
      </c>
    </row>
    <row r="459" spans="1:65" s="15" customFormat="1" ht="11.25">
      <c r="B459" s="240"/>
      <c r="C459" s="241"/>
      <c r="D459" s="212" t="s">
        <v>263</v>
      </c>
      <c r="E459" s="242" t="s">
        <v>1</v>
      </c>
      <c r="F459" s="243" t="s">
        <v>775</v>
      </c>
      <c r="G459" s="241"/>
      <c r="H459" s="242" t="s">
        <v>1</v>
      </c>
      <c r="I459" s="244"/>
      <c r="J459" s="241"/>
      <c r="K459" s="241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263</v>
      </c>
      <c r="AU459" s="249" t="s">
        <v>95</v>
      </c>
      <c r="AV459" s="15" t="s">
        <v>93</v>
      </c>
      <c r="AW459" s="15" t="s">
        <v>41</v>
      </c>
      <c r="AX459" s="15" t="s">
        <v>85</v>
      </c>
      <c r="AY459" s="249" t="s">
        <v>209</v>
      </c>
    </row>
    <row r="460" spans="1:65" s="13" customFormat="1" ht="11.25">
      <c r="B460" s="214"/>
      <c r="C460" s="215"/>
      <c r="D460" s="212" t="s">
        <v>263</v>
      </c>
      <c r="E460" s="216" t="s">
        <v>1</v>
      </c>
      <c r="F460" s="217" t="s">
        <v>789</v>
      </c>
      <c r="G460" s="215"/>
      <c r="H460" s="218">
        <v>6.41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263</v>
      </c>
      <c r="AU460" s="224" t="s">
        <v>95</v>
      </c>
      <c r="AV460" s="13" t="s">
        <v>95</v>
      </c>
      <c r="AW460" s="13" t="s">
        <v>41</v>
      </c>
      <c r="AX460" s="13" t="s">
        <v>85</v>
      </c>
      <c r="AY460" s="224" t="s">
        <v>209</v>
      </c>
    </row>
    <row r="461" spans="1:65" s="13" customFormat="1" ht="11.25">
      <c r="B461" s="214"/>
      <c r="C461" s="215"/>
      <c r="D461" s="212" t="s">
        <v>263</v>
      </c>
      <c r="E461" s="216" t="s">
        <v>1</v>
      </c>
      <c r="F461" s="217" t="s">
        <v>790</v>
      </c>
      <c r="G461" s="215"/>
      <c r="H461" s="218">
        <v>16.728000000000002</v>
      </c>
      <c r="I461" s="219"/>
      <c r="J461" s="215"/>
      <c r="K461" s="215"/>
      <c r="L461" s="220"/>
      <c r="M461" s="221"/>
      <c r="N461" s="222"/>
      <c r="O461" s="222"/>
      <c r="P461" s="222"/>
      <c r="Q461" s="222"/>
      <c r="R461" s="222"/>
      <c r="S461" s="222"/>
      <c r="T461" s="223"/>
      <c r="AT461" s="224" t="s">
        <v>263</v>
      </c>
      <c r="AU461" s="224" t="s">
        <v>95</v>
      </c>
      <c r="AV461" s="13" t="s">
        <v>95</v>
      </c>
      <c r="AW461" s="13" t="s">
        <v>41</v>
      </c>
      <c r="AX461" s="13" t="s">
        <v>85</v>
      </c>
      <c r="AY461" s="224" t="s">
        <v>209</v>
      </c>
    </row>
    <row r="462" spans="1:65" s="14" customFormat="1" ht="11.25">
      <c r="B462" s="229"/>
      <c r="C462" s="230"/>
      <c r="D462" s="212" t="s">
        <v>263</v>
      </c>
      <c r="E462" s="231" t="s">
        <v>1</v>
      </c>
      <c r="F462" s="232" t="s">
        <v>339</v>
      </c>
      <c r="G462" s="230"/>
      <c r="H462" s="233">
        <v>23.138000000000002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263</v>
      </c>
      <c r="AU462" s="239" t="s">
        <v>95</v>
      </c>
      <c r="AV462" s="14" t="s">
        <v>217</v>
      </c>
      <c r="AW462" s="14" t="s">
        <v>41</v>
      </c>
      <c r="AX462" s="14" t="s">
        <v>93</v>
      </c>
      <c r="AY462" s="239" t="s">
        <v>209</v>
      </c>
    </row>
    <row r="463" spans="1:65" s="2" customFormat="1" ht="24.2" customHeight="1">
      <c r="A463" s="35"/>
      <c r="B463" s="36"/>
      <c r="C463" s="194" t="s">
        <v>791</v>
      </c>
      <c r="D463" s="194" t="s">
        <v>212</v>
      </c>
      <c r="E463" s="195" t="s">
        <v>792</v>
      </c>
      <c r="F463" s="196" t="s">
        <v>793</v>
      </c>
      <c r="G463" s="197" t="s">
        <v>462</v>
      </c>
      <c r="H463" s="198">
        <v>23.138000000000002</v>
      </c>
      <c r="I463" s="199"/>
      <c r="J463" s="200">
        <f>ROUND(I463*H463,2)</f>
        <v>0</v>
      </c>
      <c r="K463" s="196" t="s">
        <v>324</v>
      </c>
      <c r="L463" s="40"/>
      <c r="M463" s="201" t="s">
        <v>1</v>
      </c>
      <c r="N463" s="202" t="s">
        <v>50</v>
      </c>
      <c r="O463" s="72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217</v>
      </c>
      <c r="AT463" s="205" t="s">
        <v>212</v>
      </c>
      <c r="AU463" s="205" t="s">
        <v>95</v>
      </c>
      <c r="AY463" s="17" t="s">
        <v>209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7" t="s">
        <v>93</v>
      </c>
      <c r="BK463" s="206">
        <f>ROUND(I463*H463,2)</f>
        <v>0</v>
      </c>
      <c r="BL463" s="17" t="s">
        <v>217</v>
      </c>
      <c r="BM463" s="205" t="s">
        <v>794</v>
      </c>
    </row>
    <row r="464" spans="1:65" s="2" customFormat="1" ht="11.25">
      <c r="A464" s="35"/>
      <c r="B464" s="36"/>
      <c r="C464" s="37"/>
      <c r="D464" s="207" t="s">
        <v>219</v>
      </c>
      <c r="E464" s="37"/>
      <c r="F464" s="208" t="s">
        <v>795</v>
      </c>
      <c r="G464" s="37"/>
      <c r="H464" s="37"/>
      <c r="I464" s="209"/>
      <c r="J464" s="37"/>
      <c r="K464" s="37"/>
      <c r="L464" s="40"/>
      <c r="M464" s="210"/>
      <c r="N464" s="211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7" t="s">
        <v>219</v>
      </c>
      <c r="AU464" s="17" t="s">
        <v>95</v>
      </c>
    </row>
    <row r="465" spans="1:65" s="12" customFormat="1" ht="22.9" customHeight="1">
      <c r="B465" s="178"/>
      <c r="C465" s="179"/>
      <c r="D465" s="180" t="s">
        <v>84</v>
      </c>
      <c r="E465" s="192" t="s">
        <v>241</v>
      </c>
      <c r="F465" s="192" t="s">
        <v>796</v>
      </c>
      <c r="G465" s="179"/>
      <c r="H465" s="179"/>
      <c r="I465" s="182"/>
      <c r="J465" s="193">
        <f>BK465</f>
        <v>0</v>
      </c>
      <c r="K465" s="179"/>
      <c r="L465" s="184"/>
      <c r="M465" s="185"/>
      <c r="N465" s="186"/>
      <c r="O465" s="186"/>
      <c r="P465" s="187">
        <f>SUM(P466:P606)</f>
        <v>0</v>
      </c>
      <c r="Q465" s="186"/>
      <c r="R465" s="187">
        <f>SUM(R466:R606)</f>
        <v>53.509012671714899</v>
      </c>
      <c r="S465" s="186"/>
      <c r="T465" s="188">
        <f>SUM(T466:T606)</f>
        <v>5.6661999999999999E-4</v>
      </c>
      <c r="AR465" s="189" t="s">
        <v>93</v>
      </c>
      <c r="AT465" s="190" t="s">
        <v>84</v>
      </c>
      <c r="AU465" s="190" t="s">
        <v>93</v>
      </c>
      <c r="AY465" s="189" t="s">
        <v>209</v>
      </c>
      <c r="BK465" s="191">
        <f>SUM(BK466:BK606)</f>
        <v>0</v>
      </c>
    </row>
    <row r="466" spans="1:65" s="2" customFormat="1" ht="24.2" customHeight="1">
      <c r="A466" s="35"/>
      <c r="B466" s="36"/>
      <c r="C466" s="194" t="s">
        <v>797</v>
      </c>
      <c r="D466" s="194" t="s">
        <v>212</v>
      </c>
      <c r="E466" s="195" t="s">
        <v>798</v>
      </c>
      <c r="F466" s="196" t="s">
        <v>799</v>
      </c>
      <c r="G466" s="197" t="s">
        <v>462</v>
      </c>
      <c r="H466" s="198">
        <v>47.96</v>
      </c>
      <c r="I466" s="199"/>
      <c r="J466" s="200">
        <f>ROUND(I466*H466,2)</f>
        <v>0</v>
      </c>
      <c r="K466" s="196" t="s">
        <v>324</v>
      </c>
      <c r="L466" s="40"/>
      <c r="M466" s="201" t="s">
        <v>1</v>
      </c>
      <c r="N466" s="202" t="s">
        <v>50</v>
      </c>
      <c r="O466" s="72"/>
      <c r="P466" s="203">
        <f>O466*H466</f>
        <v>0</v>
      </c>
      <c r="Q466" s="203">
        <v>1.89E-3</v>
      </c>
      <c r="R466" s="203">
        <f>Q466*H466</f>
        <v>9.06444E-2</v>
      </c>
      <c r="S466" s="203">
        <v>0</v>
      </c>
      <c r="T466" s="204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5" t="s">
        <v>217</v>
      </c>
      <c r="AT466" s="205" t="s">
        <v>212</v>
      </c>
      <c r="AU466" s="205" t="s">
        <v>95</v>
      </c>
      <c r="AY466" s="17" t="s">
        <v>209</v>
      </c>
      <c r="BE466" s="206">
        <f>IF(N466="základní",J466,0)</f>
        <v>0</v>
      </c>
      <c r="BF466" s="206">
        <f>IF(N466="snížená",J466,0)</f>
        <v>0</v>
      </c>
      <c r="BG466" s="206">
        <f>IF(N466="zákl. přenesená",J466,0)</f>
        <v>0</v>
      </c>
      <c r="BH466" s="206">
        <f>IF(N466="sníž. přenesená",J466,0)</f>
        <v>0</v>
      </c>
      <c r="BI466" s="206">
        <f>IF(N466="nulová",J466,0)</f>
        <v>0</v>
      </c>
      <c r="BJ466" s="17" t="s">
        <v>93</v>
      </c>
      <c r="BK466" s="206">
        <f>ROUND(I466*H466,2)</f>
        <v>0</v>
      </c>
      <c r="BL466" s="17" t="s">
        <v>217</v>
      </c>
      <c r="BM466" s="205" t="s">
        <v>800</v>
      </c>
    </row>
    <row r="467" spans="1:65" s="2" customFormat="1" ht="11.25">
      <c r="A467" s="35"/>
      <c r="B467" s="36"/>
      <c r="C467" s="37"/>
      <c r="D467" s="207" t="s">
        <v>219</v>
      </c>
      <c r="E467" s="37"/>
      <c r="F467" s="208" t="s">
        <v>801</v>
      </c>
      <c r="G467" s="37"/>
      <c r="H467" s="37"/>
      <c r="I467" s="209"/>
      <c r="J467" s="37"/>
      <c r="K467" s="37"/>
      <c r="L467" s="40"/>
      <c r="M467" s="210"/>
      <c r="N467" s="211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7" t="s">
        <v>219</v>
      </c>
      <c r="AU467" s="17" t="s">
        <v>95</v>
      </c>
    </row>
    <row r="468" spans="1:65" s="13" customFormat="1" ht="22.5">
      <c r="B468" s="214"/>
      <c r="C468" s="215"/>
      <c r="D468" s="212" t="s">
        <v>263</v>
      </c>
      <c r="E468" s="216" t="s">
        <v>1</v>
      </c>
      <c r="F468" s="217" t="s">
        <v>802</v>
      </c>
      <c r="G468" s="215"/>
      <c r="H468" s="218">
        <v>47.96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263</v>
      </c>
      <c r="AU468" s="224" t="s">
        <v>95</v>
      </c>
      <c r="AV468" s="13" t="s">
        <v>95</v>
      </c>
      <c r="AW468" s="13" t="s">
        <v>41</v>
      </c>
      <c r="AX468" s="13" t="s">
        <v>85</v>
      </c>
      <c r="AY468" s="224" t="s">
        <v>209</v>
      </c>
    </row>
    <row r="469" spans="1:65" s="14" customFormat="1" ht="11.25">
      <c r="B469" s="229"/>
      <c r="C469" s="230"/>
      <c r="D469" s="212" t="s">
        <v>263</v>
      </c>
      <c r="E469" s="231" t="s">
        <v>1</v>
      </c>
      <c r="F469" s="232" t="s">
        <v>339</v>
      </c>
      <c r="G469" s="230"/>
      <c r="H469" s="233">
        <v>47.96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263</v>
      </c>
      <c r="AU469" s="239" t="s">
        <v>95</v>
      </c>
      <c r="AV469" s="14" t="s">
        <v>217</v>
      </c>
      <c r="AW469" s="14" t="s">
        <v>41</v>
      </c>
      <c r="AX469" s="14" t="s">
        <v>93</v>
      </c>
      <c r="AY469" s="239" t="s">
        <v>209</v>
      </c>
    </row>
    <row r="470" spans="1:65" s="2" customFormat="1" ht="24.2" customHeight="1">
      <c r="A470" s="35"/>
      <c r="B470" s="36"/>
      <c r="C470" s="194" t="s">
        <v>803</v>
      </c>
      <c r="D470" s="194" t="s">
        <v>212</v>
      </c>
      <c r="E470" s="195" t="s">
        <v>804</v>
      </c>
      <c r="F470" s="196" t="s">
        <v>805</v>
      </c>
      <c r="G470" s="197" t="s">
        <v>462</v>
      </c>
      <c r="H470" s="198">
        <v>92.796000000000006</v>
      </c>
      <c r="I470" s="199"/>
      <c r="J470" s="200">
        <f>ROUND(I470*H470,2)</f>
        <v>0</v>
      </c>
      <c r="K470" s="196" t="s">
        <v>324</v>
      </c>
      <c r="L470" s="40"/>
      <c r="M470" s="201" t="s">
        <v>1</v>
      </c>
      <c r="N470" s="202" t="s">
        <v>50</v>
      </c>
      <c r="O470" s="72"/>
      <c r="P470" s="203">
        <f>O470*H470</f>
        <v>0</v>
      </c>
      <c r="Q470" s="203">
        <v>1.47E-2</v>
      </c>
      <c r="R470" s="203">
        <f>Q470*H470</f>
        <v>1.3641012000000001</v>
      </c>
      <c r="S470" s="203">
        <v>0</v>
      </c>
      <c r="T470" s="20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5" t="s">
        <v>217</v>
      </c>
      <c r="AT470" s="205" t="s">
        <v>212</v>
      </c>
      <c r="AU470" s="205" t="s">
        <v>95</v>
      </c>
      <c r="AY470" s="17" t="s">
        <v>209</v>
      </c>
      <c r="BE470" s="206">
        <f>IF(N470="základní",J470,0)</f>
        <v>0</v>
      </c>
      <c r="BF470" s="206">
        <f>IF(N470="snížená",J470,0)</f>
        <v>0</v>
      </c>
      <c r="BG470" s="206">
        <f>IF(N470="zákl. přenesená",J470,0)</f>
        <v>0</v>
      </c>
      <c r="BH470" s="206">
        <f>IF(N470="sníž. přenesená",J470,0)</f>
        <v>0</v>
      </c>
      <c r="BI470" s="206">
        <f>IF(N470="nulová",J470,0)</f>
        <v>0</v>
      </c>
      <c r="BJ470" s="17" t="s">
        <v>93</v>
      </c>
      <c r="BK470" s="206">
        <f>ROUND(I470*H470,2)</f>
        <v>0</v>
      </c>
      <c r="BL470" s="17" t="s">
        <v>217</v>
      </c>
      <c r="BM470" s="205" t="s">
        <v>806</v>
      </c>
    </row>
    <row r="471" spans="1:65" s="2" customFormat="1" ht="11.25">
      <c r="A471" s="35"/>
      <c r="B471" s="36"/>
      <c r="C471" s="37"/>
      <c r="D471" s="207" t="s">
        <v>219</v>
      </c>
      <c r="E471" s="37"/>
      <c r="F471" s="208" t="s">
        <v>807</v>
      </c>
      <c r="G471" s="37"/>
      <c r="H471" s="37"/>
      <c r="I471" s="209"/>
      <c r="J471" s="37"/>
      <c r="K471" s="37"/>
      <c r="L471" s="40"/>
      <c r="M471" s="210"/>
      <c r="N471" s="211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7" t="s">
        <v>219</v>
      </c>
      <c r="AU471" s="17" t="s">
        <v>95</v>
      </c>
    </row>
    <row r="472" spans="1:65" s="15" customFormat="1" ht="11.25">
      <c r="B472" s="240"/>
      <c r="C472" s="241"/>
      <c r="D472" s="212" t="s">
        <v>263</v>
      </c>
      <c r="E472" s="242" t="s">
        <v>1</v>
      </c>
      <c r="F472" s="243" t="s">
        <v>808</v>
      </c>
      <c r="G472" s="241"/>
      <c r="H472" s="242" t="s">
        <v>1</v>
      </c>
      <c r="I472" s="244"/>
      <c r="J472" s="241"/>
      <c r="K472" s="241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263</v>
      </c>
      <c r="AU472" s="249" t="s">
        <v>95</v>
      </c>
      <c r="AV472" s="15" t="s">
        <v>93</v>
      </c>
      <c r="AW472" s="15" t="s">
        <v>41</v>
      </c>
      <c r="AX472" s="15" t="s">
        <v>85</v>
      </c>
      <c r="AY472" s="249" t="s">
        <v>209</v>
      </c>
    </row>
    <row r="473" spans="1:65" s="13" customFormat="1" ht="11.25">
      <c r="B473" s="214"/>
      <c r="C473" s="215"/>
      <c r="D473" s="212" t="s">
        <v>263</v>
      </c>
      <c r="E473" s="216" t="s">
        <v>1</v>
      </c>
      <c r="F473" s="217" t="s">
        <v>809</v>
      </c>
      <c r="G473" s="215"/>
      <c r="H473" s="218">
        <v>32.567999999999998</v>
      </c>
      <c r="I473" s="219"/>
      <c r="J473" s="215"/>
      <c r="K473" s="215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263</v>
      </c>
      <c r="AU473" s="224" t="s">
        <v>95</v>
      </c>
      <c r="AV473" s="13" t="s">
        <v>95</v>
      </c>
      <c r="AW473" s="13" t="s">
        <v>41</v>
      </c>
      <c r="AX473" s="13" t="s">
        <v>85</v>
      </c>
      <c r="AY473" s="224" t="s">
        <v>209</v>
      </c>
    </row>
    <row r="474" spans="1:65" s="13" customFormat="1" ht="11.25">
      <c r="B474" s="214"/>
      <c r="C474" s="215"/>
      <c r="D474" s="212" t="s">
        <v>263</v>
      </c>
      <c r="E474" s="216" t="s">
        <v>1</v>
      </c>
      <c r="F474" s="217" t="s">
        <v>810</v>
      </c>
      <c r="G474" s="215"/>
      <c r="H474" s="218">
        <v>13.89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263</v>
      </c>
      <c r="AU474" s="224" t="s">
        <v>95</v>
      </c>
      <c r="AV474" s="13" t="s">
        <v>95</v>
      </c>
      <c r="AW474" s="13" t="s">
        <v>41</v>
      </c>
      <c r="AX474" s="13" t="s">
        <v>85</v>
      </c>
      <c r="AY474" s="224" t="s">
        <v>209</v>
      </c>
    </row>
    <row r="475" spans="1:65" s="13" customFormat="1" ht="11.25">
      <c r="B475" s="214"/>
      <c r="C475" s="215"/>
      <c r="D475" s="212" t="s">
        <v>263</v>
      </c>
      <c r="E475" s="216" t="s">
        <v>1</v>
      </c>
      <c r="F475" s="217" t="s">
        <v>811</v>
      </c>
      <c r="G475" s="215"/>
      <c r="H475" s="218">
        <v>20.256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263</v>
      </c>
      <c r="AU475" s="224" t="s">
        <v>95</v>
      </c>
      <c r="AV475" s="13" t="s">
        <v>95</v>
      </c>
      <c r="AW475" s="13" t="s">
        <v>41</v>
      </c>
      <c r="AX475" s="13" t="s">
        <v>85</v>
      </c>
      <c r="AY475" s="224" t="s">
        <v>209</v>
      </c>
    </row>
    <row r="476" spans="1:65" s="13" customFormat="1" ht="11.25">
      <c r="B476" s="214"/>
      <c r="C476" s="215"/>
      <c r="D476" s="212" t="s">
        <v>263</v>
      </c>
      <c r="E476" s="216" t="s">
        <v>1</v>
      </c>
      <c r="F476" s="217" t="s">
        <v>812</v>
      </c>
      <c r="G476" s="215"/>
      <c r="H476" s="218">
        <v>26.082000000000001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263</v>
      </c>
      <c r="AU476" s="224" t="s">
        <v>95</v>
      </c>
      <c r="AV476" s="13" t="s">
        <v>95</v>
      </c>
      <c r="AW476" s="13" t="s">
        <v>41</v>
      </c>
      <c r="AX476" s="13" t="s">
        <v>85</v>
      </c>
      <c r="AY476" s="224" t="s">
        <v>209</v>
      </c>
    </row>
    <row r="477" spans="1:65" s="14" customFormat="1" ht="11.25">
      <c r="B477" s="229"/>
      <c r="C477" s="230"/>
      <c r="D477" s="212" t="s">
        <v>263</v>
      </c>
      <c r="E477" s="231" t="s">
        <v>1</v>
      </c>
      <c r="F477" s="232" t="s">
        <v>339</v>
      </c>
      <c r="G477" s="230"/>
      <c r="H477" s="233">
        <v>92.796000000000006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263</v>
      </c>
      <c r="AU477" s="239" t="s">
        <v>95</v>
      </c>
      <c r="AV477" s="14" t="s">
        <v>217</v>
      </c>
      <c r="AW477" s="14" t="s">
        <v>41</v>
      </c>
      <c r="AX477" s="14" t="s">
        <v>93</v>
      </c>
      <c r="AY477" s="239" t="s">
        <v>209</v>
      </c>
    </row>
    <row r="478" spans="1:65" s="2" customFormat="1" ht="24.2" customHeight="1">
      <c r="A478" s="35"/>
      <c r="B478" s="36"/>
      <c r="C478" s="194" t="s">
        <v>813</v>
      </c>
      <c r="D478" s="194" t="s">
        <v>212</v>
      </c>
      <c r="E478" s="195" t="s">
        <v>814</v>
      </c>
      <c r="F478" s="196" t="s">
        <v>815</v>
      </c>
      <c r="G478" s="197" t="s">
        <v>462</v>
      </c>
      <c r="H478" s="198">
        <v>500.41800000000001</v>
      </c>
      <c r="I478" s="199"/>
      <c r="J478" s="200">
        <f>ROUND(I478*H478,2)</f>
        <v>0</v>
      </c>
      <c r="K478" s="196" t="s">
        <v>324</v>
      </c>
      <c r="L478" s="40"/>
      <c r="M478" s="201" t="s">
        <v>1</v>
      </c>
      <c r="N478" s="202" t="s">
        <v>50</v>
      </c>
      <c r="O478" s="72"/>
      <c r="P478" s="203">
        <f>O478*H478</f>
        <v>0</v>
      </c>
      <c r="Q478" s="203">
        <v>1.7330000000000002E-2</v>
      </c>
      <c r="R478" s="203">
        <f>Q478*H478</f>
        <v>8.6722439400000013</v>
      </c>
      <c r="S478" s="203">
        <v>0</v>
      </c>
      <c r="T478" s="20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217</v>
      </c>
      <c r="AT478" s="205" t="s">
        <v>212</v>
      </c>
      <c r="AU478" s="205" t="s">
        <v>95</v>
      </c>
      <c r="AY478" s="17" t="s">
        <v>209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7" t="s">
        <v>93</v>
      </c>
      <c r="BK478" s="206">
        <f>ROUND(I478*H478,2)</f>
        <v>0</v>
      </c>
      <c r="BL478" s="17" t="s">
        <v>217</v>
      </c>
      <c r="BM478" s="205" t="s">
        <v>816</v>
      </c>
    </row>
    <row r="479" spans="1:65" s="2" customFormat="1" ht="11.25">
      <c r="A479" s="35"/>
      <c r="B479" s="36"/>
      <c r="C479" s="37"/>
      <c r="D479" s="207" t="s">
        <v>219</v>
      </c>
      <c r="E479" s="37"/>
      <c r="F479" s="208" t="s">
        <v>817</v>
      </c>
      <c r="G479" s="37"/>
      <c r="H479" s="37"/>
      <c r="I479" s="209"/>
      <c r="J479" s="37"/>
      <c r="K479" s="37"/>
      <c r="L479" s="40"/>
      <c r="M479" s="210"/>
      <c r="N479" s="211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7" t="s">
        <v>219</v>
      </c>
      <c r="AU479" s="17" t="s">
        <v>95</v>
      </c>
    </row>
    <row r="480" spans="1:65" s="15" customFormat="1" ht="11.25">
      <c r="B480" s="240"/>
      <c r="C480" s="241"/>
      <c r="D480" s="212" t="s">
        <v>263</v>
      </c>
      <c r="E480" s="242" t="s">
        <v>1</v>
      </c>
      <c r="F480" s="243" t="s">
        <v>818</v>
      </c>
      <c r="G480" s="241"/>
      <c r="H480" s="242" t="s">
        <v>1</v>
      </c>
      <c r="I480" s="244"/>
      <c r="J480" s="241"/>
      <c r="K480" s="241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263</v>
      </c>
      <c r="AU480" s="249" t="s">
        <v>95</v>
      </c>
      <c r="AV480" s="15" t="s">
        <v>93</v>
      </c>
      <c r="AW480" s="15" t="s">
        <v>41</v>
      </c>
      <c r="AX480" s="15" t="s">
        <v>85</v>
      </c>
      <c r="AY480" s="249" t="s">
        <v>209</v>
      </c>
    </row>
    <row r="481" spans="2:51" s="13" customFormat="1" ht="11.25">
      <c r="B481" s="214"/>
      <c r="C481" s="215"/>
      <c r="D481" s="212" t="s">
        <v>263</v>
      </c>
      <c r="E481" s="216" t="s">
        <v>1</v>
      </c>
      <c r="F481" s="217" t="s">
        <v>819</v>
      </c>
      <c r="G481" s="215"/>
      <c r="H481" s="218">
        <v>36.465000000000003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263</v>
      </c>
      <c r="AU481" s="224" t="s">
        <v>95</v>
      </c>
      <c r="AV481" s="13" t="s">
        <v>95</v>
      </c>
      <c r="AW481" s="13" t="s">
        <v>41</v>
      </c>
      <c r="AX481" s="13" t="s">
        <v>85</v>
      </c>
      <c r="AY481" s="224" t="s">
        <v>209</v>
      </c>
    </row>
    <row r="482" spans="2:51" s="13" customFormat="1" ht="22.5">
      <c r="B482" s="214"/>
      <c r="C482" s="215"/>
      <c r="D482" s="212" t="s">
        <v>263</v>
      </c>
      <c r="E482" s="216" t="s">
        <v>1</v>
      </c>
      <c r="F482" s="217" t="s">
        <v>820</v>
      </c>
      <c r="G482" s="215"/>
      <c r="H482" s="218">
        <v>-12.606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263</v>
      </c>
      <c r="AU482" s="224" t="s">
        <v>95</v>
      </c>
      <c r="AV482" s="13" t="s">
        <v>95</v>
      </c>
      <c r="AW482" s="13" t="s">
        <v>41</v>
      </c>
      <c r="AX482" s="13" t="s">
        <v>85</v>
      </c>
      <c r="AY482" s="224" t="s">
        <v>209</v>
      </c>
    </row>
    <row r="483" spans="2:51" s="13" customFormat="1" ht="11.25">
      <c r="B483" s="214"/>
      <c r="C483" s="215"/>
      <c r="D483" s="212" t="s">
        <v>263</v>
      </c>
      <c r="E483" s="216" t="s">
        <v>1</v>
      </c>
      <c r="F483" s="217" t="s">
        <v>821</v>
      </c>
      <c r="G483" s="215"/>
      <c r="H483" s="218">
        <v>39.137999999999998</v>
      </c>
      <c r="I483" s="219"/>
      <c r="J483" s="215"/>
      <c r="K483" s="215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263</v>
      </c>
      <c r="AU483" s="224" t="s">
        <v>95</v>
      </c>
      <c r="AV483" s="13" t="s">
        <v>95</v>
      </c>
      <c r="AW483" s="13" t="s">
        <v>41</v>
      </c>
      <c r="AX483" s="13" t="s">
        <v>85</v>
      </c>
      <c r="AY483" s="224" t="s">
        <v>209</v>
      </c>
    </row>
    <row r="484" spans="2:51" s="13" customFormat="1" ht="22.5">
      <c r="B484" s="214"/>
      <c r="C484" s="215"/>
      <c r="D484" s="212" t="s">
        <v>263</v>
      </c>
      <c r="E484" s="216" t="s">
        <v>1</v>
      </c>
      <c r="F484" s="217" t="s">
        <v>822</v>
      </c>
      <c r="G484" s="215"/>
      <c r="H484" s="218">
        <v>-1.905</v>
      </c>
      <c r="I484" s="219"/>
      <c r="J484" s="215"/>
      <c r="K484" s="215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263</v>
      </c>
      <c r="AU484" s="224" t="s">
        <v>95</v>
      </c>
      <c r="AV484" s="13" t="s">
        <v>95</v>
      </c>
      <c r="AW484" s="13" t="s">
        <v>41</v>
      </c>
      <c r="AX484" s="13" t="s">
        <v>85</v>
      </c>
      <c r="AY484" s="224" t="s">
        <v>209</v>
      </c>
    </row>
    <row r="485" spans="2:51" s="13" customFormat="1" ht="11.25">
      <c r="B485" s="214"/>
      <c r="C485" s="215"/>
      <c r="D485" s="212" t="s">
        <v>263</v>
      </c>
      <c r="E485" s="216" t="s">
        <v>1</v>
      </c>
      <c r="F485" s="217" t="s">
        <v>823</v>
      </c>
      <c r="G485" s="215"/>
      <c r="H485" s="218">
        <v>30.03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263</v>
      </c>
      <c r="AU485" s="224" t="s">
        <v>95</v>
      </c>
      <c r="AV485" s="13" t="s">
        <v>95</v>
      </c>
      <c r="AW485" s="13" t="s">
        <v>41</v>
      </c>
      <c r="AX485" s="13" t="s">
        <v>85</v>
      </c>
      <c r="AY485" s="224" t="s">
        <v>209</v>
      </c>
    </row>
    <row r="486" spans="2:51" s="13" customFormat="1" ht="11.25">
      <c r="B486" s="214"/>
      <c r="C486" s="215"/>
      <c r="D486" s="212" t="s">
        <v>263</v>
      </c>
      <c r="E486" s="216" t="s">
        <v>1</v>
      </c>
      <c r="F486" s="217" t="s">
        <v>824</v>
      </c>
      <c r="G486" s="215"/>
      <c r="H486" s="218">
        <v>-10.08</v>
      </c>
      <c r="I486" s="219"/>
      <c r="J486" s="215"/>
      <c r="K486" s="215"/>
      <c r="L486" s="220"/>
      <c r="M486" s="221"/>
      <c r="N486" s="222"/>
      <c r="O486" s="222"/>
      <c r="P486" s="222"/>
      <c r="Q486" s="222"/>
      <c r="R486" s="222"/>
      <c r="S486" s="222"/>
      <c r="T486" s="223"/>
      <c r="AT486" s="224" t="s">
        <v>263</v>
      </c>
      <c r="AU486" s="224" t="s">
        <v>95</v>
      </c>
      <c r="AV486" s="13" t="s">
        <v>95</v>
      </c>
      <c r="AW486" s="13" t="s">
        <v>41</v>
      </c>
      <c r="AX486" s="13" t="s">
        <v>85</v>
      </c>
      <c r="AY486" s="224" t="s">
        <v>209</v>
      </c>
    </row>
    <row r="487" spans="2:51" s="13" customFormat="1" ht="11.25">
      <c r="B487" s="214"/>
      <c r="C487" s="215"/>
      <c r="D487" s="212" t="s">
        <v>263</v>
      </c>
      <c r="E487" s="216" t="s">
        <v>1</v>
      </c>
      <c r="F487" s="217" t="s">
        <v>825</v>
      </c>
      <c r="G487" s="215"/>
      <c r="H487" s="218">
        <v>38.511000000000003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263</v>
      </c>
      <c r="AU487" s="224" t="s">
        <v>95</v>
      </c>
      <c r="AV487" s="13" t="s">
        <v>95</v>
      </c>
      <c r="AW487" s="13" t="s">
        <v>41</v>
      </c>
      <c r="AX487" s="13" t="s">
        <v>85</v>
      </c>
      <c r="AY487" s="224" t="s">
        <v>209</v>
      </c>
    </row>
    <row r="488" spans="2:51" s="13" customFormat="1" ht="22.5">
      <c r="B488" s="214"/>
      <c r="C488" s="215"/>
      <c r="D488" s="212" t="s">
        <v>263</v>
      </c>
      <c r="E488" s="216" t="s">
        <v>1</v>
      </c>
      <c r="F488" s="217" t="s">
        <v>822</v>
      </c>
      <c r="G488" s="215"/>
      <c r="H488" s="218">
        <v>-1.905</v>
      </c>
      <c r="I488" s="219"/>
      <c r="J488" s="215"/>
      <c r="K488" s="215"/>
      <c r="L488" s="220"/>
      <c r="M488" s="221"/>
      <c r="N488" s="222"/>
      <c r="O488" s="222"/>
      <c r="P488" s="222"/>
      <c r="Q488" s="222"/>
      <c r="R488" s="222"/>
      <c r="S488" s="222"/>
      <c r="T488" s="223"/>
      <c r="AT488" s="224" t="s">
        <v>263</v>
      </c>
      <c r="AU488" s="224" t="s">
        <v>95</v>
      </c>
      <c r="AV488" s="13" t="s">
        <v>95</v>
      </c>
      <c r="AW488" s="13" t="s">
        <v>41</v>
      </c>
      <c r="AX488" s="13" t="s">
        <v>85</v>
      </c>
      <c r="AY488" s="224" t="s">
        <v>209</v>
      </c>
    </row>
    <row r="489" spans="2:51" s="13" customFormat="1" ht="11.25">
      <c r="B489" s="214"/>
      <c r="C489" s="215"/>
      <c r="D489" s="212" t="s">
        <v>263</v>
      </c>
      <c r="E489" s="216" t="s">
        <v>1</v>
      </c>
      <c r="F489" s="217" t="s">
        <v>826</v>
      </c>
      <c r="G489" s="215"/>
      <c r="H489" s="218">
        <v>-0.76500000000000001</v>
      </c>
      <c r="I489" s="219"/>
      <c r="J489" s="215"/>
      <c r="K489" s="215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263</v>
      </c>
      <c r="AU489" s="224" t="s">
        <v>95</v>
      </c>
      <c r="AV489" s="13" t="s">
        <v>95</v>
      </c>
      <c r="AW489" s="13" t="s">
        <v>41</v>
      </c>
      <c r="AX489" s="13" t="s">
        <v>85</v>
      </c>
      <c r="AY489" s="224" t="s">
        <v>209</v>
      </c>
    </row>
    <row r="490" spans="2:51" s="13" customFormat="1" ht="22.5">
      <c r="B490" s="214"/>
      <c r="C490" s="215"/>
      <c r="D490" s="212" t="s">
        <v>263</v>
      </c>
      <c r="E490" s="216" t="s">
        <v>1</v>
      </c>
      <c r="F490" s="217" t="s">
        <v>827</v>
      </c>
      <c r="G490" s="215"/>
      <c r="H490" s="218">
        <v>122.90900000000001</v>
      </c>
      <c r="I490" s="219"/>
      <c r="J490" s="215"/>
      <c r="K490" s="215"/>
      <c r="L490" s="220"/>
      <c r="M490" s="221"/>
      <c r="N490" s="222"/>
      <c r="O490" s="222"/>
      <c r="P490" s="222"/>
      <c r="Q490" s="222"/>
      <c r="R490" s="222"/>
      <c r="S490" s="222"/>
      <c r="T490" s="223"/>
      <c r="AT490" s="224" t="s">
        <v>263</v>
      </c>
      <c r="AU490" s="224" t="s">
        <v>95</v>
      </c>
      <c r="AV490" s="13" t="s">
        <v>95</v>
      </c>
      <c r="AW490" s="13" t="s">
        <v>41</v>
      </c>
      <c r="AX490" s="13" t="s">
        <v>85</v>
      </c>
      <c r="AY490" s="224" t="s">
        <v>209</v>
      </c>
    </row>
    <row r="491" spans="2:51" s="13" customFormat="1" ht="22.5">
      <c r="B491" s="214"/>
      <c r="C491" s="215"/>
      <c r="D491" s="212" t="s">
        <v>263</v>
      </c>
      <c r="E491" s="216" t="s">
        <v>1</v>
      </c>
      <c r="F491" s="217" t="s">
        <v>828</v>
      </c>
      <c r="G491" s="215"/>
      <c r="H491" s="218">
        <v>-6.96</v>
      </c>
      <c r="I491" s="219"/>
      <c r="J491" s="215"/>
      <c r="K491" s="215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263</v>
      </c>
      <c r="AU491" s="224" t="s">
        <v>95</v>
      </c>
      <c r="AV491" s="13" t="s">
        <v>95</v>
      </c>
      <c r="AW491" s="13" t="s">
        <v>41</v>
      </c>
      <c r="AX491" s="13" t="s">
        <v>85</v>
      </c>
      <c r="AY491" s="224" t="s">
        <v>209</v>
      </c>
    </row>
    <row r="492" spans="2:51" s="13" customFormat="1" ht="11.25">
      <c r="B492" s="214"/>
      <c r="C492" s="215"/>
      <c r="D492" s="212" t="s">
        <v>263</v>
      </c>
      <c r="E492" s="216" t="s">
        <v>1</v>
      </c>
      <c r="F492" s="217" t="s">
        <v>829</v>
      </c>
      <c r="G492" s="215"/>
      <c r="H492" s="218">
        <v>-0.36</v>
      </c>
      <c r="I492" s="219"/>
      <c r="J492" s="215"/>
      <c r="K492" s="215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263</v>
      </c>
      <c r="AU492" s="224" t="s">
        <v>95</v>
      </c>
      <c r="AV492" s="13" t="s">
        <v>95</v>
      </c>
      <c r="AW492" s="13" t="s">
        <v>41</v>
      </c>
      <c r="AX492" s="13" t="s">
        <v>85</v>
      </c>
      <c r="AY492" s="224" t="s">
        <v>209</v>
      </c>
    </row>
    <row r="493" spans="2:51" s="13" customFormat="1" ht="11.25">
      <c r="B493" s="214"/>
      <c r="C493" s="215"/>
      <c r="D493" s="212" t="s">
        <v>263</v>
      </c>
      <c r="E493" s="216" t="s">
        <v>1</v>
      </c>
      <c r="F493" s="217" t="s">
        <v>830</v>
      </c>
      <c r="G493" s="215"/>
      <c r="H493" s="218">
        <v>-1.29</v>
      </c>
      <c r="I493" s="219"/>
      <c r="J493" s="215"/>
      <c r="K493" s="215"/>
      <c r="L493" s="220"/>
      <c r="M493" s="221"/>
      <c r="N493" s="222"/>
      <c r="O493" s="222"/>
      <c r="P493" s="222"/>
      <c r="Q493" s="222"/>
      <c r="R493" s="222"/>
      <c r="S493" s="222"/>
      <c r="T493" s="223"/>
      <c r="AT493" s="224" t="s">
        <v>263</v>
      </c>
      <c r="AU493" s="224" t="s">
        <v>95</v>
      </c>
      <c r="AV493" s="13" t="s">
        <v>95</v>
      </c>
      <c r="AW493" s="13" t="s">
        <v>41</v>
      </c>
      <c r="AX493" s="13" t="s">
        <v>85</v>
      </c>
      <c r="AY493" s="224" t="s">
        <v>209</v>
      </c>
    </row>
    <row r="494" spans="2:51" s="13" customFormat="1" ht="11.25">
      <c r="B494" s="214"/>
      <c r="C494" s="215"/>
      <c r="D494" s="212" t="s">
        <v>263</v>
      </c>
      <c r="E494" s="216" t="s">
        <v>1</v>
      </c>
      <c r="F494" s="217" t="s">
        <v>831</v>
      </c>
      <c r="G494" s="215"/>
      <c r="H494" s="218">
        <v>-4.9880000000000004</v>
      </c>
      <c r="I494" s="219"/>
      <c r="J494" s="215"/>
      <c r="K494" s="215"/>
      <c r="L494" s="220"/>
      <c r="M494" s="221"/>
      <c r="N494" s="222"/>
      <c r="O494" s="222"/>
      <c r="P494" s="222"/>
      <c r="Q494" s="222"/>
      <c r="R494" s="222"/>
      <c r="S494" s="222"/>
      <c r="T494" s="223"/>
      <c r="AT494" s="224" t="s">
        <v>263</v>
      </c>
      <c r="AU494" s="224" t="s">
        <v>95</v>
      </c>
      <c r="AV494" s="13" t="s">
        <v>95</v>
      </c>
      <c r="AW494" s="13" t="s">
        <v>41</v>
      </c>
      <c r="AX494" s="13" t="s">
        <v>85</v>
      </c>
      <c r="AY494" s="224" t="s">
        <v>209</v>
      </c>
    </row>
    <row r="495" spans="2:51" s="13" customFormat="1" ht="11.25">
      <c r="B495" s="214"/>
      <c r="C495" s="215"/>
      <c r="D495" s="212" t="s">
        <v>263</v>
      </c>
      <c r="E495" s="216" t="s">
        <v>1</v>
      </c>
      <c r="F495" s="217" t="s">
        <v>832</v>
      </c>
      <c r="G495" s="215"/>
      <c r="H495" s="218">
        <v>12.843</v>
      </c>
      <c r="I495" s="219"/>
      <c r="J495" s="215"/>
      <c r="K495" s="215"/>
      <c r="L495" s="220"/>
      <c r="M495" s="221"/>
      <c r="N495" s="222"/>
      <c r="O495" s="222"/>
      <c r="P495" s="222"/>
      <c r="Q495" s="222"/>
      <c r="R495" s="222"/>
      <c r="S495" s="222"/>
      <c r="T495" s="223"/>
      <c r="AT495" s="224" t="s">
        <v>263</v>
      </c>
      <c r="AU495" s="224" t="s">
        <v>95</v>
      </c>
      <c r="AV495" s="13" t="s">
        <v>95</v>
      </c>
      <c r="AW495" s="13" t="s">
        <v>41</v>
      </c>
      <c r="AX495" s="13" t="s">
        <v>85</v>
      </c>
      <c r="AY495" s="224" t="s">
        <v>209</v>
      </c>
    </row>
    <row r="496" spans="2:51" s="13" customFormat="1" ht="11.25">
      <c r="B496" s="214"/>
      <c r="C496" s="215"/>
      <c r="D496" s="212" t="s">
        <v>263</v>
      </c>
      <c r="E496" s="216" t="s">
        <v>1</v>
      </c>
      <c r="F496" s="217" t="s">
        <v>833</v>
      </c>
      <c r="G496" s="215"/>
      <c r="H496" s="218">
        <v>0.13500000000000001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263</v>
      </c>
      <c r="AU496" s="224" t="s">
        <v>95</v>
      </c>
      <c r="AV496" s="13" t="s">
        <v>95</v>
      </c>
      <c r="AW496" s="13" t="s">
        <v>41</v>
      </c>
      <c r="AX496" s="13" t="s">
        <v>85</v>
      </c>
      <c r="AY496" s="224" t="s">
        <v>209</v>
      </c>
    </row>
    <row r="497" spans="2:51" s="13" customFormat="1" ht="11.25">
      <c r="B497" s="214"/>
      <c r="C497" s="215"/>
      <c r="D497" s="212" t="s">
        <v>263</v>
      </c>
      <c r="E497" s="216" t="s">
        <v>1</v>
      </c>
      <c r="F497" s="217" t="s">
        <v>834</v>
      </c>
      <c r="G497" s="215"/>
      <c r="H497" s="218">
        <v>8.2560000000000002</v>
      </c>
      <c r="I497" s="219"/>
      <c r="J497" s="215"/>
      <c r="K497" s="215"/>
      <c r="L497" s="220"/>
      <c r="M497" s="221"/>
      <c r="N497" s="222"/>
      <c r="O497" s="222"/>
      <c r="P497" s="222"/>
      <c r="Q497" s="222"/>
      <c r="R497" s="222"/>
      <c r="S497" s="222"/>
      <c r="T497" s="223"/>
      <c r="AT497" s="224" t="s">
        <v>263</v>
      </c>
      <c r="AU497" s="224" t="s">
        <v>95</v>
      </c>
      <c r="AV497" s="13" t="s">
        <v>95</v>
      </c>
      <c r="AW497" s="13" t="s">
        <v>41</v>
      </c>
      <c r="AX497" s="13" t="s">
        <v>85</v>
      </c>
      <c r="AY497" s="224" t="s">
        <v>209</v>
      </c>
    </row>
    <row r="498" spans="2:51" s="13" customFormat="1" ht="11.25">
      <c r="B498" s="214"/>
      <c r="C498" s="215"/>
      <c r="D498" s="212" t="s">
        <v>263</v>
      </c>
      <c r="E498" s="216" t="s">
        <v>1</v>
      </c>
      <c r="F498" s="217" t="s">
        <v>835</v>
      </c>
      <c r="G498" s="215"/>
      <c r="H498" s="218">
        <v>26.367000000000001</v>
      </c>
      <c r="I498" s="219"/>
      <c r="J498" s="215"/>
      <c r="K498" s="215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263</v>
      </c>
      <c r="AU498" s="224" t="s">
        <v>95</v>
      </c>
      <c r="AV498" s="13" t="s">
        <v>95</v>
      </c>
      <c r="AW498" s="13" t="s">
        <v>41</v>
      </c>
      <c r="AX498" s="13" t="s">
        <v>85</v>
      </c>
      <c r="AY498" s="224" t="s">
        <v>209</v>
      </c>
    </row>
    <row r="499" spans="2:51" s="13" customFormat="1" ht="22.5">
      <c r="B499" s="214"/>
      <c r="C499" s="215"/>
      <c r="D499" s="212" t="s">
        <v>263</v>
      </c>
      <c r="E499" s="216" t="s">
        <v>1</v>
      </c>
      <c r="F499" s="217" t="s">
        <v>836</v>
      </c>
      <c r="G499" s="215"/>
      <c r="H499" s="218">
        <v>-5.0549999999999997</v>
      </c>
      <c r="I499" s="219"/>
      <c r="J499" s="215"/>
      <c r="K499" s="215"/>
      <c r="L499" s="220"/>
      <c r="M499" s="221"/>
      <c r="N499" s="222"/>
      <c r="O499" s="222"/>
      <c r="P499" s="222"/>
      <c r="Q499" s="222"/>
      <c r="R499" s="222"/>
      <c r="S499" s="222"/>
      <c r="T499" s="223"/>
      <c r="AT499" s="224" t="s">
        <v>263</v>
      </c>
      <c r="AU499" s="224" t="s">
        <v>95</v>
      </c>
      <c r="AV499" s="13" t="s">
        <v>95</v>
      </c>
      <c r="AW499" s="13" t="s">
        <v>41</v>
      </c>
      <c r="AX499" s="13" t="s">
        <v>85</v>
      </c>
      <c r="AY499" s="224" t="s">
        <v>209</v>
      </c>
    </row>
    <row r="500" spans="2:51" s="13" customFormat="1" ht="11.25">
      <c r="B500" s="214"/>
      <c r="C500" s="215"/>
      <c r="D500" s="212" t="s">
        <v>263</v>
      </c>
      <c r="E500" s="216" t="s">
        <v>1</v>
      </c>
      <c r="F500" s="217" t="s">
        <v>837</v>
      </c>
      <c r="G500" s="215"/>
      <c r="H500" s="218">
        <v>8.2260000000000009</v>
      </c>
      <c r="I500" s="219"/>
      <c r="J500" s="215"/>
      <c r="K500" s="215"/>
      <c r="L500" s="220"/>
      <c r="M500" s="221"/>
      <c r="N500" s="222"/>
      <c r="O500" s="222"/>
      <c r="P500" s="222"/>
      <c r="Q500" s="222"/>
      <c r="R500" s="222"/>
      <c r="S500" s="222"/>
      <c r="T500" s="223"/>
      <c r="AT500" s="224" t="s">
        <v>263</v>
      </c>
      <c r="AU500" s="224" t="s">
        <v>95</v>
      </c>
      <c r="AV500" s="13" t="s">
        <v>95</v>
      </c>
      <c r="AW500" s="13" t="s">
        <v>41</v>
      </c>
      <c r="AX500" s="13" t="s">
        <v>85</v>
      </c>
      <c r="AY500" s="224" t="s">
        <v>209</v>
      </c>
    </row>
    <row r="501" spans="2:51" s="13" customFormat="1" ht="11.25">
      <c r="B501" s="214"/>
      <c r="C501" s="215"/>
      <c r="D501" s="212" t="s">
        <v>263</v>
      </c>
      <c r="E501" s="216" t="s">
        <v>1</v>
      </c>
      <c r="F501" s="217" t="s">
        <v>833</v>
      </c>
      <c r="G501" s="215"/>
      <c r="H501" s="218">
        <v>0.13500000000000001</v>
      </c>
      <c r="I501" s="219"/>
      <c r="J501" s="215"/>
      <c r="K501" s="215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263</v>
      </c>
      <c r="AU501" s="224" t="s">
        <v>95</v>
      </c>
      <c r="AV501" s="13" t="s">
        <v>95</v>
      </c>
      <c r="AW501" s="13" t="s">
        <v>41</v>
      </c>
      <c r="AX501" s="13" t="s">
        <v>85</v>
      </c>
      <c r="AY501" s="224" t="s">
        <v>209</v>
      </c>
    </row>
    <row r="502" spans="2:51" s="13" customFormat="1" ht="11.25">
      <c r="B502" s="214"/>
      <c r="C502" s="215"/>
      <c r="D502" s="212" t="s">
        <v>263</v>
      </c>
      <c r="E502" s="216" t="s">
        <v>1</v>
      </c>
      <c r="F502" s="217" t="s">
        <v>838</v>
      </c>
      <c r="G502" s="215"/>
      <c r="H502" s="218">
        <v>36.101999999999997</v>
      </c>
      <c r="I502" s="219"/>
      <c r="J502" s="215"/>
      <c r="K502" s="215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263</v>
      </c>
      <c r="AU502" s="224" t="s">
        <v>95</v>
      </c>
      <c r="AV502" s="13" t="s">
        <v>95</v>
      </c>
      <c r="AW502" s="13" t="s">
        <v>41</v>
      </c>
      <c r="AX502" s="13" t="s">
        <v>85</v>
      </c>
      <c r="AY502" s="224" t="s">
        <v>209</v>
      </c>
    </row>
    <row r="503" spans="2:51" s="13" customFormat="1" ht="22.5">
      <c r="B503" s="214"/>
      <c r="C503" s="215"/>
      <c r="D503" s="212" t="s">
        <v>263</v>
      </c>
      <c r="E503" s="216" t="s">
        <v>1</v>
      </c>
      <c r="F503" s="217" t="s">
        <v>839</v>
      </c>
      <c r="G503" s="215"/>
      <c r="H503" s="218">
        <v>-1.6950000000000001</v>
      </c>
      <c r="I503" s="219"/>
      <c r="J503" s="215"/>
      <c r="K503" s="215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263</v>
      </c>
      <c r="AU503" s="224" t="s">
        <v>95</v>
      </c>
      <c r="AV503" s="13" t="s">
        <v>95</v>
      </c>
      <c r="AW503" s="13" t="s">
        <v>41</v>
      </c>
      <c r="AX503" s="13" t="s">
        <v>85</v>
      </c>
      <c r="AY503" s="224" t="s">
        <v>209</v>
      </c>
    </row>
    <row r="504" spans="2:51" s="15" customFormat="1" ht="11.25">
      <c r="B504" s="240"/>
      <c r="C504" s="241"/>
      <c r="D504" s="212" t="s">
        <v>263</v>
      </c>
      <c r="E504" s="242" t="s">
        <v>1</v>
      </c>
      <c r="F504" s="243" t="s">
        <v>747</v>
      </c>
      <c r="G504" s="241"/>
      <c r="H504" s="242" t="s">
        <v>1</v>
      </c>
      <c r="I504" s="244"/>
      <c r="J504" s="241"/>
      <c r="K504" s="241"/>
      <c r="L504" s="245"/>
      <c r="M504" s="246"/>
      <c r="N504" s="247"/>
      <c r="O504" s="247"/>
      <c r="P504" s="247"/>
      <c r="Q504" s="247"/>
      <c r="R504" s="247"/>
      <c r="S504" s="247"/>
      <c r="T504" s="248"/>
      <c r="AT504" s="249" t="s">
        <v>263</v>
      </c>
      <c r="AU504" s="249" t="s">
        <v>95</v>
      </c>
      <c r="AV504" s="15" t="s">
        <v>93</v>
      </c>
      <c r="AW504" s="15" t="s">
        <v>41</v>
      </c>
      <c r="AX504" s="15" t="s">
        <v>85</v>
      </c>
      <c r="AY504" s="249" t="s">
        <v>209</v>
      </c>
    </row>
    <row r="505" spans="2:51" s="13" customFormat="1" ht="22.5">
      <c r="B505" s="214"/>
      <c r="C505" s="215"/>
      <c r="D505" s="212" t="s">
        <v>263</v>
      </c>
      <c r="E505" s="216" t="s">
        <v>1</v>
      </c>
      <c r="F505" s="217" t="s">
        <v>840</v>
      </c>
      <c r="G505" s="215"/>
      <c r="H505" s="218">
        <v>27.151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263</v>
      </c>
      <c r="AU505" s="224" t="s">
        <v>95</v>
      </c>
      <c r="AV505" s="13" t="s">
        <v>95</v>
      </c>
      <c r="AW505" s="13" t="s">
        <v>41</v>
      </c>
      <c r="AX505" s="13" t="s">
        <v>85</v>
      </c>
      <c r="AY505" s="224" t="s">
        <v>209</v>
      </c>
    </row>
    <row r="506" spans="2:51" s="13" customFormat="1" ht="22.5">
      <c r="B506" s="214"/>
      <c r="C506" s="215"/>
      <c r="D506" s="212" t="s">
        <v>263</v>
      </c>
      <c r="E506" s="216" t="s">
        <v>1</v>
      </c>
      <c r="F506" s="217" t="s">
        <v>841</v>
      </c>
      <c r="G506" s="215"/>
      <c r="H506" s="218">
        <v>60.878</v>
      </c>
      <c r="I506" s="219"/>
      <c r="J506" s="215"/>
      <c r="K506" s="215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263</v>
      </c>
      <c r="AU506" s="224" t="s">
        <v>95</v>
      </c>
      <c r="AV506" s="13" t="s">
        <v>95</v>
      </c>
      <c r="AW506" s="13" t="s">
        <v>41</v>
      </c>
      <c r="AX506" s="13" t="s">
        <v>85</v>
      </c>
      <c r="AY506" s="224" t="s">
        <v>209</v>
      </c>
    </row>
    <row r="507" spans="2:51" s="13" customFormat="1" ht="11.25">
      <c r="B507" s="214"/>
      <c r="C507" s="215"/>
      <c r="D507" s="212" t="s">
        <v>263</v>
      </c>
      <c r="E507" s="216" t="s">
        <v>1</v>
      </c>
      <c r="F507" s="217" t="s">
        <v>842</v>
      </c>
      <c r="G507" s="215"/>
      <c r="H507" s="218">
        <v>-6.55</v>
      </c>
      <c r="I507" s="219"/>
      <c r="J507" s="215"/>
      <c r="K507" s="215"/>
      <c r="L507" s="220"/>
      <c r="M507" s="221"/>
      <c r="N507" s="222"/>
      <c r="O507" s="222"/>
      <c r="P507" s="222"/>
      <c r="Q507" s="222"/>
      <c r="R507" s="222"/>
      <c r="S507" s="222"/>
      <c r="T507" s="223"/>
      <c r="AT507" s="224" t="s">
        <v>263</v>
      </c>
      <c r="AU507" s="224" t="s">
        <v>95</v>
      </c>
      <c r="AV507" s="13" t="s">
        <v>95</v>
      </c>
      <c r="AW507" s="13" t="s">
        <v>41</v>
      </c>
      <c r="AX507" s="13" t="s">
        <v>85</v>
      </c>
      <c r="AY507" s="224" t="s">
        <v>209</v>
      </c>
    </row>
    <row r="508" spans="2:51" s="13" customFormat="1" ht="11.25">
      <c r="B508" s="214"/>
      <c r="C508" s="215"/>
      <c r="D508" s="212" t="s">
        <v>263</v>
      </c>
      <c r="E508" s="216" t="s">
        <v>1</v>
      </c>
      <c r="F508" s="217" t="s">
        <v>843</v>
      </c>
      <c r="G508" s="215"/>
      <c r="H508" s="218">
        <v>-0.875</v>
      </c>
      <c r="I508" s="219"/>
      <c r="J508" s="215"/>
      <c r="K508" s="215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263</v>
      </c>
      <c r="AU508" s="224" t="s">
        <v>95</v>
      </c>
      <c r="AV508" s="13" t="s">
        <v>95</v>
      </c>
      <c r="AW508" s="13" t="s">
        <v>41</v>
      </c>
      <c r="AX508" s="13" t="s">
        <v>85</v>
      </c>
      <c r="AY508" s="224" t="s">
        <v>209</v>
      </c>
    </row>
    <row r="509" spans="2:51" s="13" customFormat="1" ht="22.5">
      <c r="B509" s="214"/>
      <c r="C509" s="215"/>
      <c r="D509" s="212" t="s">
        <v>263</v>
      </c>
      <c r="E509" s="216" t="s">
        <v>1</v>
      </c>
      <c r="F509" s="217" t="s">
        <v>844</v>
      </c>
      <c r="G509" s="215"/>
      <c r="H509" s="218">
        <v>-4.923</v>
      </c>
      <c r="I509" s="219"/>
      <c r="J509" s="215"/>
      <c r="K509" s="215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263</v>
      </c>
      <c r="AU509" s="224" t="s">
        <v>95</v>
      </c>
      <c r="AV509" s="13" t="s">
        <v>95</v>
      </c>
      <c r="AW509" s="13" t="s">
        <v>41</v>
      </c>
      <c r="AX509" s="13" t="s">
        <v>85</v>
      </c>
      <c r="AY509" s="224" t="s">
        <v>209</v>
      </c>
    </row>
    <row r="510" spans="2:51" s="13" customFormat="1" ht="11.25">
      <c r="B510" s="214"/>
      <c r="C510" s="215"/>
      <c r="D510" s="212" t="s">
        <v>263</v>
      </c>
      <c r="E510" s="216" t="s">
        <v>1</v>
      </c>
      <c r="F510" s="217" t="s">
        <v>845</v>
      </c>
      <c r="G510" s="215"/>
      <c r="H510" s="218">
        <v>-1.68</v>
      </c>
      <c r="I510" s="219"/>
      <c r="J510" s="215"/>
      <c r="K510" s="215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263</v>
      </c>
      <c r="AU510" s="224" t="s">
        <v>95</v>
      </c>
      <c r="AV510" s="13" t="s">
        <v>95</v>
      </c>
      <c r="AW510" s="13" t="s">
        <v>41</v>
      </c>
      <c r="AX510" s="13" t="s">
        <v>85</v>
      </c>
      <c r="AY510" s="224" t="s">
        <v>209</v>
      </c>
    </row>
    <row r="511" spans="2:51" s="13" customFormat="1" ht="11.25">
      <c r="B511" s="214"/>
      <c r="C511" s="215"/>
      <c r="D511" s="212" t="s">
        <v>263</v>
      </c>
      <c r="E511" s="216" t="s">
        <v>1</v>
      </c>
      <c r="F511" s="217" t="s">
        <v>846</v>
      </c>
      <c r="G511" s="215"/>
      <c r="H511" s="218">
        <v>31.39</v>
      </c>
      <c r="I511" s="219"/>
      <c r="J511" s="215"/>
      <c r="K511" s="215"/>
      <c r="L511" s="220"/>
      <c r="M511" s="221"/>
      <c r="N511" s="222"/>
      <c r="O511" s="222"/>
      <c r="P511" s="222"/>
      <c r="Q511" s="222"/>
      <c r="R511" s="222"/>
      <c r="S511" s="222"/>
      <c r="T511" s="223"/>
      <c r="AT511" s="224" t="s">
        <v>263</v>
      </c>
      <c r="AU511" s="224" t="s">
        <v>95</v>
      </c>
      <c r="AV511" s="13" t="s">
        <v>95</v>
      </c>
      <c r="AW511" s="13" t="s">
        <v>41</v>
      </c>
      <c r="AX511" s="13" t="s">
        <v>85</v>
      </c>
      <c r="AY511" s="224" t="s">
        <v>209</v>
      </c>
    </row>
    <row r="512" spans="2:51" s="13" customFormat="1" ht="22.5">
      <c r="B512" s="214"/>
      <c r="C512" s="215"/>
      <c r="D512" s="212" t="s">
        <v>263</v>
      </c>
      <c r="E512" s="216" t="s">
        <v>1</v>
      </c>
      <c r="F512" s="217" t="s">
        <v>847</v>
      </c>
      <c r="G512" s="215"/>
      <c r="H512" s="218">
        <v>-6.4630000000000001</v>
      </c>
      <c r="I512" s="219"/>
      <c r="J512" s="215"/>
      <c r="K512" s="215"/>
      <c r="L512" s="220"/>
      <c r="M512" s="221"/>
      <c r="N512" s="222"/>
      <c r="O512" s="222"/>
      <c r="P512" s="222"/>
      <c r="Q512" s="222"/>
      <c r="R512" s="222"/>
      <c r="S512" s="222"/>
      <c r="T512" s="223"/>
      <c r="AT512" s="224" t="s">
        <v>263</v>
      </c>
      <c r="AU512" s="224" t="s">
        <v>95</v>
      </c>
      <c r="AV512" s="13" t="s">
        <v>95</v>
      </c>
      <c r="AW512" s="13" t="s">
        <v>41</v>
      </c>
      <c r="AX512" s="13" t="s">
        <v>85</v>
      </c>
      <c r="AY512" s="224" t="s">
        <v>209</v>
      </c>
    </row>
    <row r="513" spans="1:65" s="13" customFormat="1" ht="11.25">
      <c r="B513" s="214"/>
      <c r="C513" s="215"/>
      <c r="D513" s="212" t="s">
        <v>263</v>
      </c>
      <c r="E513" s="216" t="s">
        <v>1</v>
      </c>
      <c r="F513" s="217" t="s">
        <v>848</v>
      </c>
      <c r="G513" s="215"/>
      <c r="H513" s="218">
        <v>8.61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263</v>
      </c>
      <c r="AU513" s="224" t="s">
        <v>95</v>
      </c>
      <c r="AV513" s="13" t="s">
        <v>95</v>
      </c>
      <c r="AW513" s="13" t="s">
        <v>41</v>
      </c>
      <c r="AX513" s="13" t="s">
        <v>85</v>
      </c>
      <c r="AY513" s="224" t="s">
        <v>209</v>
      </c>
    </row>
    <row r="514" spans="1:65" s="13" customFormat="1" ht="22.5">
      <c r="B514" s="214"/>
      <c r="C514" s="215"/>
      <c r="D514" s="212" t="s">
        <v>263</v>
      </c>
      <c r="E514" s="216" t="s">
        <v>1</v>
      </c>
      <c r="F514" s="217" t="s">
        <v>849</v>
      </c>
      <c r="G514" s="215"/>
      <c r="H514" s="218">
        <v>43.585999999999999</v>
      </c>
      <c r="I514" s="219"/>
      <c r="J514" s="215"/>
      <c r="K514" s="215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263</v>
      </c>
      <c r="AU514" s="224" t="s">
        <v>95</v>
      </c>
      <c r="AV514" s="13" t="s">
        <v>95</v>
      </c>
      <c r="AW514" s="13" t="s">
        <v>41</v>
      </c>
      <c r="AX514" s="13" t="s">
        <v>85</v>
      </c>
      <c r="AY514" s="224" t="s">
        <v>209</v>
      </c>
    </row>
    <row r="515" spans="1:65" s="13" customFormat="1" ht="22.5">
      <c r="B515" s="214"/>
      <c r="C515" s="215"/>
      <c r="D515" s="212" t="s">
        <v>263</v>
      </c>
      <c r="E515" s="216" t="s">
        <v>1</v>
      </c>
      <c r="F515" s="217" t="s">
        <v>850</v>
      </c>
      <c r="G515" s="215"/>
      <c r="H515" s="218">
        <v>-2.1179999999999999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263</v>
      </c>
      <c r="AU515" s="224" t="s">
        <v>95</v>
      </c>
      <c r="AV515" s="13" t="s">
        <v>95</v>
      </c>
      <c r="AW515" s="13" t="s">
        <v>41</v>
      </c>
      <c r="AX515" s="13" t="s">
        <v>85</v>
      </c>
      <c r="AY515" s="224" t="s">
        <v>209</v>
      </c>
    </row>
    <row r="516" spans="1:65" s="13" customFormat="1" ht="22.5">
      <c r="B516" s="214"/>
      <c r="C516" s="215"/>
      <c r="D516" s="212" t="s">
        <v>263</v>
      </c>
      <c r="E516" s="216" t="s">
        <v>1</v>
      </c>
      <c r="F516" s="217" t="s">
        <v>851</v>
      </c>
      <c r="G516" s="215"/>
      <c r="H516" s="218">
        <v>42.021999999999998</v>
      </c>
      <c r="I516" s="219"/>
      <c r="J516" s="215"/>
      <c r="K516" s="215"/>
      <c r="L516" s="220"/>
      <c r="M516" s="221"/>
      <c r="N516" s="222"/>
      <c r="O516" s="222"/>
      <c r="P516" s="222"/>
      <c r="Q516" s="222"/>
      <c r="R516" s="222"/>
      <c r="S516" s="222"/>
      <c r="T516" s="223"/>
      <c r="AT516" s="224" t="s">
        <v>263</v>
      </c>
      <c r="AU516" s="224" t="s">
        <v>95</v>
      </c>
      <c r="AV516" s="13" t="s">
        <v>95</v>
      </c>
      <c r="AW516" s="13" t="s">
        <v>41</v>
      </c>
      <c r="AX516" s="13" t="s">
        <v>85</v>
      </c>
      <c r="AY516" s="224" t="s">
        <v>209</v>
      </c>
    </row>
    <row r="517" spans="1:65" s="13" customFormat="1" ht="22.5">
      <c r="B517" s="214"/>
      <c r="C517" s="215"/>
      <c r="D517" s="212" t="s">
        <v>263</v>
      </c>
      <c r="E517" s="216" t="s">
        <v>1</v>
      </c>
      <c r="F517" s="217" t="s">
        <v>850</v>
      </c>
      <c r="G517" s="215"/>
      <c r="H517" s="218">
        <v>-2.1179999999999999</v>
      </c>
      <c r="I517" s="219"/>
      <c r="J517" s="215"/>
      <c r="K517" s="215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263</v>
      </c>
      <c r="AU517" s="224" t="s">
        <v>95</v>
      </c>
      <c r="AV517" s="13" t="s">
        <v>95</v>
      </c>
      <c r="AW517" s="13" t="s">
        <v>41</v>
      </c>
      <c r="AX517" s="13" t="s">
        <v>85</v>
      </c>
      <c r="AY517" s="224" t="s">
        <v>209</v>
      </c>
    </row>
    <row r="518" spans="1:65" s="14" customFormat="1" ht="11.25">
      <c r="B518" s="229"/>
      <c r="C518" s="230"/>
      <c r="D518" s="212" t="s">
        <v>263</v>
      </c>
      <c r="E518" s="231" t="s">
        <v>1</v>
      </c>
      <c r="F518" s="232" t="s">
        <v>339</v>
      </c>
      <c r="G518" s="230"/>
      <c r="H518" s="233">
        <v>500.41800000000001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263</v>
      </c>
      <c r="AU518" s="239" t="s">
        <v>95</v>
      </c>
      <c r="AV518" s="14" t="s">
        <v>217</v>
      </c>
      <c r="AW518" s="14" t="s">
        <v>41</v>
      </c>
      <c r="AX518" s="14" t="s">
        <v>93</v>
      </c>
      <c r="AY518" s="239" t="s">
        <v>209</v>
      </c>
    </row>
    <row r="519" spans="1:65" s="2" customFormat="1" ht="21.75" customHeight="1">
      <c r="A519" s="35"/>
      <c r="B519" s="36"/>
      <c r="C519" s="194" t="s">
        <v>852</v>
      </c>
      <c r="D519" s="194" t="s">
        <v>212</v>
      </c>
      <c r="E519" s="195" t="s">
        <v>853</v>
      </c>
      <c r="F519" s="196" t="s">
        <v>854</v>
      </c>
      <c r="G519" s="197" t="s">
        <v>462</v>
      </c>
      <c r="H519" s="198">
        <v>274.31299999999999</v>
      </c>
      <c r="I519" s="199"/>
      <c r="J519" s="200">
        <f>ROUND(I519*H519,2)</f>
        <v>0</v>
      </c>
      <c r="K519" s="196" t="s">
        <v>324</v>
      </c>
      <c r="L519" s="40"/>
      <c r="M519" s="201" t="s">
        <v>1</v>
      </c>
      <c r="N519" s="202" t="s">
        <v>50</v>
      </c>
      <c r="O519" s="72"/>
      <c r="P519" s="203">
        <f>O519*H519</f>
        <v>0</v>
      </c>
      <c r="Q519" s="203">
        <v>4.3839999999999999E-3</v>
      </c>
      <c r="R519" s="203">
        <f>Q519*H519</f>
        <v>1.2025881919999999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217</v>
      </c>
      <c r="AT519" s="205" t="s">
        <v>212</v>
      </c>
      <c r="AU519" s="205" t="s">
        <v>95</v>
      </c>
      <c r="AY519" s="17" t="s">
        <v>209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7" t="s">
        <v>93</v>
      </c>
      <c r="BK519" s="206">
        <f>ROUND(I519*H519,2)</f>
        <v>0</v>
      </c>
      <c r="BL519" s="17" t="s">
        <v>217</v>
      </c>
      <c r="BM519" s="205" t="s">
        <v>855</v>
      </c>
    </row>
    <row r="520" spans="1:65" s="2" customFormat="1" ht="11.25">
      <c r="A520" s="35"/>
      <c r="B520" s="36"/>
      <c r="C520" s="37"/>
      <c r="D520" s="207" t="s">
        <v>219</v>
      </c>
      <c r="E520" s="37"/>
      <c r="F520" s="208" t="s">
        <v>856</v>
      </c>
      <c r="G520" s="37"/>
      <c r="H520" s="37"/>
      <c r="I520" s="209"/>
      <c r="J520" s="37"/>
      <c r="K520" s="37"/>
      <c r="L520" s="40"/>
      <c r="M520" s="210"/>
      <c r="N520" s="211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7" t="s">
        <v>219</v>
      </c>
      <c r="AU520" s="17" t="s">
        <v>95</v>
      </c>
    </row>
    <row r="521" spans="1:65" s="15" customFormat="1" ht="11.25">
      <c r="B521" s="240"/>
      <c r="C521" s="241"/>
      <c r="D521" s="212" t="s">
        <v>263</v>
      </c>
      <c r="E521" s="242" t="s">
        <v>1</v>
      </c>
      <c r="F521" s="243" t="s">
        <v>857</v>
      </c>
      <c r="G521" s="241"/>
      <c r="H521" s="242" t="s">
        <v>1</v>
      </c>
      <c r="I521" s="244"/>
      <c r="J521" s="241"/>
      <c r="K521" s="241"/>
      <c r="L521" s="245"/>
      <c r="M521" s="246"/>
      <c r="N521" s="247"/>
      <c r="O521" s="247"/>
      <c r="P521" s="247"/>
      <c r="Q521" s="247"/>
      <c r="R521" s="247"/>
      <c r="S521" s="247"/>
      <c r="T521" s="248"/>
      <c r="AT521" s="249" t="s">
        <v>263</v>
      </c>
      <c r="AU521" s="249" t="s">
        <v>95</v>
      </c>
      <c r="AV521" s="15" t="s">
        <v>93</v>
      </c>
      <c r="AW521" s="15" t="s">
        <v>41</v>
      </c>
      <c r="AX521" s="15" t="s">
        <v>85</v>
      </c>
      <c r="AY521" s="249" t="s">
        <v>209</v>
      </c>
    </row>
    <row r="522" spans="1:65" s="13" customFormat="1" ht="11.25">
      <c r="B522" s="214"/>
      <c r="C522" s="215"/>
      <c r="D522" s="212" t="s">
        <v>263</v>
      </c>
      <c r="E522" s="216" t="s">
        <v>1</v>
      </c>
      <c r="F522" s="217" t="s">
        <v>858</v>
      </c>
      <c r="G522" s="215"/>
      <c r="H522" s="218">
        <v>71.552000000000007</v>
      </c>
      <c r="I522" s="219"/>
      <c r="J522" s="215"/>
      <c r="K522" s="215"/>
      <c r="L522" s="220"/>
      <c r="M522" s="221"/>
      <c r="N522" s="222"/>
      <c r="O522" s="222"/>
      <c r="P522" s="222"/>
      <c r="Q522" s="222"/>
      <c r="R522" s="222"/>
      <c r="S522" s="222"/>
      <c r="T522" s="223"/>
      <c r="AT522" s="224" t="s">
        <v>263</v>
      </c>
      <c r="AU522" s="224" t="s">
        <v>95</v>
      </c>
      <c r="AV522" s="13" t="s">
        <v>95</v>
      </c>
      <c r="AW522" s="13" t="s">
        <v>41</v>
      </c>
      <c r="AX522" s="13" t="s">
        <v>85</v>
      </c>
      <c r="AY522" s="224" t="s">
        <v>209</v>
      </c>
    </row>
    <row r="523" spans="1:65" s="13" customFormat="1" ht="11.25">
      <c r="B523" s="214"/>
      <c r="C523" s="215"/>
      <c r="D523" s="212" t="s">
        <v>263</v>
      </c>
      <c r="E523" s="216" t="s">
        <v>1</v>
      </c>
      <c r="F523" s="217" t="s">
        <v>859</v>
      </c>
      <c r="G523" s="215"/>
      <c r="H523" s="218">
        <v>-9.9339999999999993</v>
      </c>
      <c r="I523" s="219"/>
      <c r="J523" s="215"/>
      <c r="K523" s="215"/>
      <c r="L523" s="220"/>
      <c r="M523" s="221"/>
      <c r="N523" s="222"/>
      <c r="O523" s="222"/>
      <c r="P523" s="222"/>
      <c r="Q523" s="222"/>
      <c r="R523" s="222"/>
      <c r="S523" s="222"/>
      <c r="T523" s="223"/>
      <c r="AT523" s="224" t="s">
        <v>263</v>
      </c>
      <c r="AU523" s="224" t="s">
        <v>95</v>
      </c>
      <c r="AV523" s="13" t="s">
        <v>95</v>
      </c>
      <c r="AW523" s="13" t="s">
        <v>41</v>
      </c>
      <c r="AX523" s="13" t="s">
        <v>85</v>
      </c>
      <c r="AY523" s="224" t="s">
        <v>209</v>
      </c>
    </row>
    <row r="524" spans="1:65" s="13" customFormat="1" ht="11.25">
      <c r="B524" s="214"/>
      <c r="C524" s="215"/>
      <c r="D524" s="212" t="s">
        <v>263</v>
      </c>
      <c r="E524" s="216" t="s">
        <v>1</v>
      </c>
      <c r="F524" s="217" t="s">
        <v>860</v>
      </c>
      <c r="G524" s="215"/>
      <c r="H524" s="218">
        <v>87.117999999999995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263</v>
      </c>
      <c r="AU524" s="224" t="s">
        <v>95</v>
      </c>
      <c r="AV524" s="13" t="s">
        <v>95</v>
      </c>
      <c r="AW524" s="13" t="s">
        <v>41</v>
      </c>
      <c r="AX524" s="13" t="s">
        <v>85</v>
      </c>
      <c r="AY524" s="224" t="s">
        <v>209</v>
      </c>
    </row>
    <row r="525" spans="1:65" s="13" customFormat="1" ht="22.5">
      <c r="B525" s="214"/>
      <c r="C525" s="215"/>
      <c r="D525" s="212" t="s">
        <v>263</v>
      </c>
      <c r="E525" s="216" t="s">
        <v>1</v>
      </c>
      <c r="F525" s="217" t="s">
        <v>861</v>
      </c>
      <c r="G525" s="215"/>
      <c r="H525" s="218">
        <v>-17.187000000000001</v>
      </c>
      <c r="I525" s="219"/>
      <c r="J525" s="215"/>
      <c r="K525" s="215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263</v>
      </c>
      <c r="AU525" s="224" t="s">
        <v>95</v>
      </c>
      <c r="AV525" s="13" t="s">
        <v>95</v>
      </c>
      <c r="AW525" s="13" t="s">
        <v>41</v>
      </c>
      <c r="AX525" s="13" t="s">
        <v>85</v>
      </c>
      <c r="AY525" s="224" t="s">
        <v>209</v>
      </c>
    </row>
    <row r="526" spans="1:65" s="13" customFormat="1" ht="11.25">
      <c r="B526" s="214"/>
      <c r="C526" s="215"/>
      <c r="D526" s="212" t="s">
        <v>263</v>
      </c>
      <c r="E526" s="216" t="s">
        <v>1</v>
      </c>
      <c r="F526" s="217" t="s">
        <v>862</v>
      </c>
      <c r="G526" s="215"/>
      <c r="H526" s="218">
        <v>63.524999999999999</v>
      </c>
      <c r="I526" s="219"/>
      <c r="J526" s="215"/>
      <c r="K526" s="215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263</v>
      </c>
      <c r="AU526" s="224" t="s">
        <v>95</v>
      </c>
      <c r="AV526" s="13" t="s">
        <v>95</v>
      </c>
      <c r="AW526" s="13" t="s">
        <v>41</v>
      </c>
      <c r="AX526" s="13" t="s">
        <v>85</v>
      </c>
      <c r="AY526" s="224" t="s">
        <v>209</v>
      </c>
    </row>
    <row r="527" spans="1:65" s="13" customFormat="1" ht="11.25">
      <c r="B527" s="214"/>
      <c r="C527" s="215"/>
      <c r="D527" s="212" t="s">
        <v>263</v>
      </c>
      <c r="E527" s="216" t="s">
        <v>1</v>
      </c>
      <c r="F527" s="217" t="s">
        <v>863</v>
      </c>
      <c r="G527" s="215"/>
      <c r="H527" s="218">
        <v>-13.738</v>
      </c>
      <c r="I527" s="219"/>
      <c r="J527" s="215"/>
      <c r="K527" s="215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263</v>
      </c>
      <c r="AU527" s="224" t="s">
        <v>95</v>
      </c>
      <c r="AV527" s="13" t="s">
        <v>95</v>
      </c>
      <c r="AW527" s="13" t="s">
        <v>41</v>
      </c>
      <c r="AX527" s="13" t="s">
        <v>85</v>
      </c>
      <c r="AY527" s="224" t="s">
        <v>209</v>
      </c>
    </row>
    <row r="528" spans="1:65" s="13" customFormat="1" ht="11.25">
      <c r="B528" s="214"/>
      <c r="C528" s="215"/>
      <c r="D528" s="212" t="s">
        <v>263</v>
      </c>
      <c r="E528" s="216" t="s">
        <v>1</v>
      </c>
      <c r="F528" s="217" t="s">
        <v>864</v>
      </c>
      <c r="G528" s="215"/>
      <c r="H528" s="218">
        <v>78.046000000000006</v>
      </c>
      <c r="I528" s="219"/>
      <c r="J528" s="215"/>
      <c r="K528" s="215"/>
      <c r="L528" s="220"/>
      <c r="M528" s="221"/>
      <c r="N528" s="222"/>
      <c r="O528" s="222"/>
      <c r="P528" s="222"/>
      <c r="Q528" s="222"/>
      <c r="R528" s="222"/>
      <c r="S528" s="222"/>
      <c r="T528" s="223"/>
      <c r="AT528" s="224" t="s">
        <v>263</v>
      </c>
      <c r="AU528" s="224" t="s">
        <v>95</v>
      </c>
      <c r="AV528" s="13" t="s">
        <v>95</v>
      </c>
      <c r="AW528" s="13" t="s">
        <v>41</v>
      </c>
      <c r="AX528" s="13" t="s">
        <v>85</v>
      </c>
      <c r="AY528" s="224" t="s">
        <v>209</v>
      </c>
    </row>
    <row r="529" spans="1:65" s="13" customFormat="1" ht="11.25">
      <c r="B529" s="214"/>
      <c r="C529" s="215"/>
      <c r="D529" s="212" t="s">
        <v>263</v>
      </c>
      <c r="E529" s="216" t="s">
        <v>1</v>
      </c>
      <c r="F529" s="217" t="s">
        <v>865</v>
      </c>
      <c r="G529" s="215"/>
      <c r="H529" s="218">
        <v>-16.753</v>
      </c>
      <c r="I529" s="219"/>
      <c r="J529" s="215"/>
      <c r="K529" s="215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263</v>
      </c>
      <c r="AU529" s="224" t="s">
        <v>95</v>
      </c>
      <c r="AV529" s="13" t="s">
        <v>95</v>
      </c>
      <c r="AW529" s="13" t="s">
        <v>41</v>
      </c>
      <c r="AX529" s="13" t="s">
        <v>85</v>
      </c>
      <c r="AY529" s="224" t="s">
        <v>209</v>
      </c>
    </row>
    <row r="530" spans="1:65" s="13" customFormat="1" ht="11.25">
      <c r="B530" s="214"/>
      <c r="C530" s="215"/>
      <c r="D530" s="212" t="s">
        <v>263</v>
      </c>
      <c r="E530" s="216" t="s">
        <v>1</v>
      </c>
      <c r="F530" s="217" t="s">
        <v>866</v>
      </c>
      <c r="G530" s="215"/>
      <c r="H530" s="218">
        <v>16.103999999999999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263</v>
      </c>
      <c r="AU530" s="224" t="s">
        <v>95</v>
      </c>
      <c r="AV530" s="13" t="s">
        <v>95</v>
      </c>
      <c r="AW530" s="13" t="s">
        <v>41</v>
      </c>
      <c r="AX530" s="13" t="s">
        <v>85</v>
      </c>
      <c r="AY530" s="224" t="s">
        <v>209</v>
      </c>
    </row>
    <row r="531" spans="1:65" s="13" customFormat="1" ht="11.25">
      <c r="B531" s="214"/>
      <c r="C531" s="215"/>
      <c r="D531" s="212" t="s">
        <v>263</v>
      </c>
      <c r="E531" s="216" t="s">
        <v>1</v>
      </c>
      <c r="F531" s="217" t="s">
        <v>867</v>
      </c>
      <c r="G531" s="215"/>
      <c r="H531" s="218">
        <v>15.58</v>
      </c>
      <c r="I531" s="219"/>
      <c r="J531" s="215"/>
      <c r="K531" s="215"/>
      <c r="L531" s="220"/>
      <c r="M531" s="221"/>
      <c r="N531" s="222"/>
      <c r="O531" s="222"/>
      <c r="P531" s="222"/>
      <c r="Q531" s="222"/>
      <c r="R531" s="222"/>
      <c r="S531" s="222"/>
      <c r="T531" s="223"/>
      <c r="AT531" s="224" t="s">
        <v>263</v>
      </c>
      <c r="AU531" s="224" t="s">
        <v>95</v>
      </c>
      <c r="AV531" s="13" t="s">
        <v>95</v>
      </c>
      <c r="AW531" s="13" t="s">
        <v>41</v>
      </c>
      <c r="AX531" s="13" t="s">
        <v>85</v>
      </c>
      <c r="AY531" s="224" t="s">
        <v>209</v>
      </c>
    </row>
    <row r="532" spans="1:65" s="14" customFormat="1" ht="11.25">
      <c r="B532" s="229"/>
      <c r="C532" s="230"/>
      <c r="D532" s="212" t="s">
        <v>263</v>
      </c>
      <c r="E532" s="231" t="s">
        <v>1</v>
      </c>
      <c r="F532" s="232" t="s">
        <v>339</v>
      </c>
      <c r="G532" s="230"/>
      <c r="H532" s="233">
        <v>274.31299999999999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263</v>
      </c>
      <c r="AU532" s="239" t="s">
        <v>95</v>
      </c>
      <c r="AV532" s="14" t="s">
        <v>217</v>
      </c>
      <c r="AW532" s="14" t="s">
        <v>41</v>
      </c>
      <c r="AX532" s="14" t="s">
        <v>93</v>
      </c>
      <c r="AY532" s="239" t="s">
        <v>209</v>
      </c>
    </row>
    <row r="533" spans="1:65" s="2" customFormat="1" ht="24.2" customHeight="1">
      <c r="A533" s="35"/>
      <c r="B533" s="36"/>
      <c r="C533" s="194" t="s">
        <v>868</v>
      </c>
      <c r="D533" s="194" t="s">
        <v>212</v>
      </c>
      <c r="E533" s="195" t="s">
        <v>869</v>
      </c>
      <c r="F533" s="196" t="s">
        <v>870</v>
      </c>
      <c r="G533" s="197" t="s">
        <v>462</v>
      </c>
      <c r="H533" s="198">
        <v>16.103999999999999</v>
      </c>
      <c r="I533" s="199"/>
      <c r="J533" s="200">
        <f>ROUND(I533*H533,2)</f>
        <v>0</v>
      </c>
      <c r="K533" s="196" t="s">
        <v>324</v>
      </c>
      <c r="L533" s="40"/>
      <c r="M533" s="201" t="s">
        <v>1</v>
      </c>
      <c r="N533" s="202" t="s">
        <v>50</v>
      </c>
      <c r="O533" s="72"/>
      <c r="P533" s="203">
        <f>O533*H533</f>
        <v>0</v>
      </c>
      <c r="Q533" s="203">
        <v>1.8000000000000001E-4</v>
      </c>
      <c r="R533" s="203">
        <f>Q533*H533</f>
        <v>2.89872E-3</v>
      </c>
      <c r="S533" s="203">
        <v>0</v>
      </c>
      <c r="T533" s="20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5" t="s">
        <v>217</v>
      </c>
      <c r="AT533" s="205" t="s">
        <v>212</v>
      </c>
      <c r="AU533" s="205" t="s">
        <v>95</v>
      </c>
      <c r="AY533" s="17" t="s">
        <v>209</v>
      </c>
      <c r="BE533" s="206">
        <f>IF(N533="základní",J533,0)</f>
        <v>0</v>
      </c>
      <c r="BF533" s="206">
        <f>IF(N533="snížená",J533,0)</f>
        <v>0</v>
      </c>
      <c r="BG533" s="206">
        <f>IF(N533="zákl. přenesená",J533,0)</f>
        <v>0</v>
      </c>
      <c r="BH533" s="206">
        <f>IF(N533="sníž. přenesená",J533,0)</f>
        <v>0</v>
      </c>
      <c r="BI533" s="206">
        <f>IF(N533="nulová",J533,0)</f>
        <v>0</v>
      </c>
      <c r="BJ533" s="17" t="s">
        <v>93</v>
      </c>
      <c r="BK533" s="206">
        <f>ROUND(I533*H533,2)</f>
        <v>0</v>
      </c>
      <c r="BL533" s="17" t="s">
        <v>217</v>
      </c>
      <c r="BM533" s="205" t="s">
        <v>871</v>
      </c>
    </row>
    <row r="534" spans="1:65" s="2" customFormat="1" ht="11.25">
      <c r="A534" s="35"/>
      <c r="B534" s="36"/>
      <c r="C534" s="37"/>
      <c r="D534" s="207" t="s">
        <v>219</v>
      </c>
      <c r="E534" s="37"/>
      <c r="F534" s="208" t="s">
        <v>872</v>
      </c>
      <c r="G534" s="37"/>
      <c r="H534" s="37"/>
      <c r="I534" s="209"/>
      <c r="J534" s="37"/>
      <c r="K534" s="37"/>
      <c r="L534" s="40"/>
      <c r="M534" s="210"/>
      <c r="N534" s="211"/>
      <c r="O534" s="72"/>
      <c r="P534" s="72"/>
      <c r="Q534" s="72"/>
      <c r="R534" s="72"/>
      <c r="S534" s="72"/>
      <c r="T534" s="73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7" t="s">
        <v>219</v>
      </c>
      <c r="AU534" s="17" t="s">
        <v>95</v>
      </c>
    </row>
    <row r="535" spans="1:65" s="13" customFormat="1" ht="11.25">
      <c r="B535" s="214"/>
      <c r="C535" s="215"/>
      <c r="D535" s="212" t="s">
        <v>263</v>
      </c>
      <c r="E535" s="216" t="s">
        <v>1</v>
      </c>
      <c r="F535" s="217" t="s">
        <v>873</v>
      </c>
      <c r="G535" s="215"/>
      <c r="H535" s="218">
        <v>16.103999999999999</v>
      </c>
      <c r="I535" s="219"/>
      <c r="J535" s="215"/>
      <c r="K535" s="215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263</v>
      </c>
      <c r="AU535" s="224" t="s">
        <v>95</v>
      </c>
      <c r="AV535" s="13" t="s">
        <v>95</v>
      </c>
      <c r="AW535" s="13" t="s">
        <v>41</v>
      </c>
      <c r="AX535" s="13" t="s">
        <v>85</v>
      </c>
      <c r="AY535" s="224" t="s">
        <v>209</v>
      </c>
    </row>
    <row r="536" spans="1:65" s="14" customFormat="1" ht="11.25">
      <c r="B536" s="229"/>
      <c r="C536" s="230"/>
      <c r="D536" s="212" t="s">
        <v>263</v>
      </c>
      <c r="E536" s="231" t="s">
        <v>1</v>
      </c>
      <c r="F536" s="232" t="s">
        <v>339</v>
      </c>
      <c r="G536" s="230"/>
      <c r="H536" s="233">
        <v>16.103999999999999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263</v>
      </c>
      <c r="AU536" s="239" t="s">
        <v>95</v>
      </c>
      <c r="AV536" s="14" t="s">
        <v>217</v>
      </c>
      <c r="AW536" s="14" t="s">
        <v>41</v>
      </c>
      <c r="AX536" s="14" t="s">
        <v>93</v>
      </c>
      <c r="AY536" s="239" t="s">
        <v>209</v>
      </c>
    </row>
    <row r="537" spans="1:65" s="2" customFormat="1" ht="24.2" customHeight="1">
      <c r="A537" s="35"/>
      <c r="B537" s="36"/>
      <c r="C537" s="194" t="s">
        <v>874</v>
      </c>
      <c r="D537" s="194" t="s">
        <v>212</v>
      </c>
      <c r="E537" s="195" t="s">
        <v>875</v>
      </c>
      <c r="F537" s="196" t="s">
        <v>876</v>
      </c>
      <c r="G537" s="197" t="s">
        <v>462</v>
      </c>
      <c r="H537" s="198">
        <v>258.209</v>
      </c>
      <c r="I537" s="199"/>
      <c r="J537" s="200">
        <f>ROUND(I537*H537,2)</f>
        <v>0</v>
      </c>
      <c r="K537" s="196" t="s">
        <v>324</v>
      </c>
      <c r="L537" s="40"/>
      <c r="M537" s="201" t="s">
        <v>1</v>
      </c>
      <c r="N537" s="202" t="s">
        <v>50</v>
      </c>
      <c r="O537" s="72"/>
      <c r="P537" s="203">
        <f>O537*H537</f>
        <v>0</v>
      </c>
      <c r="Q537" s="203">
        <v>1.3999999999999999E-4</v>
      </c>
      <c r="R537" s="203">
        <f>Q537*H537</f>
        <v>3.6149259999999996E-2</v>
      </c>
      <c r="S537" s="203">
        <v>0</v>
      </c>
      <c r="T537" s="20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217</v>
      </c>
      <c r="AT537" s="205" t="s">
        <v>212</v>
      </c>
      <c r="AU537" s="205" t="s">
        <v>95</v>
      </c>
      <c r="AY537" s="17" t="s">
        <v>209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7" t="s">
        <v>93</v>
      </c>
      <c r="BK537" s="206">
        <f>ROUND(I537*H537,2)</f>
        <v>0</v>
      </c>
      <c r="BL537" s="17" t="s">
        <v>217</v>
      </c>
      <c r="BM537" s="205" t="s">
        <v>877</v>
      </c>
    </row>
    <row r="538" spans="1:65" s="2" customFormat="1" ht="11.25">
      <c r="A538" s="35"/>
      <c r="B538" s="36"/>
      <c r="C538" s="37"/>
      <c r="D538" s="207" t="s">
        <v>219</v>
      </c>
      <c r="E538" s="37"/>
      <c r="F538" s="208" t="s">
        <v>878</v>
      </c>
      <c r="G538" s="37"/>
      <c r="H538" s="37"/>
      <c r="I538" s="209"/>
      <c r="J538" s="37"/>
      <c r="K538" s="37"/>
      <c r="L538" s="40"/>
      <c r="M538" s="210"/>
      <c r="N538" s="211"/>
      <c r="O538" s="72"/>
      <c r="P538" s="72"/>
      <c r="Q538" s="72"/>
      <c r="R538" s="72"/>
      <c r="S538" s="72"/>
      <c r="T538" s="73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7" t="s">
        <v>219</v>
      </c>
      <c r="AU538" s="17" t="s">
        <v>95</v>
      </c>
    </row>
    <row r="539" spans="1:65" s="13" customFormat="1" ht="11.25">
      <c r="B539" s="214"/>
      <c r="C539" s="215"/>
      <c r="D539" s="212" t="s">
        <v>263</v>
      </c>
      <c r="E539" s="216" t="s">
        <v>1</v>
      </c>
      <c r="F539" s="217" t="s">
        <v>879</v>
      </c>
      <c r="G539" s="215"/>
      <c r="H539" s="218">
        <v>258.209</v>
      </c>
      <c r="I539" s="219"/>
      <c r="J539" s="215"/>
      <c r="K539" s="215"/>
      <c r="L539" s="220"/>
      <c r="M539" s="221"/>
      <c r="N539" s="222"/>
      <c r="O539" s="222"/>
      <c r="P539" s="222"/>
      <c r="Q539" s="222"/>
      <c r="R539" s="222"/>
      <c r="S539" s="222"/>
      <c r="T539" s="223"/>
      <c r="AT539" s="224" t="s">
        <v>263</v>
      </c>
      <c r="AU539" s="224" t="s">
        <v>95</v>
      </c>
      <c r="AV539" s="13" t="s">
        <v>95</v>
      </c>
      <c r="AW539" s="13" t="s">
        <v>41</v>
      </c>
      <c r="AX539" s="13" t="s">
        <v>85</v>
      </c>
      <c r="AY539" s="224" t="s">
        <v>209</v>
      </c>
    </row>
    <row r="540" spans="1:65" s="14" customFormat="1" ht="11.25">
      <c r="B540" s="229"/>
      <c r="C540" s="230"/>
      <c r="D540" s="212" t="s">
        <v>263</v>
      </c>
      <c r="E540" s="231" t="s">
        <v>1</v>
      </c>
      <c r="F540" s="232" t="s">
        <v>339</v>
      </c>
      <c r="G540" s="230"/>
      <c r="H540" s="233">
        <v>258.209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263</v>
      </c>
      <c r="AU540" s="239" t="s">
        <v>95</v>
      </c>
      <c r="AV540" s="14" t="s">
        <v>217</v>
      </c>
      <c r="AW540" s="14" t="s">
        <v>41</v>
      </c>
      <c r="AX540" s="14" t="s">
        <v>93</v>
      </c>
      <c r="AY540" s="239" t="s">
        <v>209</v>
      </c>
    </row>
    <row r="541" spans="1:65" s="2" customFormat="1" ht="37.9" customHeight="1">
      <c r="A541" s="35"/>
      <c r="B541" s="36"/>
      <c r="C541" s="194" t="s">
        <v>880</v>
      </c>
      <c r="D541" s="194" t="s">
        <v>212</v>
      </c>
      <c r="E541" s="195" t="s">
        <v>881</v>
      </c>
      <c r="F541" s="196" t="s">
        <v>882</v>
      </c>
      <c r="G541" s="197" t="s">
        <v>462</v>
      </c>
      <c r="H541" s="198">
        <v>15.58</v>
      </c>
      <c r="I541" s="199"/>
      <c r="J541" s="200">
        <f>ROUND(I541*H541,2)</f>
        <v>0</v>
      </c>
      <c r="K541" s="196" t="s">
        <v>324</v>
      </c>
      <c r="L541" s="40"/>
      <c r="M541" s="201" t="s">
        <v>1</v>
      </c>
      <c r="N541" s="202" t="s">
        <v>50</v>
      </c>
      <c r="O541" s="72"/>
      <c r="P541" s="203">
        <f>O541*H541</f>
        <v>0</v>
      </c>
      <c r="Q541" s="203">
        <v>8.5120000000000005E-3</v>
      </c>
      <c r="R541" s="203">
        <f>Q541*H541</f>
        <v>0.13261696000000001</v>
      </c>
      <c r="S541" s="203">
        <v>0</v>
      </c>
      <c r="T541" s="204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5" t="s">
        <v>217</v>
      </c>
      <c r="AT541" s="205" t="s">
        <v>212</v>
      </c>
      <c r="AU541" s="205" t="s">
        <v>95</v>
      </c>
      <c r="AY541" s="17" t="s">
        <v>209</v>
      </c>
      <c r="BE541" s="206">
        <f>IF(N541="základní",J541,0)</f>
        <v>0</v>
      </c>
      <c r="BF541" s="206">
        <f>IF(N541="snížená",J541,0)</f>
        <v>0</v>
      </c>
      <c r="BG541" s="206">
        <f>IF(N541="zákl. přenesená",J541,0)</f>
        <v>0</v>
      </c>
      <c r="BH541" s="206">
        <f>IF(N541="sníž. přenesená",J541,0)</f>
        <v>0</v>
      </c>
      <c r="BI541" s="206">
        <f>IF(N541="nulová",J541,0)</f>
        <v>0</v>
      </c>
      <c r="BJ541" s="17" t="s">
        <v>93</v>
      </c>
      <c r="BK541" s="206">
        <f>ROUND(I541*H541,2)</f>
        <v>0</v>
      </c>
      <c r="BL541" s="17" t="s">
        <v>217</v>
      </c>
      <c r="BM541" s="205" t="s">
        <v>883</v>
      </c>
    </row>
    <row r="542" spans="1:65" s="2" customFormat="1" ht="11.25">
      <c r="A542" s="35"/>
      <c r="B542" s="36"/>
      <c r="C542" s="37"/>
      <c r="D542" s="207" t="s">
        <v>219</v>
      </c>
      <c r="E542" s="37"/>
      <c r="F542" s="208" t="s">
        <v>884</v>
      </c>
      <c r="G542" s="37"/>
      <c r="H542" s="37"/>
      <c r="I542" s="209"/>
      <c r="J542" s="37"/>
      <c r="K542" s="37"/>
      <c r="L542" s="40"/>
      <c r="M542" s="210"/>
      <c r="N542" s="211"/>
      <c r="O542" s="72"/>
      <c r="P542" s="72"/>
      <c r="Q542" s="72"/>
      <c r="R542" s="72"/>
      <c r="S542" s="72"/>
      <c r="T542" s="73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7" t="s">
        <v>219</v>
      </c>
      <c r="AU542" s="17" t="s">
        <v>95</v>
      </c>
    </row>
    <row r="543" spans="1:65" s="13" customFormat="1" ht="11.25">
      <c r="B543" s="214"/>
      <c r="C543" s="215"/>
      <c r="D543" s="212" t="s">
        <v>263</v>
      </c>
      <c r="E543" s="216" t="s">
        <v>1</v>
      </c>
      <c r="F543" s="217" t="s">
        <v>867</v>
      </c>
      <c r="G543" s="215"/>
      <c r="H543" s="218">
        <v>15.58</v>
      </c>
      <c r="I543" s="219"/>
      <c r="J543" s="215"/>
      <c r="K543" s="215"/>
      <c r="L543" s="220"/>
      <c r="M543" s="221"/>
      <c r="N543" s="222"/>
      <c r="O543" s="222"/>
      <c r="P543" s="222"/>
      <c r="Q543" s="222"/>
      <c r="R543" s="222"/>
      <c r="S543" s="222"/>
      <c r="T543" s="223"/>
      <c r="AT543" s="224" t="s">
        <v>263</v>
      </c>
      <c r="AU543" s="224" t="s">
        <v>95</v>
      </c>
      <c r="AV543" s="13" t="s">
        <v>95</v>
      </c>
      <c r="AW543" s="13" t="s">
        <v>41</v>
      </c>
      <c r="AX543" s="13" t="s">
        <v>85</v>
      </c>
      <c r="AY543" s="224" t="s">
        <v>209</v>
      </c>
    </row>
    <row r="544" spans="1:65" s="14" customFormat="1" ht="11.25">
      <c r="B544" s="229"/>
      <c r="C544" s="230"/>
      <c r="D544" s="212" t="s">
        <v>263</v>
      </c>
      <c r="E544" s="231" t="s">
        <v>1</v>
      </c>
      <c r="F544" s="232" t="s">
        <v>339</v>
      </c>
      <c r="G544" s="230"/>
      <c r="H544" s="233">
        <v>15.58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263</v>
      </c>
      <c r="AU544" s="239" t="s">
        <v>95</v>
      </c>
      <c r="AV544" s="14" t="s">
        <v>217</v>
      </c>
      <c r="AW544" s="14" t="s">
        <v>41</v>
      </c>
      <c r="AX544" s="14" t="s">
        <v>93</v>
      </c>
      <c r="AY544" s="239" t="s">
        <v>209</v>
      </c>
    </row>
    <row r="545" spans="1:65" s="2" customFormat="1" ht="24.2" customHeight="1">
      <c r="A545" s="35"/>
      <c r="B545" s="36"/>
      <c r="C545" s="250" t="s">
        <v>885</v>
      </c>
      <c r="D545" s="250" t="s">
        <v>405</v>
      </c>
      <c r="E545" s="251" t="s">
        <v>886</v>
      </c>
      <c r="F545" s="252" t="s">
        <v>887</v>
      </c>
      <c r="G545" s="253" t="s">
        <v>462</v>
      </c>
      <c r="H545" s="254">
        <v>84.546000000000006</v>
      </c>
      <c r="I545" s="255"/>
      <c r="J545" s="256">
        <f>ROUND(I545*H545,2)</f>
        <v>0</v>
      </c>
      <c r="K545" s="252" t="s">
        <v>324</v>
      </c>
      <c r="L545" s="257"/>
      <c r="M545" s="258" t="s">
        <v>1</v>
      </c>
      <c r="N545" s="259" t="s">
        <v>50</v>
      </c>
      <c r="O545" s="72"/>
      <c r="P545" s="203">
        <f>O545*H545</f>
        <v>0</v>
      </c>
      <c r="Q545" s="203">
        <v>5.5999999999999999E-3</v>
      </c>
      <c r="R545" s="203">
        <f>Q545*H545</f>
        <v>0.47345760000000003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526</v>
      </c>
      <c r="AT545" s="205" t="s">
        <v>405</v>
      </c>
      <c r="AU545" s="205" t="s">
        <v>95</v>
      </c>
      <c r="AY545" s="17" t="s">
        <v>209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7" t="s">
        <v>93</v>
      </c>
      <c r="BK545" s="206">
        <f>ROUND(I545*H545,2)</f>
        <v>0</v>
      </c>
      <c r="BL545" s="17" t="s">
        <v>416</v>
      </c>
      <c r="BM545" s="205" t="s">
        <v>888</v>
      </c>
    </row>
    <row r="546" spans="1:65" s="13" customFormat="1" ht="11.25">
      <c r="B546" s="214"/>
      <c r="C546" s="215"/>
      <c r="D546" s="212" t="s">
        <v>263</v>
      </c>
      <c r="E546" s="216" t="s">
        <v>1</v>
      </c>
      <c r="F546" s="217" t="s">
        <v>889</v>
      </c>
      <c r="G546" s="215"/>
      <c r="H546" s="218">
        <v>84.546000000000006</v>
      </c>
      <c r="I546" s="219"/>
      <c r="J546" s="215"/>
      <c r="K546" s="215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263</v>
      </c>
      <c r="AU546" s="224" t="s">
        <v>95</v>
      </c>
      <c r="AV546" s="13" t="s">
        <v>95</v>
      </c>
      <c r="AW546" s="13" t="s">
        <v>41</v>
      </c>
      <c r="AX546" s="13" t="s">
        <v>85</v>
      </c>
      <c r="AY546" s="224" t="s">
        <v>209</v>
      </c>
    </row>
    <row r="547" spans="1:65" s="14" customFormat="1" ht="11.25">
      <c r="B547" s="229"/>
      <c r="C547" s="230"/>
      <c r="D547" s="212" t="s">
        <v>263</v>
      </c>
      <c r="E547" s="231" t="s">
        <v>1</v>
      </c>
      <c r="F547" s="232" t="s">
        <v>339</v>
      </c>
      <c r="G547" s="230"/>
      <c r="H547" s="233">
        <v>84.546000000000006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AT547" s="239" t="s">
        <v>263</v>
      </c>
      <c r="AU547" s="239" t="s">
        <v>95</v>
      </c>
      <c r="AV547" s="14" t="s">
        <v>217</v>
      </c>
      <c r="AW547" s="14" t="s">
        <v>41</v>
      </c>
      <c r="AX547" s="14" t="s">
        <v>93</v>
      </c>
      <c r="AY547" s="239" t="s">
        <v>209</v>
      </c>
    </row>
    <row r="548" spans="1:65" s="2" customFormat="1" ht="24.2" customHeight="1">
      <c r="A548" s="35"/>
      <c r="B548" s="36"/>
      <c r="C548" s="250" t="s">
        <v>890</v>
      </c>
      <c r="D548" s="250" t="s">
        <v>405</v>
      </c>
      <c r="E548" s="251" t="s">
        <v>891</v>
      </c>
      <c r="F548" s="252" t="s">
        <v>892</v>
      </c>
      <c r="G548" s="253" t="s">
        <v>462</v>
      </c>
      <c r="H548" s="254">
        <v>27.552</v>
      </c>
      <c r="I548" s="255"/>
      <c r="J548" s="256">
        <f>ROUND(I548*H548,2)</f>
        <v>0</v>
      </c>
      <c r="K548" s="252" t="s">
        <v>324</v>
      </c>
      <c r="L548" s="257"/>
      <c r="M548" s="258" t="s">
        <v>1</v>
      </c>
      <c r="N548" s="259" t="s">
        <v>50</v>
      </c>
      <c r="O548" s="72"/>
      <c r="P548" s="203">
        <f>O548*H548</f>
        <v>0</v>
      </c>
      <c r="Q548" s="203">
        <v>2.3999999999999998E-3</v>
      </c>
      <c r="R548" s="203">
        <f>Q548*H548</f>
        <v>6.6124799999999997E-2</v>
      </c>
      <c r="S548" s="203">
        <v>0</v>
      </c>
      <c r="T548" s="204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5" t="s">
        <v>526</v>
      </c>
      <c r="AT548" s="205" t="s">
        <v>405</v>
      </c>
      <c r="AU548" s="205" t="s">
        <v>95</v>
      </c>
      <c r="AY548" s="17" t="s">
        <v>209</v>
      </c>
      <c r="BE548" s="206">
        <f>IF(N548="základní",J548,0)</f>
        <v>0</v>
      </c>
      <c r="BF548" s="206">
        <f>IF(N548="snížená",J548,0)</f>
        <v>0</v>
      </c>
      <c r="BG548" s="206">
        <f>IF(N548="zákl. přenesená",J548,0)</f>
        <v>0</v>
      </c>
      <c r="BH548" s="206">
        <f>IF(N548="sníž. přenesená",J548,0)</f>
        <v>0</v>
      </c>
      <c r="BI548" s="206">
        <f>IF(N548="nulová",J548,0)</f>
        <v>0</v>
      </c>
      <c r="BJ548" s="17" t="s">
        <v>93</v>
      </c>
      <c r="BK548" s="206">
        <f>ROUND(I548*H548,2)</f>
        <v>0</v>
      </c>
      <c r="BL548" s="17" t="s">
        <v>416</v>
      </c>
      <c r="BM548" s="205" t="s">
        <v>893</v>
      </c>
    </row>
    <row r="549" spans="1:65" s="13" customFormat="1" ht="11.25">
      <c r="B549" s="214"/>
      <c r="C549" s="215"/>
      <c r="D549" s="212" t="s">
        <v>263</v>
      </c>
      <c r="E549" s="216" t="s">
        <v>1</v>
      </c>
      <c r="F549" s="217" t="s">
        <v>894</v>
      </c>
      <c r="G549" s="215"/>
      <c r="H549" s="218">
        <v>27.552</v>
      </c>
      <c r="I549" s="219"/>
      <c r="J549" s="215"/>
      <c r="K549" s="215"/>
      <c r="L549" s="220"/>
      <c r="M549" s="221"/>
      <c r="N549" s="222"/>
      <c r="O549" s="222"/>
      <c r="P549" s="222"/>
      <c r="Q549" s="222"/>
      <c r="R549" s="222"/>
      <c r="S549" s="222"/>
      <c r="T549" s="223"/>
      <c r="AT549" s="224" t="s">
        <v>263</v>
      </c>
      <c r="AU549" s="224" t="s">
        <v>95</v>
      </c>
      <c r="AV549" s="13" t="s">
        <v>95</v>
      </c>
      <c r="AW549" s="13" t="s">
        <v>41</v>
      </c>
      <c r="AX549" s="13" t="s">
        <v>85</v>
      </c>
      <c r="AY549" s="224" t="s">
        <v>209</v>
      </c>
    </row>
    <row r="550" spans="1:65" s="14" customFormat="1" ht="11.25">
      <c r="B550" s="229"/>
      <c r="C550" s="230"/>
      <c r="D550" s="212" t="s">
        <v>263</v>
      </c>
      <c r="E550" s="231" t="s">
        <v>1</v>
      </c>
      <c r="F550" s="232" t="s">
        <v>339</v>
      </c>
      <c r="G550" s="230"/>
      <c r="H550" s="233">
        <v>27.552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263</v>
      </c>
      <c r="AU550" s="239" t="s">
        <v>95</v>
      </c>
      <c r="AV550" s="14" t="s">
        <v>217</v>
      </c>
      <c r="AW550" s="14" t="s">
        <v>41</v>
      </c>
      <c r="AX550" s="14" t="s">
        <v>93</v>
      </c>
      <c r="AY550" s="239" t="s">
        <v>209</v>
      </c>
    </row>
    <row r="551" spans="1:65" s="2" customFormat="1" ht="44.25" customHeight="1">
      <c r="A551" s="35"/>
      <c r="B551" s="36"/>
      <c r="C551" s="194" t="s">
        <v>895</v>
      </c>
      <c r="D551" s="194" t="s">
        <v>212</v>
      </c>
      <c r="E551" s="195" t="s">
        <v>896</v>
      </c>
      <c r="F551" s="196" t="s">
        <v>897</v>
      </c>
      <c r="G551" s="197" t="s">
        <v>462</v>
      </c>
      <c r="H551" s="198">
        <v>242.62899999999999</v>
      </c>
      <c r="I551" s="199"/>
      <c r="J551" s="200">
        <f>ROUND(I551*H551,2)</f>
        <v>0</v>
      </c>
      <c r="K551" s="196" t="s">
        <v>324</v>
      </c>
      <c r="L551" s="40"/>
      <c r="M551" s="201" t="s">
        <v>1</v>
      </c>
      <c r="N551" s="202" t="s">
        <v>50</v>
      </c>
      <c r="O551" s="72"/>
      <c r="P551" s="203">
        <f>O551*H551</f>
        <v>0</v>
      </c>
      <c r="Q551" s="203">
        <v>8.6761600000000005E-3</v>
      </c>
      <c r="R551" s="203">
        <f>Q551*H551</f>
        <v>2.1050880246400001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217</v>
      </c>
      <c r="AT551" s="205" t="s">
        <v>212</v>
      </c>
      <c r="AU551" s="205" t="s">
        <v>95</v>
      </c>
      <c r="AY551" s="17" t="s">
        <v>209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7" t="s">
        <v>93</v>
      </c>
      <c r="BK551" s="206">
        <f>ROUND(I551*H551,2)</f>
        <v>0</v>
      </c>
      <c r="BL551" s="17" t="s">
        <v>217</v>
      </c>
      <c r="BM551" s="205" t="s">
        <v>898</v>
      </c>
    </row>
    <row r="552" spans="1:65" s="2" customFormat="1" ht="11.25">
      <c r="A552" s="35"/>
      <c r="B552" s="36"/>
      <c r="C552" s="37"/>
      <c r="D552" s="207" t="s">
        <v>219</v>
      </c>
      <c r="E552" s="37"/>
      <c r="F552" s="208" t="s">
        <v>899</v>
      </c>
      <c r="G552" s="37"/>
      <c r="H552" s="37"/>
      <c r="I552" s="209"/>
      <c r="J552" s="37"/>
      <c r="K552" s="37"/>
      <c r="L552" s="40"/>
      <c r="M552" s="210"/>
      <c r="N552" s="211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7" t="s">
        <v>219</v>
      </c>
      <c r="AU552" s="17" t="s">
        <v>95</v>
      </c>
    </row>
    <row r="553" spans="1:65" s="15" customFormat="1" ht="11.25">
      <c r="B553" s="240"/>
      <c r="C553" s="241"/>
      <c r="D553" s="212" t="s">
        <v>263</v>
      </c>
      <c r="E553" s="242" t="s">
        <v>1</v>
      </c>
      <c r="F553" s="243" t="s">
        <v>857</v>
      </c>
      <c r="G553" s="241"/>
      <c r="H553" s="242" t="s">
        <v>1</v>
      </c>
      <c r="I553" s="244"/>
      <c r="J553" s="241"/>
      <c r="K553" s="241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263</v>
      </c>
      <c r="AU553" s="249" t="s">
        <v>95</v>
      </c>
      <c r="AV553" s="15" t="s">
        <v>93</v>
      </c>
      <c r="AW553" s="15" t="s">
        <v>41</v>
      </c>
      <c r="AX553" s="15" t="s">
        <v>85</v>
      </c>
      <c r="AY553" s="249" t="s">
        <v>209</v>
      </c>
    </row>
    <row r="554" spans="1:65" s="13" customFormat="1" ht="11.25">
      <c r="B554" s="214"/>
      <c r="C554" s="215"/>
      <c r="D554" s="212" t="s">
        <v>263</v>
      </c>
      <c r="E554" s="216" t="s">
        <v>1</v>
      </c>
      <c r="F554" s="217" t="s">
        <v>858</v>
      </c>
      <c r="G554" s="215"/>
      <c r="H554" s="218">
        <v>71.552000000000007</v>
      </c>
      <c r="I554" s="219"/>
      <c r="J554" s="215"/>
      <c r="K554" s="215"/>
      <c r="L554" s="220"/>
      <c r="M554" s="221"/>
      <c r="N554" s="222"/>
      <c r="O554" s="222"/>
      <c r="P554" s="222"/>
      <c r="Q554" s="222"/>
      <c r="R554" s="222"/>
      <c r="S554" s="222"/>
      <c r="T554" s="223"/>
      <c r="AT554" s="224" t="s">
        <v>263</v>
      </c>
      <c r="AU554" s="224" t="s">
        <v>95</v>
      </c>
      <c r="AV554" s="13" t="s">
        <v>95</v>
      </c>
      <c r="AW554" s="13" t="s">
        <v>41</v>
      </c>
      <c r="AX554" s="13" t="s">
        <v>85</v>
      </c>
      <c r="AY554" s="224" t="s">
        <v>209</v>
      </c>
    </row>
    <row r="555" spans="1:65" s="13" customFormat="1" ht="11.25">
      <c r="B555" s="214"/>
      <c r="C555" s="215"/>
      <c r="D555" s="212" t="s">
        <v>263</v>
      </c>
      <c r="E555" s="216" t="s">
        <v>1</v>
      </c>
      <c r="F555" s="217" t="s">
        <v>859</v>
      </c>
      <c r="G555" s="215"/>
      <c r="H555" s="218">
        <v>-9.9339999999999993</v>
      </c>
      <c r="I555" s="219"/>
      <c r="J555" s="215"/>
      <c r="K555" s="215"/>
      <c r="L555" s="220"/>
      <c r="M555" s="221"/>
      <c r="N555" s="222"/>
      <c r="O555" s="222"/>
      <c r="P555" s="222"/>
      <c r="Q555" s="222"/>
      <c r="R555" s="222"/>
      <c r="S555" s="222"/>
      <c r="T555" s="223"/>
      <c r="AT555" s="224" t="s">
        <v>263</v>
      </c>
      <c r="AU555" s="224" t="s">
        <v>95</v>
      </c>
      <c r="AV555" s="13" t="s">
        <v>95</v>
      </c>
      <c r="AW555" s="13" t="s">
        <v>41</v>
      </c>
      <c r="AX555" s="13" t="s">
        <v>85</v>
      </c>
      <c r="AY555" s="224" t="s">
        <v>209</v>
      </c>
    </row>
    <row r="556" spans="1:65" s="13" customFormat="1" ht="11.25">
      <c r="B556" s="214"/>
      <c r="C556" s="215"/>
      <c r="D556" s="212" t="s">
        <v>263</v>
      </c>
      <c r="E556" s="216" t="s">
        <v>1</v>
      </c>
      <c r="F556" s="217" t="s">
        <v>860</v>
      </c>
      <c r="G556" s="215"/>
      <c r="H556" s="218">
        <v>87.117999999999995</v>
      </c>
      <c r="I556" s="219"/>
      <c r="J556" s="215"/>
      <c r="K556" s="215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263</v>
      </c>
      <c r="AU556" s="224" t="s">
        <v>95</v>
      </c>
      <c r="AV556" s="13" t="s">
        <v>95</v>
      </c>
      <c r="AW556" s="13" t="s">
        <v>41</v>
      </c>
      <c r="AX556" s="13" t="s">
        <v>85</v>
      </c>
      <c r="AY556" s="224" t="s">
        <v>209</v>
      </c>
    </row>
    <row r="557" spans="1:65" s="13" customFormat="1" ht="22.5">
      <c r="B557" s="214"/>
      <c r="C557" s="215"/>
      <c r="D557" s="212" t="s">
        <v>263</v>
      </c>
      <c r="E557" s="216" t="s">
        <v>1</v>
      </c>
      <c r="F557" s="217" t="s">
        <v>861</v>
      </c>
      <c r="G557" s="215"/>
      <c r="H557" s="218">
        <v>-17.187000000000001</v>
      </c>
      <c r="I557" s="219"/>
      <c r="J557" s="215"/>
      <c r="K557" s="215"/>
      <c r="L557" s="220"/>
      <c r="M557" s="221"/>
      <c r="N557" s="222"/>
      <c r="O557" s="222"/>
      <c r="P557" s="222"/>
      <c r="Q557" s="222"/>
      <c r="R557" s="222"/>
      <c r="S557" s="222"/>
      <c r="T557" s="223"/>
      <c r="AT557" s="224" t="s">
        <v>263</v>
      </c>
      <c r="AU557" s="224" t="s">
        <v>95</v>
      </c>
      <c r="AV557" s="13" t="s">
        <v>95</v>
      </c>
      <c r="AW557" s="13" t="s">
        <v>41</v>
      </c>
      <c r="AX557" s="13" t="s">
        <v>85</v>
      </c>
      <c r="AY557" s="224" t="s">
        <v>209</v>
      </c>
    </row>
    <row r="558" spans="1:65" s="13" customFormat="1" ht="11.25">
      <c r="B558" s="214"/>
      <c r="C558" s="215"/>
      <c r="D558" s="212" t="s">
        <v>263</v>
      </c>
      <c r="E558" s="216" t="s">
        <v>1</v>
      </c>
      <c r="F558" s="217" t="s">
        <v>862</v>
      </c>
      <c r="G558" s="215"/>
      <c r="H558" s="218">
        <v>63.524999999999999</v>
      </c>
      <c r="I558" s="219"/>
      <c r="J558" s="215"/>
      <c r="K558" s="215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263</v>
      </c>
      <c r="AU558" s="224" t="s">
        <v>95</v>
      </c>
      <c r="AV558" s="13" t="s">
        <v>95</v>
      </c>
      <c r="AW558" s="13" t="s">
        <v>41</v>
      </c>
      <c r="AX558" s="13" t="s">
        <v>85</v>
      </c>
      <c r="AY558" s="224" t="s">
        <v>209</v>
      </c>
    </row>
    <row r="559" spans="1:65" s="13" customFormat="1" ht="11.25">
      <c r="B559" s="214"/>
      <c r="C559" s="215"/>
      <c r="D559" s="212" t="s">
        <v>263</v>
      </c>
      <c r="E559" s="216" t="s">
        <v>1</v>
      </c>
      <c r="F559" s="217" t="s">
        <v>863</v>
      </c>
      <c r="G559" s="215"/>
      <c r="H559" s="218">
        <v>-13.738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263</v>
      </c>
      <c r="AU559" s="224" t="s">
        <v>95</v>
      </c>
      <c r="AV559" s="13" t="s">
        <v>95</v>
      </c>
      <c r="AW559" s="13" t="s">
        <v>41</v>
      </c>
      <c r="AX559" s="13" t="s">
        <v>85</v>
      </c>
      <c r="AY559" s="224" t="s">
        <v>209</v>
      </c>
    </row>
    <row r="560" spans="1:65" s="13" customFormat="1" ht="11.25">
      <c r="B560" s="214"/>
      <c r="C560" s="215"/>
      <c r="D560" s="212" t="s">
        <v>263</v>
      </c>
      <c r="E560" s="216" t="s">
        <v>1</v>
      </c>
      <c r="F560" s="217" t="s">
        <v>864</v>
      </c>
      <c r="G560" s="215"/>
      <c r="H560" s="218">
        <v>78.046000000000006</v>
      </c>
      <c r="I560" s="219"/>
      <c r="J560" s="215"/>
      <c r="K560" s="215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263</v>
      </c>
      <c r="AU560" s="224" t="s">
        <v>95</v>
      </c>
      <c r="AV560" s="13" t="s">
        <v>95</v>
      </c>
      <c r="AW560" s="13" t="s">
        <v>41</v>
      </c>
      <c r="AX560" s="13" t="s">
        <v>85</v>
      </c>
      <c r="AY560" s="224" t="s">
        <v>209</v>
      </c>
    </row>
    <row r="561" spans="1:65" s="13" customFormat="1" ht="11.25">
      <c r="B561" s="214"/>
      <c r="C561" s="215"/>
      <c r="D561" s="212" t="s">
        <v>263</v>
      </c>
      <c r="E561" s="216" t="s">
        <v>1</v>
      </c>
      <c r="F561" s="217" t="s">
        <v>865</v>
      </c>
      <c r="G561" s="215"/>
      <c r="H561" s="218">
        <v>-16.753</v>
      </c>
      <c r="I561" s="219"/>
      <c r="J561" s="215"/>
      <c r="K561" s="215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263</v>
      </c>
      <c r="AU561" s="224" t="s">
        <v>95</v>
      </c>
      <c r="AV561" s="13" t="s">
        <v>95</v>
      </c>
      <c r="AW561" s="13" t="s">
        <v>41</v>
      </c>
      <c r="AX561" s="13" t="s">
        <v>85</v>
      </c>
      <c r="AY561" s="224" t="s">
        <v>209</v>
      </c>
    </row>
    <row r="562" spans="1:65" s="14" customFormat="1" ht="11.25">
      <c r="B562" s="229"/>
      <c r="C562" s="230"/>
      <c r="D562" s="212" t="s">
        <v>263</v>
      </c>
      <c r="E562" s="231" t="s">
        <v>1</v>
      </c>
      <c r="F562" s="232" t="s">
        <v>339</v>
      </c>
      <c r="G562" s="230"/>
      <c r="H562" s="233">
        <v>242.62899999999999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AT562" s="239" t="s">
        <v>263</v>
      </c>
      <c r="AU562" s="239" t="s">
        <v>95</v>
      </c>
      <c r="AV562" s="14" t="s">
        <v>217</v>
      </c>
      <c r="AW562" s="14" t="s">
        <v>41</v>
      </c>
      <c r="AX562" s="14" t="s">
        <v>93</v>
      </c>
      <c r="AY562" s="239" t="s">
        <v>209</v>
      </c>
    </row>
    <row r="563" spans="1:65" s="2" customFormat="1" ht="21.75" customHeight="1">
      <c r="A563" s="35"/>
      <c r="B563" s="36"/>
      <c r="C563" s="250" t="s">
        <v>900</v>
      </c>
      <c r="D563" s="250" t="s">
        <v>405</v>
      </c>
      <c r="E563" s="251" t="s">
        <v>901</v>
      </c>
      <c r="F563" s="252" t="s">
        <v>902</v>
      </c>
      <c r="G563" s="253" t="s">
        <v>462</v>
      </c>
      <c r="H563" s="254">
        <v>254.76</v>
      </c>
      <c r="I563" s="255"/>
      <c r="J563" s="256">
        <f>ROUND(I563*H563,2)</f>
        <v>0</v>
      </c>
      <c r="K563" s="252" t="s">
        <v>324</v>
      </c>
      <c r="L563" s="257"/>
      <c r="M563" s="258" t="s">
        <v>1</v>
      </c>
      <c r="N563" s="259" t="s">
        <v>50</v>
      </c>
      <c r="O563" s="72"/>
      <c r="P563" s="203">
        <f>O563*H563</f>
        <v>0</v>
      </c>
      <c r="Q563" s="203">
        <v>3.0000000000000001E-3</v>
      </c>
      <c r="R563" s="203">
        <f>Q563*H563</f>
        <v>0.76427999999999996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526</v>
      </c>
      <c r="AT563" s="205" t="s">
        <v>405</v>
      </c>
      <c r="AU563" s="205" t="s">
        <v>95</v>
      </c>
      <c r="AY563" s="17" t="s">
        <v>209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7" t="s">
        <v>93</v>
      </c>
      <c r="BK563" s="206">
        <f>ROUND(I563*H563,2)</f>
        <v>0</v>
      </c>
      <c r="BL563" s="17" t="s">
        <v>416</v>
      </c>
      <c r="BM563" s="205" t="s">
        <v>903</v>
      </c>
    </row>
    <row r="564" spans="1:65" s="13" customFormat="1" ht="11.25">
      <c r="B564" s="214"/>
      <c r="C564" s="215"/>
      <c r="D564" s="212" t="s">
        <v>263</v>
      </c>
      <c r="E564" s="216" t="s">
        <v>1</v>
      </c>
      <c r="F564" s="217" t="s">
        <v>904</v>
      </c>
      <c r="G564" s="215"/>
      <c r="H564" s="218">
        <v>254.76</v>
      </c>
      <c r="I564" s="219"/>
      <c r="J564" s="215"/>
      <c r="K564" s="215"/>
      <c r="L564" s="220"/>
      <c r="M564" s="221"/>
      <c r="N564" s="222"/>
      <c r="O564" s="222"/>
      <c r="P564" s="222"/>
      <c r="Q564" s="222"/>
      <c r="R564" s="222"/>
      <c r="S564" s="222"/>
      <c r="T564" s="223"/>
      <c r="AT564" s="224" t="s">
        <v>263</v>
      </c>
      <c r="AU564" s="224" t="s">
        <v>95</v>
      </c>
      <c r="AV564" s="13" t="s">
        <v>95</v>
      </c>
      <c r="AW564" s="13" t="s">
        <v>41</v>
      </c>
      <c r="AX564" s="13" t="s">
        <v>85</v>
      </c>
      <c r="AY564" s="224" t="s">
        <v>209</v>
      </c>
    </row>
    <row r="565" spans="1:65" s="14" customFormat="1" ht="11.25">
      <c r="B565" s="229"/>
      <c r="C565" s="230"/>
      <c r="D565" s="212" t="s">
        <v>263</v>
      </c>
      <c r="E565" s="231" t="s">
        <v>1</v>
      </c>
      <c r="F565" s="232" t="s">
        <v>339</v>
      </c>
      <c r="G565" s="230"/>
      <c r="H565" s="233">
        <v>254.76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AT565" s="239" t="s">
        <v>263</v>
      </c>
      <c r="AU565" s="239" t="s">
        <v>95</v>
      </c>
      <c r="AV565" s="14" t="s">
        <v>217</v>
      </c>
      <c r="AW565" s="14" t="s">
        <v>41</v>
      </c>
      <c r="AX565" s="14" t="s">
        <v>93</v>
      </c>
      <c r="AY565" s="239" t="s">
        <v>209</v>
      </c>
    </row>
    <row r="566" spans="1:65" s="2" customFormat="1" ht="24.2" customHeight="1">
      <c r="A566" s="35"/>
      <c r="B566" s="36"/>
      <c r="C566" s="194" t="s">
        <v>905</v>
      </c>
      <c r="D566" s="194" t="s">
        <v>212</v>
      </c>
      <c r="E566" s="195" t="s">
        <v>906</v>
      </c>
      <c r="F566" s="196" t="s">
        <v>907</v>
      </c>
      <c r="G566" s="197" t="s">
        <v>462</v>
      </c>
      <c r="H566" s="198">
        <v>16.103999999999999</v>
      </c>
      <c r="I566" s="199"/>
      <c r="J566" s="200">
        <f>ROUND(I566*H566,2)</f>
        <v>0</v>
      </c>
      <c r="K566" s="196" t="s">
        <v>324</v>
      </c>
      <c r="L566" s="40"/>
      <c r="M566" s="201" t="s">
        <v>1</v>
      </c>
      <c r="N566" s="202" t="s">
        <v>50</v>
      </c>
      <c r="O566" s="72"/>
      <c r="P566" s="203">
        <f>O566*H566</f>
        <v>0</v>
      </c>
      <c r="Q566" s="203">
        <v>5.7000000000000002E-3</v>
      </c>
      <c r="R566" s="203">
        <f>Q566*H566</f>
        <v>9.1792799999999994E-2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217</v>
      </c>
      <c r="AT566" s="205" t="s">
        <v>212</v>
      </c>
      <c r="AU566" s="205" t="s">
        <v>95</v>
      </c>
      <c r="AY566" s="17" t="s">
        <v>209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7" t="s">
        <v>93</v>
      </c>
      <c r="BK566" s="206">
        <f>ROUND(I566*H566,2)</f>
        <v>0</v>
      </c>
      <c r="BL566" s="17" t="s">
        <v>217</v>
      </c>
      <c r="BM566" s="205" t="s">
        <v>908</v>
      </c>
    </row>
    <row r="567" spans="1:65" s="2" customFormat="1" ht="11.25">
      <c r="A567" s="35"/>
      <c r="B567" s="36"/>
      <c r="C567" s="37"/>
      <c r="D567" s="207" t="s">
        <v>219</v>
      </c>
      <c r="E567" s="37"/>
      <c r="F567" s="208" t="s">
        <v>909</v>
      </c>
      <c r="G567" s="37"/>
      <c r="H567" s="37"/>
      <c r="I567" s="209"/>
      <c r="J567" s="37"/>
      <c r="K567" s="37"/>
      <c r="L567" s="40"/>
      <c r="M567" s="210"/>
      <c r="N567" s="211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7" t="s">
        <v>219</v>
      </c>
      <c r="AU567" s="17" t="s">
        <v>95</v>
      </c>
    </row>
    <row r="568" spans="1:65" s="13" customFormat="1" ht="11.25">
      <c r="B568" s="214"/>
      <c r="C568" s="215"/>
      <c r="D568" s="212" t="s">
        <v>263</v>
      </c>
      <c r="E568" s="216" t="s">
        <v>1</v>
      </c>
      <c r="F568" s="217" t="s">
        <v>910</v>
      </c>
      <c r="G568" s="215"/>
      <c r="H568" s="218">
        <v>16.103999999999999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263</v>
      </c>
      <c r="AU568" s="224" t="s">
        <v>95</v>
      </c>
      <c r="AV568" s="13" t="s">
        <v>95</v>
      </c>
      <c r="AW568" s="13" t="s">
        <v>41</v>
      </c>
      <c r="AX568" s="13" t="s">
        <v>85</v>
      </c>
      <c r="AY568" s="224" t="s">
        <v>209</v>
      </c>
    </row>
    <row r="569" spans="1:65" s="14" customFormat="1" ht="11.25">
      <c r="B569" s="229"/>
      <c r="C569" s="230"/>
      <c r="D569" s="212" t="s">
        <v>263</v>
      </c>
      <c r="E569" s="231" t="s">
        <v>1</v>
      </c>
      <c r="F569" s="232" t="s">
        <v>339</v>
      </c>
      <c r="G569" s="230"/>
      <c r="H569" s="233">
        <v>16.103999999999999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263</v>
      </c>
      <c r="AU569" s="239" t="s">
        <v>95</v>
      </c>
      <c r="AV569" s="14" t="s">
        <v>217</v>
      </c>
      <c r="AW569" s="14" t="s">
        <v>41</v>
      </c>
      <c r="AX569" s="14" t="s">
        <v>93</v>
      </c>
      <c r="AY569" s="239" t="s">
        <v>209</v>
      </c>
    </row>
    <row r="570" spans="1:65" s="2" customFormat="1" ht="24.2" customHeight="1">
      <c r="A570" s="35"/>
      <c r="B570" s="36"/>
      <c r="C570" s="194" t="s">
        <v>911</v>
      </c>
      <c r="D570" s="194" t="s">
        <v>212</v>
      </c>
      <c r="E570" s="195" t="s">
        <v>912</v>
      </c>
      <c r="F570" s="196" t="s">
        <v>913</v>
      </c>
      <c r="G570" s="197" t="s">
        <v>462</v>
      </c>
      <c r="H570" s="198">
        <v>258.209</v>
      </c>
      <c r="I570" s="199"/>
      <c r="J570" s="200">
        <f>ROUND(I570*H570,2)</f>
        <v>0</v>
      </c>
      <c r="K570" s="196" t="s">
        <v>324</v>
      </c>
      <c r="L570" s="40"/>
      <c r="M570" s="201" t="s">
        <v>1</v>
      </c>
      <c r="N570" s="202" t="s">
        <v>50</v>
      </c>
      <c r="O570" s="72"/>
      <c r="P570" s="203">
        <f>O570*H570</f>
        <v>0</v>
      </c>
      <c r="Q570" s="203">
        <v>3.3E-3</v>
      </c>
      <c r="R570" s="203">
        <f>Q570*H570</f>
        <v>0.85208970000000006</v>
      </c>
      <c r="S570" s="203">
        <v>0</v>
      </c>
      <c r="T570" s="20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5" t="s">
        <v>217</v>
      </c>
      <c r="AT570" s="205" t="s">
        <v>212</v>
      </c>
      <c r="AU570" s="205" t="s">
        <v>95</v>
      </c>
      <c r="AY570" s="17" t="s">
        <v>209</v>
      </c>
      <c r="BE570" s="206">
        <f>IF(N570="základní",J570,0)</f>
        <v>0</v>
      </c>
      <c r="BF570" s="206">
        <f>IF(N570="snížená",J570,0)</f>
        <v>0</v>
      </c>
      <c r="BG570" s="206">
        <f>IF(N570="zákl. přenesená",J570,0)</f>
        <v>0</v>
      </c>
      <c r="BH570" s="206">
        <f>IF(N570="sníž. přenesená",J570,0)</f>
        <v>0</v>
      </c>
      <c r="BI570" s="206">
        <f>IF(N570="nulová",J570,0)</f>
        <v>0</v>
      </c>
      <c r="BJ570" s="17" t="s">
        <v>93</v>
      </c>
      <c r="BK570" s="206">
        <f>ROUND(I570*H570,2)</f>
        <v>0</v>
      </c>
      <c r="BL570" s="17" t="s">
        <v>217</v>
      </c>
      <c r="BM570" s="205" t="s">
        <v>914</v>
      </c>
    </row>
    <row r="571" spans="1:65" s="2" customFormat="1" ht="11.25">
      <c r="A571" s="35"/>
      <c r="B571" s="36"/>
      <c r="C571" s="37"/>
      <c r="D571" s="207" t="s">
        <v>219</v>
      </c>
      <c r="E571" s="37"/>
      <c r="F571" s="208" t="s">
        <v>915</v>
      </c>
      <c r="G571" s="37"/>
      <c r="H571" s="37"/>
      <c r="I571" s="209"/>
      <c r="J571" s="37"/>
      <c r="K571" s="37"/>
      <c r="L571" s="40"/>
      <c r="M571" s="210"/>
      <c r="N571" s="211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7" t="s">
        <v>219</v>
      </c>
      <c r="AU571" s="17" t="s">
        <v>95</v>
      </c>
    </row>
    <row r="572" spans="1:65" s="13" customFormat="1" ht="11.25">
      <c r="B572" s="214"/>
      <c r="C572" s="215"/>
      <c r="D572" s="212" t="s">
        <v>263</v>
      </c>
      <c r="E572" s="216" t="s">
        <v>1</v>
      </c>
      <c r="F572" s="217" t="s">
        <v>879</v>
      </c>
      <c r="G572" s="215"/>
      <c r="H572" s="218">
        <v>258.209</v>
      </c>
      <c r="I572" s="219"/>
      <c r="J572" s="215"/>
      <c r="K572" s="215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263</v>
      </c>
      <c r="AU572" s="224" t="s">
        <v>95</v>
      </c>
      <c r="AV572" s="13" t="s">
        <v>95</v>
      </c>
      <c r="AW572" s="13" t="s">
        <v>41</v>
      </c>
      <c r="AX572" s="13" t="s">
        <v>85</v>
      </c>
      <c r="AY572" s="224" t="s">
        <v>209</v>
      </c>
    </row>
    <row r="573" spans="1:65" s="14" customFormat="1" ht="11.25">
      <c r="B573" s="229"/>
      <c r="C573" s="230"/>
      <c r="D573" s="212" t="s">
        <v>263</v>
      </c>
      <c r="E573" s="231" t="s">
        <v>1</v>
      </c>
      <c r="F573" s="232" t="s">
        <v>339</v>
      </c>
      <c r="G573" s="230"/>
      <c r="H573" s="233">
        <v>258.209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263</v>
      </c>
      <c r="AU573" s="239" t="s">
        <v>95</v>
      </c>
      <c r="AV573" s="14" t="s">
        <v>217</v>
      </c>
      <c r="AW573" s="14" t="s">
        <v>41</v>
      </c>
      <c r="AX573" s="14" t="s">
        <v>93</v>
      </c>
      <c r="AY573" s="239" t="s">
        <v>209</v>
      </c>
    </row>
    <row r="574" spans="1:65" s="2" customFormat="1" ht="21.75" customHeight="1">
      <c r="A574" s="35"/>
      <c r="B574" s="36"/>
      <c r="C574" s="194" t="s">
        <v>916</v>
      </c>
      <c r="D574" s="194" t="s">
        <v>212</v>
      </c>
      <c r="E574" s="195" t="s">
        <v>917</v>
      </c>
      <c r="F574" s="196" t="s">
        <v>918</v>
      </c>
      <c r="G574" s="197" t="s">
        <v>462</v>
      </c>
      <c r="H574" s="198">
        <v>56.661999999999999</v>
      </c>
      <c r="I574" s="199"/>
      <c r="J574" s="200">
        <f>ROUND(I574*H574,2)</f>
        <v>0</v>
      </c>
      <c r="K574" s="196" t="s">
        <v>324</v>
      </c>
      <c r="L574" s="40"/>
      <c r="M574" s="201" t="s">
        <v>1</v>
      </c>
      <c r="N574" s="202" t="s">
        <v>50</v>
      </c>
      <c r="O574" s="72"/>
      <c r="P574" s="203">
        <f>O574*H574</f>
        <v>0</v>
      </c>
      <c r="Q574" s="203">
        <v>3.8499999999999998E-4</v>
      </c>
      <c r="R574" s="203">
        <f>Q574*H574</f>
        <v>2.181487E-2</v>
      </c>
      <c r="S574" s="203">
        <v>1.0000000000000001E-5</v>
      </c>
      <c r="T574" s="204">
        <f>S574*H574</f>
        <v>5.6661999999999999E-4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5" t="s">
        <v>217</v>
      </c>
      <c r="AT574" s="205" t="s">
        <v>212</v>
      </c>
      <c r="AU574" s="205" t="s">
        <v>95</v>
      </c>
      <c r="AY574" s="17" t="s">
        <v>209</v>
      </c>
      <c r="BE574" s="206">
        <f>IF(N574="základní",J574,0)</f>
        <v>0</v>
      </c>
      <c r="BF574" s="206">
        <f>IF(N574="snížená",J574,0)</f>
        <v>0</v>
      </c>
      <c r="BG574" s="206">
        <f>IF(N574="zákl. přenesená",J574,0)</f>
        <v>0</v>
      </c>
      <c r="BH574" s="206">
        <f>IF(N574="sníž. přenesená",J574,0)</f>
        <v>0</v>
      </c>
      <c r="BI574" s="206">
        <f>IF(N574="nulová",J574,0)</f>
        <v>0</v>
      </c>
      <c r="BJ574" s="17" t="s">
        <v>93</v>
      </c>
      <c r="BK574" s="206">
        <f>ROUND(I574*H574,2)</f>
        <v>0</v>
      </c>
      <c r="BL574" s="17" t="s">
        <v>217</v>
      </c>
      <c r="BM574" s="205" t="s">
        <v>919</v>
      </c>
    </row>
    <row r="575" spans="1:65" s="2" customFormat="1" ht="11.25">
      <c r="A575" s="35"/>
      <c r="B575" s="36"/>
      <c r="C575" s="37"/>
      <c r="D575" s="207" t="s">
        <v>219</v>
      </c>
      <c r="E575" s="37"/>
      <c r="F575" s="208" t="s">
        <v>920</v>
      </c>
      <c r="G575" s="37"/>
      <c r="H575" s="37"/>
      <c r="I575" s="209"/>
      <c r="J575" s="37"/>
      <c r="K575" s="37"/>
      <c r="L575" s="40"/>
      <c r="M575" s="210"/>
      <c r="N575" s="211"/>
      <c r="O575" s="72"/>
      <c r="P575" s="72"/>
      <c r="Q575" s="72"/>
      <c r="R575" s="72"/>
      <c r="S575" s="72"/>
      <c r="T575" s="73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7" t="s">
        <v>219</v>
      </c>
      <c r="AU575" s="17" t="s">
        <v>95</v>
      </c>
    </row>
    <row r="576" spans="1:65" s="15" customFormat="1" ht="11.25">
      <c r="B576" s="240"/>
      <c r="C576" s="241"/>
      <c r="D576" s="212" t="s">
        <v>263</v>
      </c>
      <c r="E576" s="242" t="s">
        <v>1</v>
      </c>
      <c r="F576" s="243" t="s">
        <v>857</v>
      </c>
      <c r="G576" s="241"/>
      <c r="H576" s="242" t="s">
        <v>1</v>
      </c>
      <c r="I576" s="244"/>
      <c r="J576" s="241"/>
      <c r="K576" s="241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263</v>
      </c>
      <c r="AU576" s="249" t="s">
        <v>95</v>
      </c>
      <c r="AV576" s="15" t="s">
        <v>93</v>
      </c>
      <c r="AW576" s="15" t="s">
        <v>41</v>
      </c>
      <c r="AX576" s="15" t="s">
        <v>85</v>
      </c>
      <c r="AY576" s="249" t="s">
        <v>209</v>
      </c>
    </row>
    <row r="577" spans="1:65" s="13" customFormat="1" ht="11.25">
      <c r="B577" s="214"/>
      <c r="C577" s="215"/>
      <c r="D577" s="212" t="s">
        <v>263</v>
      </c>
      <c r="E577" s="216" t="s">
        <v>1</v>
      </c>
      <c r="F577" s="217" t="s">
        <v>921</v>
      </c>
      <c r="G577" s="215"/>
      <c r="H577" s="218">
        <v>9.9339999999999993</v>
      </c>
      <c r="I577" s="219"/>
      <c r="J577" s="215"/>
      <c r="K577" s="215"/>
      <c r="L577" s="220"/>
      <c r="M577" s="221"/>
      <c r="N577" s="222"/>
      <c r="O577" s="222"/>
      <c r="P577" s="222"/>
      <c r="Q577" s="222"/>
      <c r="R577" s="222"/>
      <c r="S577" s="222"/>
      <c r="T577" s="223"/>
      <c r="AT577" s="224" t="s">
        <v>263</v>
      </c>
      <c r="AU577" s="224" t="s">
        <v>95</v>
      </c>
      <c r="AV577" s="13" t="s">
        <v>95</v>
      </c>
      <c r="AW577" s="13" t="s">
        <v>41</v>
      </c>
      <c r="AX577" s="13" t="s">
        <v>85</v>
      </c>
      <c r="AY577" s="224" t="s">
        <v>209</v>
      </c>
    </row>
    <row r="578" spans="1:65" s="13" customFormat="1" ht="22.5">
      <c r="B578" s="214"/>
      <c r="C578" s="215"/>
      <c r="D578" s="212" t="s">
        <v>263</v>
      </c>
      <c r="E578" s="216" t="s">
        <v>1</v>
      </c>
      <c r="F578" s="217" t="s">
        <v>922</v>
      </c>
      <c r="G578" s="215"/>
      <c r="H578" s="218">
        <v>17.187000000000001</v>
      </c>
      <c r="I578" s="219"/>
      <c r="J578" s="215"/>
      <c r="K578" s="215"/>
      <c r="L578" s="220"/>
      <c r="M578" s="221"/>
      <c r="N578" s="222"/>
      <c r="O578" s="222"/>
      <c r="P578" s="222"/>
      <c r="Q578" s="222"/>
      <c r="R578" s="222"/>
      <c r="S578" s="222"/>
      <c r="T578" s="223"/>
      <c r="AT578" s="224" t="s">
        <v>263</v>
      </c>
      <c r="AU578" s="224" t="s">
        <v>95</v>
      </c>
      <c r="AV578" s="13" t="s">
        <v>95</v>
      </c>
      <c r="AW578" s="13" t="s">
        <v>41</v>
      </c>
      <c r="AX578" s="13" t="s">
        <v>85</v>
      </c>
      <c r="AY578" s="224" t="s">
        <v>209</v>
      </c>
    </row>
    <row r="579" spans="1:65" s="13" customFormat="1" ht="11.25">
      <c r="B579" s="214"/>
      <c r="C579" s="215"/>
      <c r="D579" s="212" t="s">
        <v>263</v>
      </c>
      <c r="E579" s="216" t="s">
        <v>1</v>
      </c>
      <c r="F579" s="217" t="s">
        <v>923</v>
      </c>
      <c r="G579" s="215"/>
      <c r="H579" s="218">
        <v>13.738</v>
      </c>
      <c r="I579" s="219"/>
      <c r="J579" s="215"/>
      <c r="K579" s="215"/>
      <c r="L579" s="220"/>
      <c r="M579" s="221"/>
      <c r="N579" s="222"/>
      <c r="O579" s="222"/>
      <c r="P579" s="222"/>
      <c r="Q579" s="222"/>
      <c r="R579" s="222"/>
      <c r="S579" s="222"/>
      <c r="T579" s="223"/>
      <c r="AT579" s="224" t="s">
        <v>263</v>
      </c>
      <c r="AU579" s="224" t="s">
        <v>95</v>
      </c>
      <c r="AV579" s="13" t="s">
        <v>95</v>
      </c>
      <c r="AW579" s="13" t="s">
        <v>41</v>
      </c>
      <c r="AX579" s="13" t="s">
        <v>85</v>
      </c>
      <c r="AY579" s="224" t="s">
        <v>209</v>
      </c>
    </row>
    <row r="580" spans="1:65" s="13" customFormat="1" ht="11.25">
      <c r="B580" s="214"/>
      <c r="C580" s="215"/>
      <c r="D580" s="212" t="s">
        <v>263</v>
      </c>
      <c r="E580" s="216" t="s">
        <v>1</v>
      </c>
      <c r="F580" s="217" t="s">
        <v>924</v>
      </c>
      <c r="G580" s="215"/>
      <c r="H580" s="218">
        <v>15.803000000000001</v>
      </c>
      <c r="I580" s="219"/>
      <c r="J580" s="215"/>
      <c r="K580" s="215"/>
      <c r="L580" s="220"/>
      <c r="M580" s="221"/>
      <c r="N580" s="222"/>
      <c r="O580" s="222"/>
      <c r="P580" s="222"/>
      <c r="Q580" s="222"/>
      <c r="R580" s="222"/>
      <c r="S580" s="222"/>
      <c r="T580" s="223"/>
      <c r="AT580" s="224" t="s">
        <v>263</v>
      </c>
      <c r="AU580" s="224" t="s">
        <v>95</v>
      </c>
      <c r="AV580" s="13" t="s">
        <v>95</v>
      </c>
      <c r="AW580" s="13" t="s">
        <v>41</v>
      </c>
      <c r="AX580" s="13" t="s">
        <v>85</v>
      </c>
      <c r="AY580" s="224" t="s">
        <v>209</v>
      </c>
    </row>
    <row r="581" spans="1:65" s="14" customFormat="1" ht="11.25">
      <c r="B581" s="229"/>
      <c r="C581" s="230"/>
      <c r="D581" s="212" t="s">
        <v>263</v>
      </c>
      <c r="E581" s="231" t="s">
        <v>1</v>
      </c>
      <c r="F581" s="232" t="s">
        <v>339</v>
      </c>
      <c r="G581" s="230"/>
      <c r="H581" s="233">
        <v>56.661999999999999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263</v>
      </c>
      <c r="AU581" s="239" t="s">
        <v>95</v>
      </c>
      <c r="AV581" s="14" t="s">
        <v>217</v>
      </c>
      <c r="AW581" s="14" t="s">
        <v>41</v>
      </c>
      <c r="AX581" s="14" t="s">
        <v>93</v>
      </c>
      <c r="AY581" s="239" t="s">
        <v>209</v>
      </c>
    </row>
    <row r="582" spans="1:65" s="2" customFormat="1" ht="33" customHeight="1">
      <c r="A582" s="35"/>
      <c r="B582" s="36"/>
      <c r="C582" s="194" t="s">
        <v>925</v>
      </c>
      <c r="D582" s="194" t="s">
        <v>212</v>
      </c>
      <c r="E582" s="195" t="s">
        <v>926</v>
      </c>
      <c r="F582" s="196" t="s">
        <v>927</v>
      </c>
      <c r="G582" s="197" t="s">
        <v>342</v>
      </c>
      <c r="H582" s="198">
        <v>16.07</v>
      </c>
      <c r="I582" s="199"/>
      <c r="J582" s="200">
        <f>ROUND(I582*H582,2)</f>
        <v>0</v>
      </c>
      <c r="K582" s="196" t="s">
        <v>324</v>
      </c>
      <c r="L582" s="40"/>
      <c r="M582" s="201" t="s">
        <v>1</v>
      </c>
      <c r="N582" s="202" t="s">
        <v>50</v>
      </c>
      <c r="O582" s="72"/>
      <c r="P582" s="203">
        <f>O582*H582</f>
        <v>0</v>
      </c>
      <c r="Q582" s="203">
        <v>2.3010199999999998</v>
      </c>
      <c r="R582" s="203">
        <f>Q582*H582</f>
        <v>36.977391399999995</v>
      </c>
      <c r="S582" s="203">
        <v>0</v>
      </c>
      <c r="T582" s="20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05" t="s">
        <v>217</v>
      </c>
      <c r="AT582" s="205" t="s">
        <v>212</v>
      </c>
      <c r="AU582" s="205" t="s">
        <v>95</v>
      </c>
      <c r="AY582" s="17" t="s">
        <v>209</v>
      </c>
      <c r="BE582" s="206">
        <f>IF(N582="základní",J582,0)</f>
        <v>0</v>
      </c>
      <c r="BF582" s="206">
        <f>IF(N582="snížená",J582,0)</f>
        <v>0</v>
      </c>
      <c r="BG582" s="206">
        <f>IF(N582="zákl. přenesená",J582,0)</f>
        <v>0</v>
      </c>
      <c r="BH582" s="206">
        <f>IF(N582="sníž. přenesená",J582,0)</f>
        <v>0</v>
      </c>
      <c r="BI582" s="206">
        <f>IF(N582="nulová",J582,0)</f>
        <v>0</v>
      </c>
      <c r="BJ582" s="17" t="s">
        <v>93</v>
      </c>
      <c r="BK582" s="206">
        <f>ROUND(I582*H582,2)</f>
        <v>0</v>
      </c>
      <c r="BL582" s="17" t="s">
        <v>217</v>
      </c>
      <c r="BM582" s="205" t="s">
        <v>928</v>
      </c>
    </row>
    <row r="583" spans="1:65" s="2" customFormat="1" ht="11.25">
      <c r="A583" s="35"/>
      <c r="B583" s="36"/>
      <c r="C583" s="37"/>
      <c r="D583" s="207" t="s">
        <v>219</v>
      </c>
      <c r="E583" s="37"/>
      <c r="F583" s="208" t="s">
        <v>929</v>
      </c>
      <c r="G583" s="37"/>
      <c r="H583" s="37"/>
      <c r="I583" s="209"/>
      <c r="J583" s="37"/>
      <c r="K583" s="37"/>
      <c r="L583" s="40"/>
      <c r="M583" s="210"/>
      <c r="N583" s="211"/>
      <c r="O583" s="72"/>
      <c r="P583" s="72"/>
      <c r="Q583" s="72"/>
      <c r="R583" s="72"/>
      <c r="S583" s="72"/>
      <c r="T583" s="73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7" t="s">
        <v>219</v>
      </c>
      <c r="AU583" s="17" t="s">
        <v>95</v>
      </c>
    </row>
    <row r="584" spans="1:65" s="15" customFormat="1" ht="11.25">
      <c r="B584" s="240"/>
      <c r="C584" s="241"/>
      <c r="D584" s="212" t="s">
        <v>263</v>
      </c>
      <c r="E584" s="242" t="s">
        <v>1</v>
      </c>
      <c r="F584" s="243" t="s">
        <v>930</v>
      </c>
      <c r="G584" s="241"/>
      <c r="H584" s="242" t="s">
        <v>1</v>
      </c>
      <c r="I584" s="244"/>
      <c r="J584" s="241"/>
      <c r="K584" s="241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263</v>
      </c>
      <c r="AU584" s="249" t="s">
        <v>95</v>
      </c>
      <c r="AV584" s="15" t="s">
        <v>93</v>
      </c>
      <c r="AW584" s="15" t="s">
        <v>41</v>
      </c>
      <c r="AX584" s="15" t="s">
        <v>85</v>
      </c>
      <c r="AY584" s="249" t="s">
        <v>209</v>
      </c>
    </row>
    <row r="585" spans="1:65" s="13" customFormat="1" ht="11.25">
      <c r="B585" s="214"/>
      <c r="C585" s="215"/>
      <c r="D585" s="212" t="s">
        <v>263</v>
      </c>
      <c r="E585" s="216" t="s">
        <v>1</v>
      </c>
      <c r="F585" s="217" t="s">
        <v>931</v>
      </c>
      <c r="G585" s="215"/>
      <c r="H585" s="218">
        <v>2.5760000000000001</v>
      </c>
      <c r="I585" s="219"/>
      <c r="J585" s="215"/>
      <c r="K585" s="215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263</v>
      </c>
      <c r="AU585" s="224" t="s">
        <v>95</v>
      </c>
      <c r="AV585" s="13" t="s">
        <v>95</v>
      </c>
      <c r="AW585" s="13" t="s">
        <v>41</v>
      </c>
      <c r="AX585" s="13" t="s">
        <v>85</v>
      </c>
      <c r="AY585" s="224" t="s">
        <v>209</v>
      </c>
    </row>
    <row r="586" spans="1:65" s="13" customFormat="1" ht="11.25">
      <c r="B586" s="214"/>
      <c r="C586" s="215"/>
      <c r="D586" s="212" t="s">
        <v>263</v>
      </c>
      <c r="E586" s="216" t="s">
        <v>1</v>
      </c>
      <c r="F586" s="217" t="s">
        <v>932</v>
      </c>
      <c r="G586" s="215"/>
      <c r="H586" s="218">
        <v>5.5679999999999996</v>
      </c>
      <c r="I586" s="219"/>
      <c r="J586" s="215"/>
      <c r="K586" s="215"/>
      <c r="L586" s="220"/>
      <c r="M586" s="221"/>
      <c r="N586" s="222"/>
      <c r="O586" s="222"/>
      <c r="P586" s="222"/>
      <c r="Q586" s="222"/>
      <c r="R586" s="222"/>
      <c r="S586" s="222"/>
      <c r="T586" s="223"/>
      <c r="AT586" s="224" t="s">
        <v>263</v>
      </c>
      <c r="AU586" s="224" t="s">
        <v>95</v>
      </c>
      <c r="AV586" s="13" t="s">
        <v>95</v>
      </c>
      <c r="AW586" s="13" t="s">
        <v>41</v>
      </c>
      <c r="AX586" s="13" t="s">
        <v>85</v>
      </c>
      <c r="AY586" s="224" t="s">
        <v>209</v>
      </c>
    </row>
    <row r="587" spans="1:65" s="15" customFormat="1" ht="11.25">
      <c r="B587" s="240"/>
      <c r="C587" s="241"/>
      <c r="D587" s="212" t="s">
        <v>263</v>
      </c>
      <c r="E587" s="242" t="s">
        <v>1</v>
      </c>
      <c r="F587" s="243" t="s">
        <v>933</v>
      </c>
      <c r="G587" s="241"/>
      <c r="H587" s="242" t="s">
        <v>1</v>
      </c>
      <c r="I587" s="244"/>
      <c r="J587" s="241"/>
      <c r="K587" s="241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263</v>
      </c>
      <c r="AU587" s="249" t="s">
        <v>95</v>
      </c>
      <c r="AV587" s="15" t="s">
        <v>93</v>
      </c>
      <c r="AW587" s="15" t="s">
        <v>41</v>
      </c>
      <c r="AX587" s="15" t="s">
        <v>85</v>
      </c>
      <c r="AY587" s="249" t="s">
        <v>209</v>
      </c>
    </row>
    <row r="588" spans="1:65" s="13" customFormat="1" ht="11.25">
      <c r="B588" s="214"/>
      <c r="C588" s="215"/>
      <c r="D588" s="212" t="s">
        <v>263</v>
      </c>
      <c r="E588" s="216" t="s">
        <v>1</v>
      </c>
      <c r="F588" s="217" t="s">
        <v>934</v>
      </c>
      <c r="G588" s="215"/>
      <c r="H588" s="218">
        <v>0.45200000000000001</v>
      </c>
      <c r="I588" s="219"/>
      <c r="J588" s="215"/>
      <c r="K588" s="215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263</v>
      </c>
      <c r="AU588" s="224" t="s">
        <v>95</v>
      </c>
      <c r="AV588" s="13" t="s">
        <v>95</v>
      </c>
      <c r="AW588" s="13" t="s">
        <v>41</v>
      </c>
      <c r="AX588" s="13" t="s">
        <v>85</v>
      </c>
      <c r="AY588" s="224" t="s">
        <v>209</v>
      </c>
    </row>
    <row r="589" spans="1:65" s="13" customFormat="1" ht="11.25">
      <c r="B589" s="214"/>
      <c r="C589" s="215"/>
      <c r="D589" s="212" t="s">
        <v>263</v>
      </c>
      <c r="E589" s="216" t="s">
        <v>1</v>
      </c>
      <c r="F589" s="217" t="s">
        <v>935</v>
      </c>
      <c r="G589" s="215"/>
      <c r="H589" s="218">
        <v>7.4740000000000002</v>
      </c>
      <c r="I589" s="219"/>
      <c r="J589" s="215"/>
      <c r="K589" s="215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263</v>
      </c>
      <c r="AU589" s="224" t="s">
        <v>95</v>
      </c>
      <c r="AV589" s="13" t="s">
        <v>95</v>
      </c>
      <c r="AW589" s="13" t="s">
        <v>41</v>
      </c>
      <c r="AX589" s="13" t="s">
        <v>85</v>
      </c>
      <c r="AY589" s="224" t="s">
        <v>209</v>
      </c>
    </row>
    <row r="590" spans="1:65" s="14" customFormat="1" ht="11.25">
      <c r="B590" s="229"/>
      <c r="C590" s="230"/>
      <c r="D590" s="212" t="s">
        <v>263</v>
      </c>
      <c r="E590" s="231" t="s">
        <v>1</v>
      </c>
      <c r="F590" s="232" t="s">
        <v>339</v>
      </c>
      <c r="G590" s="230"/>
      <c r="H590" s="233">
        <v>16.07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263</v>
      </c>
      <c r="AU590" s="239" t="s">
        <v>95</v>
      </c>
      <c r="AV590" s="14" t="s">
        <v>217</v>
      </c>
      <c r="AW590" s="14" t="s">
        <v>41</v>
      </c>
      <c r="AX590" s="14" t="s">
        <v>93</v>
      </c>
      <c r="AY590" s="239" t="s">
        <v>209</v>
      </c>
    </row>
    <row r="591" spans="1:65" s="2" customFormat="1" ht="16.5" customHeight="1">
      <c r="A591" s="35"/>
      <c r="B591" s="36"/>
      <c r="C591" s="194" t="s">
        <v>936</v>
      </c>
      <c r="D591" s="194" t="s">
        <v>212</v>
      </c>
      <c r="E591" s="195" t="s">
        <v>937</v>
      </c>
      <c r="F591" s="196" t="s">
        <v>938</v>
      </c>
      <c r="G591" s="197" t="s">
        <v>383</v>
      </c>
      <c r="H591" s="198">
        <v>0.61699999999999999</v>
      </c>
      <c r="I591" s="199"/>
      <c r="J591" s="200">
        <f>ROUND(I591*H591,2)</f>
        <v>0</v>
      </c>
      <c r="K591" s="196" t="s">
        <v>324</v>
      </c>
      <c r="L591" s="40"/>
      <c r="M591" s="201" t="s">
        <v>1</v>
      </c>
      <c r="N591" s="202" t="s">
        <v>50</v>
      </c>
      <c r="O591" s="72"/>
      <c r="P591" s="203">
        <f>O591*H591</f>
        <v>0</v>
      </c>
      <c r="Q591" s="203">
        <v>1.0627727796999999</v>
      </c>
      <c r="R591" s="203">
        <f>Q591*H591</f>
        <v>0.6557308050749</v>
      </c>
      <c r="S591" s="203">
        <v>0</v>
      </c>
      <c r="T591" s="20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5" t="s">
        <v>217</v>
      </c>
      <c r="AT591" s="205" t="s">
        <v>212</v>
      </c>
      <c r="AU591" s="205" t="s">
        <v>95</v>
      </c>
      <c r="AY591" s="17" t="s">
        <v>209</v>
      </c>
      <c r="BE591" s="206">
        <f>IF(N591="základní",J591,0)</f>
        <v>0</v>
      </c>
      <c r="BF591" s="206">
        <f>IF(N591="snížená",J591,0)</f>
        <v>0</v>
      </c>
      <c r="BG591" s="206">
        <f>IF(N591="zákl. přenesená",J591,0)</f>
        <v>0</v>
      </c>
      <c r="BH591" s="206">
        <f>IF(N591="sníž. přenesená",J591,0)</f>
        <v>0</v>
      </c>
      <c r="BI591" s="206">
        <f>IF(N591="nulová",J591,0)</f>
        <v>0</v>
      </c>
      <c r="BJ591" s="17" t="s">
        <v>93</v>
      </c>
      <c r="BK591" s="206">
        <f>ROUND(I591*H591,2)</f>
        <v>0</v>
      </c>
      <c r="BL591" s="17" t="s">
        <v>217</v>
      </c>
      <c r="BM591" s="205" t="s">
        <v>939</v>
      </c>
    </row>
    <row r="592" spans="1:65" s="2" customFormat="1" ht="11.25">
      <c r="A592" s="35"/>
      <c r="B592" s="36"/>
      <c r="C592" s="37"/>
      <c r="D592" s="207" t="s">
        <v>219</v>
      </c>
      <c r="E592" s="37"/>
      <c r="F592" s="208" t="s">
        <v>940</v>
      </c>
      <c r="G592" s="37"/>
      <c r="H592" s="37"/>
      <c r="I592" s="209"/>
      <c r="J592" s="37"/>
      <c r="K592" s="37"/>
      <c r="L592" s="40"/>
      <c r="M592" s="210"/>
      <c r="N592" s="211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7" t="s">
        <v>219</v>
      </c>
      <c r="AU592" s="17" t="s">
        <v>95</v>
      </c>
    </row>
    <row r="593" spans="1:65" s="15" customFormat="1" ht="11.25">
      <c r="B593" s="240"/>
      <c r="C593" s="241"/>
      <c r="D593" s="212" t="s">
        <v>263</v>
      </c>
      <c r="E593" s="242" t="s">
        <v>1</v>
      </c>
      <c r="F593" s="243" t="s">
        <v>941</v>
      </c>
      <c r="G593" s="241"/>
      <c r="H593" s="242" t="s">
        <v>1</v>
      </c>
      <c r="I593" s="244"/>
      <c r="J593" s="241"/>
      <c r="K593" s="241"/>
      <c r="L593" s="245"/>
      <c r="M593" s="246"/>
      <c r="N593" s="247"/>
      <c r="O593" s="247"/>
      <c r="P593" s="247"/>
      <c r="Q593" s="247"/>
      <c r="R593" s="247"/>
      <c r="S593" s="247"/>
      <c r="T593" s="248"/>
      <c r="AT593" s="249" t="s">
        <v>263</v>
      </c>
      <c r="AU593" s="249" t="s">
        <v>95</v>
      </c>
      <c r="AV593" s="15" t="s">
        <v>93</v>
      </c>
      <c r="AW593" s="15" t="s">
        <v>41</v>
      </c>
      <c r="AX593" s="15" t="s">
        <v>85</v>
      </c>
      <c r="AY593" s="249" t="s">
        <v>209</v>
      </c>
    </row>
    <row r="594" spans="1:65" s="13" customFormat="1" ht="22.5">
      <c r="B594" s="214"/>
      <c r="C594" s="215"/>
      <c r="D594" s="212" t="s">
        <v>263</v>
      </c>
      <c r="E594" s="216" t="s">
        <v>1</v>
      </c>
      <c r="F594" s="217" t="s">
        <v>942</v>
      </c>
      <c r="G594" s="215"/>
      <c r="H594" s="218">
        <v>0.218</v>
      </c>
      <c r="I594" s="219"/>
      <c r="J594" s="215"/>
      <c r="K594" s="215"/>
      <c r="L594" s="220"/>
      <c r="M594" s="221"/>
      <c r="N594" s="222"/>
      <c r="O594" s="222"/>
      <c r="P594" s="222"/>
      <c r="Q594" s="222"/>
      <c r="R594" s="222"/>
      <c r="S594" s="222"/>
      <c r="T594" s="223"/>
      <c r="AT594" s="224" t="s">
        <v>263</v>
      </c>
      <c r="AU594" s="224" t="s">
        <v>95</v>
      </c>
      <c r="AV594" s="13" t="s">
        <v>95</v>
      </c>
      <c r="AW594" s="13" t="s">
        <v>41</v>
      </c>
      <c r="AX594" s="13" t="s">
        <v>85</v>
      </c>
      <c r="AY594" s="224" t="s">
        <v>209</v>
      </c>
    </row>
    <row r="595" spans="1:65" s="13" customFormat="1" ht="11.25">
      <c r="B595" s="214"/>
      <c r="C595" s="215"/>
      <c r="D595" s="212" t="s">
        <v>263</v>
      </c>
      <c r="E595" s="216" t="s">
        <v>1</v>
      </c>
      <c r="F595" s="217" t="s">
        <v>943</v>
      </c>
      <c r="G595" s="215"/>
      <c r="H595" s="218">
        <v>0.39900000000000002</v>
      </c>
      <c r="I595" s="219"/>
      <c r="J595" s="215"/>
      <c r="K595" s="215"/>
      <c r="L595" s="220"/>
      <c r="M595" s="221"/>
      <c r="N595" s="222"/>
      <c r="O595" s="222"/>
      <c r="P595" s="222"/>
      <c r="Q595" s="222"/>
      <c r="R595" s="222"/>
      <c r="S595" s="222"/>
      <c r="T595" s="223"/>
      <c r="AT595" s="224" t="s">
        <v>263</v>
      </c>
      <c r="AU595" s="224" t="s">
        <v>95</v>
      </c>
      <c r="AV595" s="13" t="s">
        <v>95</v>
      </c>
      <c r="AW595" s="13" t="s">
        <v>41</v>
      </c>
      <c r="AX595" s="13" t="s">
        <v>85</v>
      </c>
      <c r="AY595" s="224" t="s">
        <v>209</v>
      </c>
    </row>
    <row r="596" spans="1:65" s="14" customFormat="1" ht="11.25">
      <c r="B596" s="229"/>
      <c r="C596" s="230"/>
      <c r="D596" s="212" t="s">
        <v>263</v>
      </c>
      <c r="E596" s="231" t="s">
        <v>1</v>
      </c>
      <c r="F596" s="232" t="s">
        <v>339</v>
      </c>
      <c r="G596" s="230"/>
      <c r="H596" s="233">
        <v>0.61699999999999999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263</v>
      </c>
      <c r="AU596" s="239" t="s">
        <v>95</v>
      </c>
      <c r="AV596" s="14" t="s">
        <v>217</v>
      </c>
      <c r="AW596" s="14" t="s">
        <v>41</v>
      </c>
      <c r="AX596" s="14" t="s">
        <v>93</v>
      </c>
      <c r="AY596" s="239" t="s">
        <v>209</v>
      </c>
    </row>
    <row r="597" spans="1:65" s="2" customFormat="1" ht="24.2" customHeight="1">
      <c r="A597" s="35"/>
      <c r="B597" s="36"/>
      <c r="C597" s="194" t="s">
        <v>944</v>
      </c>
      <c r="D597" s="194" t="s">
        <v>212</v>
      </c>
      <c r="E597" s="195" t="s">
        <v>945</v>
      </c>
      <c r="F597" s="196" t="s">
        <v>946</v>
      </c>
      <c r="G597" s="197" t="s">
        <v>462</v>
      </c>
      <c r="H597" s="198">
        <v>0</v>
      </c>
      <c r="I597" s="199"/>
      <c r="J597" s="200">
        <f>ROUND(I597*H597,2)</f>
        <v>0</v>
      </c>
      <c r="K597" s="196" t="s">
        <v>324</v>
      </c>
      <c r="L597" s="40"/>
      <c r="M597" s="201" t="s">
        <v>1</v>
      </c>
      <c r="N597" s="202" t="s">
        <v>50</v>
      </c>
      <c r="O597" s="72"/>
      <c r="P597" s="203">
        <f>O597*H597</f>
        <v>0</v>
      </c>
      <c r="Q597" s="203">
        <v>0.11</v>
      </c>
      <c r="R597" s="203">
        <f>Q597*H597</f>
        <v>0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217</v>
      </c>
      <c r="AT597" s="205" t="s">
        <v>212</v>
      </c>
      <c r="AU597" s="205" t="s">
        <v>95</v>
      </c>
      <c r="AY597" s="17" t="s">
        <v>209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7" t="s">
        <v>93</v>
      </c>
      <c r="BK597" s="206">
        <f>ROUND(I597*H597,2)</f>
        <v>0</v>
      </c>
      <c r="BL597" s="17" t="s">
        <v>217</v>
      </c>
      <c r="BM597" s="205" t="s">
        <v>947</v>
      </c>
    </row>
    <row r="598" spans="1:65" s="2" customFormat="1" ht="11.25">
      <c r="A598" s="35"/>
      <c r="B598" s="36"/>
      <c r="C598" s="37"/>
      <c r="D598" s="207" t="s">
        <v>219</v>
      </c>
      <c r="E598" s="37"/>
      <c r="F598" s="208" t="s">
        <v>948</v>
      </c>
      <c r="G598" s="37"/>
      <c r="H598" s="37"/>
      <c r="I598" s="209"/>
      <c r="J598" s="37"/>
      <c r="K598" s="37"/>
      <c r="L598" s="40"/>
      <c r="M598" s="210"/>
      <c r="N598" s="211"/>
      <c r="O598" s="72"/>
      <c r="P598" s="72"/>
      <c r="Q598" s="72"/>
      <c r="R598" s="72"/>
      <c r="S598" s="72"/>
      <c r="T598" s="73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7" t="s">
        <v>219</v>
      </c>
      <c r="AU598" s="17" t="s">
        <v>95</v>
      </c>
    </row>
    <row r="599" spans="1:65" s="2" customFormat="1" ht="24.2" customHeight="1">
      <c r="A599" s="35"/>
      <c r="B599" s="36"/>
      <c r="C599" s="194" t="s">
        <v>949</v>
      </c>
      <c r="D599" s="194" t="s">
        <v>212</v>
      </c>
      <c r="E599" s="195" t="s">
        <v>950</v>
      </c>
      <c r="F599" s="196" t="s">
        <v>951</v>
      </c>
      <c r="G599" s="197" t="s">
        <v>462</v>
      </c>
      <c r="H599" s="198">
        <v>0</v>
      </c>
      <c r="I599" s="199"/>
      <c r="J599" s="200">
        <f>ROUND(I599*H599,2)</f>
        <v>0</v>
      </c>
      <c r="K599" s="196" t="s">
        <v>324</v>
      </c>
      <c r="L599" s="40"/>
      <c r="M599" s="201" t="s">
        <v>1</v>
      </c>
      <c r="N599" s="202" t="s">
        <v>50</v>
      </c>
      <c r="O599" s="72"/>
      <c r="P599" s="203">
        <f>O599*H599</f>
        <v>0</v>
      </c>
      <c r="Q599" s="203">
        <v>1.0999999999999999E-2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217</v>
      </c>
      <c r="AT599" s="205" t="s">
        <v>212</v>
      </c>
      <c r="AU599" s="205" t="s">
        <v>95</v>
      </c>
      <c r="AY599" s="17" t="s">
        <v>209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7" t="s">
        <v>93</v>
      </c>
      <c r="BK599" s="206">
        <f>ROUND(I599*H599,2)</f>
        <v>0</v>
      </c>
      <c r="BL599" s="17" t="s">
        <v>217</v>
      </c>
      <c r="BM599" s="205" t="s">
        <v>952</v>
      </c>
    </row>
    <row r="600" spans="1:65" s="2" customFormat="1" ht="11.25">
      <c r="A600" s="35"/>
      <c r="B600" s="36"/>
      <c r="C600" s="37"/>
      <c r="D600" s="207" t="s">
        <v>219</v>
      </c>
      <c r="E600" s="37"/>
      <c r="F600" s="208" t="s">
        <v>953</v>
      </c>
      <c r="G600" s="37"/>
      <c r="H600" s="37"/>
      <c r="I600" s="209"/>
      <c r="J600" s="37"/>
      <c r="K600" s="37"/>
      <c r="L600" s="40"/>
      <c r="M600" s="210"/>
      <c r="N600" s="211"/>
      <c r="O600" s="72"/>
      <c r="P600" s="72"/>
      <c r="Q600" s="72"/>
      <c r="R600" s="72"/>
      <c r="S600" s="72"/>
      <c r="T600" s="73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7" t="s">
        <v>219</v>
      </c>
      <c r="AU600" s="17" t="s">
        <v>95</v>
      </c>
    </row>
    <row r="601" spans="1:65" s="2" customFormat="1" ht="24.2" customHeight="1">
      <c r="A601" s="35"/>
      <c r="B601" s="36"/>
      <c r="C601" s="194" t="s">
        <v>954</v>
      </c>
      <c r="D601" s="194" t="s">
        <v>212</v>
      </c>
      <c r="E601" s="195" t="s">
        <v>955</v>
      </c>
      <c r="F601" s="196" t="s">
        <v>956</v>
      </c>
      <c r="G601" s="197" t="s">
        <v>462</v>
      </c>
      <c r="H601" s="198">
        <v>0</v>
      </c>
      <c r="I601" s="199"/>
      <c r="J601" s="200">
        <f>ROUND(I601*H601,2)</f>
        <v>0</v>
      </c>
      <c r="K601" s="196" t="s">
        <v>324</v>
      </c>
      <c r="L601" s="40"/>
      <c r="M601" s="201" t="s">
        <v>1</v>
      </c>
      <c r="N601" s="202" t="s">
        <v>50</v>
      </c>
      <c r="O601" s="72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217</v>
      </c>
      <c r="AT601" s="205" t="s">
        <v>212</v>
      </c>
      <c r="AU601" s="205" t="s">
        <v>95</v>
      </c>
      <c r="AY601" s="17" t="s">
        <v>209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7" t="s">
        <v>93</v>
      </c>
      <c r="BK601" s="206">
        <f>ROUND(I601*H601,2)</f>
        <v>0</v>
      </c>
      <c r="BL601" s="17" t="s">
        <v>217</v>
      </c>
      <c r="BM601" s="205" t="s">
        <v>957</v>
      </c>
    </row>
    <row r="602" spans="1:65" s="2" customFormat="1" ht="11.25">
      <c r="A602" s="35"/>
      <c r="B602" s="36"/>
      <c r="C602" s="37"/>
      <c r="D602" s="207" t="s">
        <v>219</v>
      </c>
      <c r="E602" s="37"/>
      <c r="F602" s="208" t="s">
        <v>958</v>
      </c>
      <c r="G602" s="37"/>
      <c r="H602" s="37"/>
      <c r="I602" s="209"/>
      <c r="J602" s="37"/>
      <c r="K602" s="37"/>
      <c r="L602" s="40"/>
      <c r="M602" s="210"/>
      <c r="N602" s="211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7" t="s">
        <v>219</v>
      </c>
      <c r="AU602" s="17" t="s">
        <v>95</v>
      </c>
    </row>
    <row r="603" spans="1:65" s="2" customFormat="1" ht="24.2" customHeight="1">
      <c r="A603" s="35"/>
      <c r="B603" s="36"/>
      <c r="C603" s="194" t="s">
        <v>959</v>
      </c>
      <c r="D603" s="194" t="s">
        <v>212</v>
      </c>
      <c r="E603" s="195" t="s">
        <v>960</v>
      </c>
      <c r="F603" s="196" t="s">
        <v>961</v>
      </c>
      <c r="G603" s="197" t="s">
        <v>462</v>
      </c>
      <c r="H603" s="198">
        <v>0</v>
      </c>
      <c r="I603" s="199"/>
      <c r="J603" s="200">
        <f>ROUND(I603*H603,2)</f>
        <v>0</v>
      </c>
      <c r="K603" s="196" t="s">
        <v>324</v>
      </c>
      <c r="L603" s="40"/>
      <c r="M603" s="201" t="s">
        <v>1</v>
      </c>
      <c r="N603" s="202" t="s">
        <v>50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217</v>
      </c>
      <c r="AT603" s="205" t="s">
        <v>212</v>
      </c>
      <c r="AU603" s="205" t="s">
        <v>95</v>
      </c>
      <c r="AY603" s="17" t="s">
        <v>209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7" t="s">
        <v>93</v>
      </c>
      <c r="BK603" s="206">
        <f>ROUND(I603*H603,2)</f>
        <v>0</v>
      </c>
      <c r="BL603" s="17" t="s">
        <v>217</v>
      </c>
      <c r="BM603" s="205" t="s">
        <v>962</v>
      </c>
    </row>
    <row r="604" spans="1:65" s="2" customFormat="1" ht="11.25">
      <c r="A604" s="35"/>
      <c r="B604" s="36"/>
      <c r="C604" s="37"/>
      <c r="D604" s="207" t="s">
        <v>219</v>
      </c>
      <c r="E604" s="37"/>
      <c r="F604" s="208" t="s">
        <v>963</v>
      </c>
      <c r="G604" s="37"/>
      <c r="H604" s="37"/>
      <c r="I604" s="209"/>
      <c r="J604" s="37"/>
      <c r="K604" s="37"/>
      <c r="L604" s="40"/>
      <c r="M604" s="210"/>
      <c r="N604" s="211"/>
      <c r="O604" s="72"/>
      <c r="P604" s="72"/>
      <c r="Q604" s="72"/>
      <c r="R604" s="72"/>
      <c r="S604" s="72"/>
      <c r="T604" s="73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7" t="s">
        <v>219</v>
      </c>
      <c r="AU604" s="17" t="s">
        <v>95</v>
      </c>
    </row>
    <row r="605" spans="1:65" s="2" customFormat="1" ht="24.2" customHeight="1">
      <c r="A605" s="35"/>
      <c r="B605" s="36"/>
      <c r="C605" s="194" t="s">
        <v>964</v>
      </c>
      <c r="D605" s="194" t="s">
        <v>212</v>
      </c>
      <c r="E605" s="195" t="s">
        <v>965</v>
      </c>
      <c r="F605" s="196" t="s">
        <v>966</v>
      </c>
      <c r="G605" s="197" t="s">
        <v>334</v>
      </c>
      <c r="H605" s="198">
        <v>0</v>
      </c>
      <c r="I605" s="199"/>
      <c r="J605" s="200">
        <f>ROUND(I605*H605,2)</f>
        <v>0</v>
      </c>
      <c r="K605" s="196" t="s">
        <v>324</v>
      </c>
      <c r="L605" s="40"/>
      <c r="M605" s="201" t="s">
        <v>1</v>
      </c>
      <c r="N605" s="202" t="s">
        <v>50</v>
      </c>
      <c r="O605" s="72"/>
      <c r="P605" s="203">
        <f>O605*H605</f>
        <v>0</v>
      </c>
      <c r="Q605" s="203">
        <v>4.0949999999999998E-4</v>
      </c>
      <c r="R605" s="203">
        <f>Q605*H605</f>
        <v>0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217</v>
      </c>
      <c r="AT605" s="205" t="s">
        <v>212</v>
      </c>
      <c r="AU605" s="205" t="s">
        <v>95</v>
      </c>
      <c r="AY605" s="17" t="s">
        <v>209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7" t="s">
        <v>93</v>
      </c>
      <c r="BK605" s="206">
        <f>ROUND(I605*H605,2)</f>
        <v>0</v>
      </c>
      <c r="BL605" s="17" t="s">
        <v>217</v>
      </c>
      <c r="BM605" s="205" t="s">
        <v>967</v>
      </c>
    </row>
    <row r="606" spans="1:65" s="2" customFormat="1" ht="11.25">
      <c r="A606" s="35"/>
      <c r="B606" s="36"/>
      <c r="C606" s="37"/>
      <c r="D606" s="207" t="s">
        <v>219</v>
      </c>
      <c r="E606" s="37"/>
      <c r="F606" s="208" t="s">
        <v>968</v>
      </c>
      <c r="G606" s="37"/>
      <c r="H606" s="37"/>
      <c r="I606" s="209"/>
      <c r="J606" s="37"/>
      <c r="K606" s="37"/>
      <c r="L606" s="40"/>
      <c r="M606" s="210"/>
      <c r="N606" s="211"/>
      <c r="O606" s="72"/>
      <c r="P606" s="72"/>
      <c r="Q606" s="72"/>
      <c r="R606" s="72"/>
      <c r="S606" s="72"/>
      <c r="T606" s="73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7" t="s">
        <v>219</v>
      </c>
      <c r="AU606" s="17" t="s">
        <v>95</v>
      </c>
    </row>
    <row r="607" spans="1:65" s="12" customFormat="1" ht="22.9" customHeight="1">
      <c r="B607" s="178"/>
      <c r="C607" s="179"/>
      <c r="D607" s="180" t="s">
        <v>84</v>
      </c>
      <c r="E607" s="192" t="s">
        <v>259</v>
      </c>
      <c r="F607" s="192" t="s">
        <v>969</v>
      </c>
      <c r="G607" s="179"/>
      <c r="H607" s="179"/>
      <c r="I607" s="182"/>
      <c r="J607" s="193">
        <f>BK607</f>
        <v>0</v>
      </c>
      <c r="K607" s="179"/>
      <c r="L607" s="184"/>
      <c r="M607" s="185"/>
      <c r="N607" s="186"/>
      <c r="O607" s="186"/>
      <c r="P607" s="187">
        <f>SUM(P608:P647)</f>
        <v>0</v>
      </c>
      <c r="Q607" s="186"/>
      <c r="R607" s="187">
        <f>SUM(R608:R647)</f>
        <v>1.0084755999999999E-2</v>
      </c>
      <c r="S607" s="186"/>
      <c r="T607" s="188">
        <f>SUM(T608:T647)</f>
        <v>0</v>
      </c>
      <c r="AR607" s="189" t="s">
        <v>93</v>
      </c>
      <c r="AT607" s="190" t="s">
        <v>84</v>
      </c>
      <c r="AU607" s="190" t="s">
        <v>93</v>
      </c>
      <c r="AY607" s="189" t="s">
        <v>209</v>
      </c>
      <c r="BK607" s="191">
        <f>SUM(BK608:BK647)</f>
        <v>0</v>
      </c>
    </row>
    <row r="608" spans="1:65" s="2" customFormat="1" ht="37.9" customHeight="1">
      <c r="A608" s="35"/>
      <c r="B608" s="36"/>
      <c r="C608" s="194" t="s">
        <v>970</v>
      </c>
      <c r="D608" s="194" t="s">
        <v>212</v>
      </c>
      <c r="E608" s="195" t="s">
        <v>971</v>
      </c>
      <c r="F608" s="196" t="s">
        <v>972</v>
      </c>
      <c r="G608" s="197" t="s">
        <v>462</v>
      </c>
      <c r="H608" s="198">
        <v>304.73500000000001</v>
      </c>
      <c r="I608" s="199"/>
      <c r="J608" s="200">
        <f>ROUND(I608*H608,2)</f>
        <v>0</v>
      </c>
      <c r="K608" s="196" t="s">
        <v>324</v>
      </c>
      <c r="L608" s="40"/>
      <c r="M608" s="201" t="s">
        <v>1</v>
      </c>
      <c r="N608" s="202" t="s">
        <v>50</v>
      </c>
      <c r="O608" s="72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217</v>
      </c>
      <c r="AT608" s="205" t="s">
        <v>212</v>
      </c>
      <c r="AU608" s="205" t="s">
        <v>95</v>
      </c>
      <c r="AY608" s="17" t="s">
        <v>209</v>
      </c>
      <c r="BE608" s="206">
        <f>IF(N608="základní",J608,0)</f>
        <v>0</v>
      </c>
      <c r="BF608" s="206">
        <f>IF(N608="snížená",J608,0)</f>
        <v>0</v>
      </c>
      <c r="BG608" s="206">
        <f>IF(N608="zákl. přenesená",J608,0)</f>
        <v>0</v>
      </c>
      <c r="BH608" s="206">
        <f>IF(N608="sníž. přenesená",J608,0)</f>
        <v>0</v>
      </c>
      <c r="BI608" s="206">
        <f>IF(N608="nulová",J608,0)</f>
        <v>0</v>
      </c>
      <c r="BJ608" s="17" t="s">
        <v>93</v>
      </c>
      <c r="BK608" s="206">
        <f>ROUND(I608*H608,2)</f>
        <v>0</v>
      </c>
      <c r="BL608" s="17" t="s">
        <v>217</v>
      </c>
      <c r="BM608" s="205" t="s">
        <v>973</v>
      </c>
    </row>
    <row r="609" spans="1:65" s="2" customFormat="1" ht="11.25">
      <c r="A609" s="35"/>
      <c r="B609" s="36"/>
      <c r="C609" s="37"/>
      <c r="D609" s="207" t="s">
        <v>219</v>
      </c>
      <c r="E609" s="37"/>
      <c r="F609" s="208" t="s">
        <v>974</v>
      </c>
      <c r="G609" s="37"/>
      <c r="H609" s="37"/>
      <c r="I609" s="209"/>
      <c r="J609" s="37"/>
      <c r="K609" s="37"/>
      <c r="L609" s="40"/>
      <c r="M609" s="210"/>
      <c r="N609" s="211"/>
      <c r="O609" s="72"/>
      <c r="P609" s="72"/>
      <c r="Q609" s="72"/>
      <c r="R609" s="72"/>
      <c r="S609" s="72"/>
      <c r="T609" s="73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7" t="s">
        <v>219</v>
      </c>
      <c r="AU609" s="17" t="s">
        <v>95</v>
      </c>
    </row>
    <row r="610" spans="1:65" s="15" customFormat="1" ht="11.25">
      <c r="B610" s="240"/>
      <c r="C610" s="241"/>
      <c r="D610" s="212" t="s">
        <v>263</v>
      </c>
      <c r="E610" s="242" t="s">
        <v>1</v>
      </c>
      <c r="F610" s="243" t="s">
        <v>857</v>
      </c>
      <c r="G610" s="241"/>
      <c r="H610" s="242" t="s">
        <v>1</v>
      </c>
      <c r="I610" s="244"/>
      <c r="J610" s="241"/>
      <c r="K610" s="241"/>
      <c r="L610" s="245"/>
      <c r="M610" s="246"/>
      <c r="N610" s="247"/>
      <c r="O610" s="247"/>
      <c r="P610" s="247"/>
      <c r="Q610" s="247"/>
      <c r="R610" s="247"/>
      <c r="S610" s="247"/>
      <c r="T610" s="248"/>
      <c r="AT610" s="249" t="s">
        <v>263</v>
      </c>
      <c r="AU610" s="249" t="s">
        <v>95</v>
      </c>
      <c r="AV610" s="15" t="s">
        <v>93</v>
      </c>
      <c r="AW610" s="15" t="s">
        <v>41</v>
      </c>
      <c r="AX610" s="15" t="s">
        <v>85</v>
      </c>
      <c r="AY610" s="249" t="s">
        <v>209</v>
      </c>
    </row>
    <row r="611" spans="1:65" s="13" customFormat="1" ht="11.25">
      <c r="B611" s="214"/>
      <c r="C611" s="215"/>
      <c r="D611" s="212" t="s">
        <v>263</v>
      </c>
      <c r="E611" s="216" t="s">
        <v>1</v>
      </c>
      <c r="F611" s="217" t="s">
        <v>975</v>
      </c>
      <c r="G611" s="215"/>
      <c r="H611" s="218">
        <v>83.316000000000003</v>
      </c>
      <c r="I611" s="219"/>
      <c r="J611" s="215"/>
      <c r="K611" s="215"/>
      <c r="L611" s="220"/>
      <c r="M611" s="221"/>
      <c r="N611" s="222"/>
      <c r="O611" s="222"/>
      <c r="P611" s="222"/>
      <c r="Q611" s="222"/>
      <c r="R611" s="222"/>
      <c r="S611" s="222"/>
      <c r="T611" s="223"/>
      <c r="AT611" s="224" t="s">
        <v>263</v>
      </c>
      <c r="AU611" s="224" t="s">
        <v>95</v>
      </c>
      <c r="AV611" s="13" t="s">
        <v>95</v>
      </c>
      <c r="AW611" s="13" t="s">
        <v>41</v>
      </c>
      <c r="AX611" s="13" t="s">
        <v>85</v>
      </c>
      <c r="AY611" s="224" t="s">
        <v>209</v>
      </c>
    </row>
    <row r="612" spans="1:65" s="13" customFormat="1" ht="22.5">
      <c r="B612" s="214"/>
      <c r="C612" s="215"/>
      <c r="D612" s="212" t="s">
        <v>263</v>
      </c>
      <c r="E612" s="216" t="s">
        <v>1</v>
      </c>
      <c r="F612" s="217" t="s">
        <v>976</v>
      </c>
      <c r="G612" s="215"/>
      <c r="H612" s="218">
        <v>72.849999999999994</v>
      </c>
      <c r="I612" s="219"/>
      <c r="J612" s="215"/>
      <c r="K612" s="215"/>
      <c r="L612" s="220"/>
      <c r="M612" s="221"/>
      <c r="N612" s="222"/>
      <c r="O612" s="222"/>
      <c r="P612" s="222"/>
      <c r="Q612" s="222"/>
      <c r="R612" s="222"/>
      <c r="S612" s="222"/>
      <c r="T612" s="223"/>
      <c r="AT612" s="224" t="s">
        <v>263</v>
      </c>
      <c r="AU612" s="224" t="s">
        <v>95</v>
      </c>
      <c r="AV612" s="13" t="s">
        <v>95</v>
      </c>
      <c r="AW612" s="13" t="s">
        <v>41</v>
      </c>
      <c r="AX612" s="13" t="s">
        <v>85</v>
      </c>
      <c r="AY612" s="224" t="s">
        <v>209</v>
      </c>
    </row>
    <row r="613" spans="1:65" s="13" customFormat="1" ht="11.25">
      <c r="B613" s="214"/>
      <c r="C613" s="215"/>
      <c r="D613" s="212" t="s">
        <v>263</v>
      </c>
      <c r="E613" s="216" t="s">
        <v>1</v>
      </c>
      <c r="F613" s="217" t="s">
        <v>977</v>
      </c>
      <c r="G613" s="215"/>
      <c r="H613" s="218">
        <v>81.875</v>
      </c>
      <c r="I613" s="219"/>
      <c r="J613" s="215"/>
      <c r="K613" s="215"/>
      <c r="L613" s="220"/>
      <c r="M613" s="221"/>
      <c r="N613" s="222"/>
      <c r="O613" s="222"/>
      <c r="P613" s="222"/>
      <c r="Q613" s="222"/>
      <c r="R613" s="222"/>
      <c r="S613" s="222"/>
      <c r="T613" s="223"/>
      <c r="AT613" s="224" t="s">
        <v>263</v>
      </c>
      <c r="AU613" s="224" t="s">
        <v>95</v>
      </c>
      <c r="AV613" s="13" t="s">
        <v>95</v>
      </c>
      <c r="AW613" s="13" t="s">
        <v>41</v>
      </c>
      <c r="AX613" s="13" t="s">
        <v>85</v>
      </c>
      <c r="AY613" s="224" t="s">
        <v>209</v>
      </c>
    </row>
    <row r="614" spans="1:65" s="13" customFormat="1" ht="22.5">
      <c r="B614" s="214"/>
      <c r="C614" s="215"/>
      <c r="D614" s="212" t="s">
        <v>263</v>
      </c>
      <c r="E614" s="216" t="s">
        <v>1</v>
      </c>
      <c r="F614" s="217" t="s">
        <v>978</v>
      </c>
      <c r="G614" s="215"/>
      <c r="H614" s="218">
        <v>66.694000000000003</v>
      </c>
      <c r="I614" s="219"/>
      <c r="J614" s="215"/>
      <c r="K614" s="215"/>
      <c r="L614" s="220"/>
      <c r="M614" s="221"/>
      <c r="N614" s="222"/>
      <c r="O614" s="222"/>
      <c r="P614" s="222"/>
      <c r="Q614" s="222"/>
      <c r="R614" s="222"/>
      <c r="S614" s="222"/>
      <c r="T614" s="223"/>
      <c r="AT614" s="224" t="s">
        <v>263</v>
      </c>
      <c r="AU614" s="224" t="s">
        <v>95</v>
      </c>
      <c r="AV614" s="13" t="s">
        <v>95</v>
      </c>
      <c r="AW614" s="13" t="s">
        <v>41</v>
      </c>
      <c r="AX614" s="13" t="s">
        <v>85</v>
      </c>
      <c r="AY614" s="224" t="s">
        <v>209</v>
      </c>
    </row>
    <row r="615" spans="1:65" s="14" customFormat="1" ht="11.25">
      <c r="B615" s="229"/>
      <c r="C615" s="230"/>
      <c r="D615" s="212" t="s">
        <v>263</v>
      </c>
      <c r="E615" s="231" t="s">
        <v>1</v>
      </c>
      <c r="F615" s="232" t="s">
        <v>339</v>
      </c>
      <c r="G615" s="230"/>
      <c r="H615" s="233">
        <v>304.73500000000001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263</v>
      </c>
      <c r="AU615" s="239" t="s">
        <v>95</v>
      </c>
      <c r="AV615" s="14" t="s">
        <v>217</v>
      </c>
      <c r="AW615" s="14" t="s">
        <v>41</v>
      </c>
      <c r="AX615" s="14" t="s">
        <v>93</v>
      </c>
      <c r="AY615" s="239" t="s">
        <v>209</v>
      </c>
    </row>
    <row r="616" spans="1:65" s="2" customFormat="1" ht="37.9" customHeight="1">
      <c r="A616" s="35"/>
      <c r="B616" s="36"/>
      <c r="C616" s="194" t="s">
        <v>979</v>
      </c>
      <c r="D616" s="194" t="s">
        <v>212</v>
      </c>
      <c r="E616" s="195" t="s">
        <v>980</v>
      </c>
      <c r="F616" s="196" t="s">
        <v>981</v>
      </c>
      <c r="G616" s="197" t="s">
        <v>462</v>
      </c>
      <c r="H616" s="198">
        <v>13713.075000000001</v>
      </c>
      <c r="I616" s="199"/>
      <c r="J616" s="200">
        <f>ROUND(I616*H616,2)</f>
        <v>0</v>
      </c>
      <c r="K616" s="196" t="s">
        <v>324</v>
      </c>
      <c r="L616" s="40"/>
      <c r="M616" s="201" t="s">
        <v>1</v>
      </c>
      <c r="N616" s="202" t="s">
        <v>50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217</v>
      </c>
      <c r="AT616" s="205" t="s">
        <v>212</v>
      </c>
      <c r="AU616" s="205" t="s">
        <v>95</v>
      </c>
      <c r="AY616" s="17" t="s">
        <v>209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7" t="s">
        <v>93</v>
      </c>
      <c r="BK616" s="206">
        <f>ROUND(I616*H616,2)</f>
        <v>0</v>
      </c>
      <c r="BL616" s="17" t="s">
        <v>217</v>
      </c>
      <c r="BM616" s="205" t="s">
        <v>982</v>
      </c>
    </row>
    <row r="617" spans="1:65" s="2" customFormat="1" ht="11.25">
      <c r="A617" s="35"/>
      <c r="B617" s="36"/>
      <c r="C617" s="37"/>
      <c r="D617" s="207" t="s">
        <v>219</v>
      </c>
      <c r="E617" s="37"/>
      <c r="F617" s="208" t="s">
        <v>983</v>
      </c>
      <c r="G617" s="37"/>
      <c r="H617" s="37"/>
      <c r="I617" s="209"/>
      <c r="J617" s="37"/>
      <c r="K617" s="37"/>
      <c r="L617" s="40"/>
      <c r="M617" s="210"/>
      <c r="N617" s="211"/>
      <c r="O617" s="72"/>
      <c r="P617" s="72"/>
      <c r="Q617" s="72"/>
      <c r="R617" s="72"/>
      <c r="S617" s="72"/>
      <c r="T617" s="73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7" t="s">
        <v>219</v>
      </c>
      <c r="AU617" s="17" t="s">
        <v>95</v>
      </c>
    </row>
    <row r="618" spans="1:65" s="13" customFormat="1" ht="11.25">
      <c r="B618" s="214"/>
      <c r="C618" s="215"/>
      <c r="D618" s="212" t="s">
        <v>263</v>
      </c>
      <c r="E618" s="216" t="s">
        <v>1</v>
      </c>
      <c r="F618" s="217" t="s">
        <v>984</v>
      </c>
      <c r="G618" s="215"/>
      <c r="H618" s="218">
        <v>13713.075000000001</v>
      </c>
      <c r="I618" s="219"/>
      <c r="J618" s="215"/>
      <c r="K618" s="215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263</v>
      </c>
      <c r="AU618" s="224" t="s">
        <v>95</v>
      </c>
      <c r="AV618" s="13" t="s">
        <v>95</v>
      </c>
      <c r="AW618" s="13" t="s">
        <v>41</v>
      </c>
      <c r="AX618" s="13" t="s">
        <v>85</v>
      </c>
      <c r="AY618" s="224" t="s">
        <v>209</v>
      </c>
    </row>
    <row r="619" spans="1:65" s="14" customFormat="1" ht="11.25">
      <c r="B619" s="229"/>
      <c r="C619" s="230"/>
      <c r="D619" s="212" t="s">
        <v>263</v>
      </c>
      <c r="E619" s="231" t="s">
        <v>1</v>
      </c>
      <c r="F619" s="232" t="s">
        <v>339</v>
      </c>
      <c r="G619" s="230"/>
      <c r="H619" s="233">
        <v>13713.075000000001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263</v>
      </c>
      <c r="AU619" s="239" t="s">
        <v>95</v>
      </c>
      <c r="AV619" s="14" t="s">
        <v>217</v>
      </c>
      <c r="AW619" s="14" t="s">
        <v>41</v>
      </c>
      <c r="AX619" s="14" t="s">
        <v>93</v>
      </c>
      <c r="AY619" s="239" t="s">
        <v>209</v>
      </c>
    </row>
    <row r="620" spans="1:65" s="2" customFormat="1" ht="37.9" customHeight="1">
      <c r="A620" s="35"/>
      <c r="B620" s="36"/>
      <c r="C620" s="194" t="s">
        <v>985</v>
      </c>
      <c r="D620" s="194" t="s">
        <v>212</v>
      </c>
      <c r="E620" s="195" t="s">
        <v>986</v>
      </c>
      <c r="F620" s="196" t="s">
        <v>987</v>
      </c>
      <c r="G620" s="197" t="s">
        <v>462</v>
      </c>
      <c r="H620" s="198">
        <v>304.73500000000001</v>
      </c>
      <c r="I620" s="199"/>
      <c r="J620" s="200">
        <f>ROUND(I620*H620,2)</f>
        <v>0</v>
      </c>
      <c r="K620" s="196" t="s">
        <v>324</v>
      </c>
      <c r="L620" s="40"/>
      <c r="M620" s="201" t="s">
        <v>1</v>
      </c>
      <c r="N620" s="202" t="s">
        <v>50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217</v>
      </c>
      <c r="AT620" s="205" t="s">
        <v>212</v>
      </c>
      <c r="AU620" s="205" t="s">
        <v>95</v>
      </c>
      <c r="AY620" s="17" t="s">
        <v>209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7" t="s">
        <v>93</v>
      </c>
      <c r="BK620" s="206">
        <f>ROUND(I620*H620,2)</f>
        <v>0</v>
      </c>
      <c r="BL620" s="17" t="s">
        <v>217</v>
      </c>
      <c r="BM620" s="205" t="s">
        <v>988</v>
      </c>
    </row>
    <row r="621" spans="1:65" s="2" customFormat="1" ht="11.25">
      <c r="A621" s="35"/>
      <c r="B621" s="36"/>
      <c r="C621" s="37"/>
      <c r="D621" s="207" t="s">
        <v>219</v>
      </c>
      <c r="E621" s="37"/>
      <c r="F621" s="208" t="s">
        <v>989</v>
      </c>
      <c r="G621" s="37"/>
      <c r="H621" s="37"/>
      <c r="I621" s="209"/>
      <c r="J621" s="37"/>
      <c r="K621" s="37"/>
      <c r="L621" s="40"/>
      <c r="M621" s="210"/>
      <c r="N621" s="211"/>
      <c r="O621" s="72"/>
      <c r="P621" s="72"/>
      <c r="Q621" s="72"/>
      <c r="R621" s="72"/>
      <c r="S621" s="72"/>
      <c r="T621" s="73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7" t="s">
        <v>219</v>
      </c>
      <c r="AU621" s="17" t="s">
        <v>95</v>
      </c>
    </row>
    <row r="622" spans="1:65" s="2" customFormat="1" ht="21.75" customHeight="1">
      <c r="A622" s="35"/>
      <c r="B622" s="36"/>
      <c r="C622" s="194" t="s">
        <v>990</v>
      </c>
      <c r="D622" s="194" t="s">
        <v>212</v>
      </c>
      <c r="E622" s="195" t="s">
        <v>991</v>
      </c>
      <c r="F622" s="196" t="s">
        <v>992</v>
      </c>
      <c r="G622" s="197" t="s">
        <v>462</v>
      </c>
      <c r="H622" s="198">
        <v>304.73500000000001</v>
      </c>
      <c r="I622" s="199"/>
      <c r="J622" s="200">
        <f>ROUND(I622*H622,2)</f>
        <v>0</v>
      </c>
      <c r="K622" s="196" t="s">
        <v>324</v>
      </c>
      <c r="L622" s="40"/>
      <c r="M622" s="201" t="s">
        <v>1</v>
      </c>
      <c r="N622" s="202" t="s">
        <v>50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217</v>
      </c>
      <c r="AT622" s="205" t="s">
        <v>212</v>
      </c>
      <c r="AU622" s="205" t="s">
        <v>95</v>
      </c>
      <c r="AY622" s="17" t="s">
        <v>209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7" t="s">
        <v>93</v>
      </c>
      <c r="BK622" s="206">
        <f>ROUND(I622*H622,2)</f>
        <v>0</v>
      </c>
      <c r="BL622" s="17" t="s">
        <v>217</v>
      </c>
      <c r="BM622" s="205" t="s">
        <v>993</v>
      </c>
    </row>
    <row r="623" spans="1:65" s="2" customFormat="1" ht="11.25">
      <c r="A623" s="35"/>
      <c r="B623" s="36"/>
      <c r="C623" s="37"/>
      <c r="D623" s="207" t="s">
        <v>219</v>
      </c>
      <c r="E623" s="37"/>
      <c r="F623" s="208" t="s">
        <v>994</v>
      </c>
      <c r="G623" s="37"/>
      <c r="H623" s="37"/>
      <c r="I623" s="209"/>
      <c r="J623" s="37"/>
      <c r="K623" s="37"/>
      <c r="L623" s="40"/>
      <c r="M623" s="210"/>
      <c r="N623" s="211"/>
      <c r="O623" s="72"/>
      <c r="P623" s="72"/>
      <c r="Q623" s="72"/>
      <c r="R623" s="72"/>
      <c r="S623" s="72"/>
      <c r="T623" s="73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7" t="s">
        <v>219</v>
      </c>
      <c r="AU623" s="17" t="s">
        <v>95</v>
      </c>
    </row>
    <row r="624" spans="1:65" s="2" customFormat="1" ht="21.75" customHeight="1">
      <c r="A624" s="35"/>
      <c r="B624" s="36"/>
      <c r="C624" s="194" t="s">
        <v>995</v>
      </c>
      <c r="D624" s="194" t="s">
        <v>212</v>
      </c>
      <c r="E624" s="195" t="s">
        <v>996</v>
      </c>
      <c r="F624" s="196" t="s">
        <v>997</v>
      </c>
      <c r="G624" s="197" t="s">
        <v>462</v>
      </c>
      <c r="H624" s="198">
        <v>13713.075000000001</v>
      </c>
      <c r="I624" s="199"/>
      <c r="J624" s="200">
        <f>ROUND(I624*H624,2)</f>
        <v>0</v>
      </c>
      <c r="K624" s="196" t="s">
        <v>324</v>
      </c>
      <c r="L624" s="40"/>
      <c r="M624" s="201" t="s">
        <v>1</v>
      </c>
      <c r="N624" s="202" t="s">
        <v>50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217</v>
      </c>
      <c r="AT624" s="205" t="s">
        <v>212</v>
      </c>
      <c r="AU624" s="205" t="s">
        <v>95</v>
      </c>
      <c r="AY624" s="17" t="s">
        <v>209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7" t="s">
        <v>93</v>
      </c>
      <c r="BK624" s="206">
        <f>ROUND(I624*H624,2)</f>
        <v>0</v>
      </c>
      <c r="BL624" s="17" t="s">
        <v>217</v>
      </c>
      <c r="BM624" s="205" t="s">
        <v>998</v>
      </c>
    </row>
    <row r="625" spans="1:65" s="2" customFormat="1" ht="11.25">
      <c r="A625" s="35"/>
      <c r="B625" s="36"/>
      <c r="C625" s="37"/>
      <c r="D625" s="207" t="s">
        <v>219</v>
      </c>
      <c r="E625" s="37"/>
      <c r="F625" s="208" t="s">
        <v>999</v>
      </c>
      <c r="G625" s="37"/>
      <c r="H625" s="37"/>
      <c r="I625" s="209"/>
      <c r="J625" s="37"/>
      <c r="K625" s="37"/>
      <c r="L625" s="40"/>
      <c r="M625" s="210"/>
      <c r="N625" s="211"/>
      <c r="O625" s="72"/>
      <c r="P625" s="72"/>
      <c r="Q625" s="72"/>
      <c r="R625" s="72"/>
      <c r="S625" s="72"/>
      <c r="T625" s="73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7" t="s">
        <v>219</v>
      </c>
      <c r="AU625" s="17" t="s">
        <v>95</v>
      </c>
    </row>
    <row r="626" spans="1:65" s="13" customFormat="1" ht="11.25">
      <c r="B626" s="214"/>
      <c r="C626" s="215"/>
      <c r="D626" s="212" t="s">
        <v>263</v>
      </c>
      <c r="E626" s="216" t="s">
        <v>1</v>
      </c>
      <c r="F626" s="217" t="s">
        <v>984</v>
      </c>
      <c r="G626" s="215"/>
      <c r="H626" s="218">
        <v>13713.075000000001</v>
      </c>
      <c r="I626" s="219"/>
      <c r="J626" s="215"/>
      <c r="K626" s="215"/>
      <c r="L626" s="220"/>
      <c r="M626" s="221"/>
      <c r="N626" s="222"/>
      <c r="O626" s="222"/>
      <c r="P626" s="222"/>
      <c r="Q626" s="222"/>
      <c r="R626" s="222"/>
      <c r="S626" s="222"/>
      <c r="T626" s="223"/>
      <c r="AT626" s="224" t="s">
        <v>263</v>
      </c>
      <c r="AU626" s="224" t="s">
        <v>95</v>
      </c>
      <c r="AV626" s="13" t="s">
        <v>95</v>
      </c>
      <c r="AW626" s="13" t="s">
        <v>41</v>
      </c>
      <c r="AX626" s="13" t="s">
        <v>85</v>
      </c>
      <c r="AY626" s="224" t="s">
        <v>209</v>
      </c>
    </row>
    <row r="627" spans="1:65" s="14" customFormat="1" ht="11.25">
      <c r="B627" s="229"/>
      <c r="C627" s="230"/>
      <c r="D627" s="212" t="s">
        <v>263</v>
      </c>
      <c r="E627" s="231" t="s">
        <v>1</v>
      </c>
      <c r="F627" s="232" t="s">
        <v>339</v>
      </c>
      <c r="G627" s="230"/>
      <c r="H627" s="233">
        <v>13713.075000000001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AT627" s="239" t="s">
        <v>263</v>
      </c>
      <c r="AU627" s="239" t="s">
        <v>95</v>
      </c>
      <c r="AV627" s="14" t="s">
        <v>217</v>
      </c>
      <c r="AW627" s="14" t="s">
        <v>41</v>
      </c>
      <c r="AX627" s="14" t="s">
        <v>93</v>
      </c>
      <c r="AY627" s="239" t="s">
        <v>209</v>
      </c>
    </row>
    <row r="628" spans="1:65" s="2" customFormat="1" ht="24.2" customHeight="1">
      <c r="A628" s="35"/>
      <c r="B628" s="36"/>
      <c r="C628" s="194" t="s">
        <v>1000</v>
      </c>
      <c r="D628" s="194" t="s">
        <v>212</v>
      </c>
      <c r="E628" s="195" t="s">
        <v>1001</v>
      </c>
      <c r="F628" s="196" t="s">
        <v>1002</v>
      </c>
      <c r="G628" s="197" t="s">
        <v>1003</v>
      </c>
      <c r="H628" s="198">
        <v>19.2</v>
      </c>
      <c r="I628" s="199"/>
      <c r="J628" s="200">
        <f>ROUND(I628*H628,2)</f>
        <v>0</v>
      </c>
      <c r="K628" s="196" t="s">
        <v>324</v>
      </c>
      <c r="L628" s="40"/>
      <c r="M628" s="201" t="s">
        <v>1</v>
      </c>
      <c r="N628" s="202" t="s">
        <v>50</v>
      </c>
      <c r="O628" s="72"/>
      <c r="P628" s="203">
        <f>O628*H628</f>
        <v>0</v>
      </c>
      <c r="Q628" s="203">
        <v>0</v>
      </c>
      <c r="R628" s="203">
        <f>Q628*H628</f>
        <v>0</v>
      </c>
      <c r="S628" s="203">
        <v>0</v>
      </c>
      <c r="T628" s="20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217</v>
      </c>
      <c r="AT628" s="205" t="s">
        <v>212</v>
      </c>
      <c r="AU628" s="205" t="s">
        <v>95</v>
      </c>
      <c r="AY628" s="17" t="s">
        <v>209</v>
      </c>
      <c r="BE628" s="206">
        <f>IF(N628="základní",J628,0)</f>
        <v>0</v>
      </c>
      <c r="BF628" s="206">
        <f>IF(N628="snížená",J628,0)</f>
        <v>0</v>
      </c>
      <c r="BG628" s="206">
        <f>IF(N628="zákl. přenesená",J628,0)</f>
        <v>0</v>
      </c>
      <c r="BH628" s="206">
        <f>IF(N628="sníž. přenesená",J628,0)</f>
        <v>0</v>
      </c>
      <c r="BI628" s="206">
        <f>IF(N628="nulová",J628,0)</f>
        <v>0</v>
      </c>
      <c r="BJ628" s="17" t="s">
        <v>93</v>
      </c>
      <c r="BK628" s="206">
        <f>ROUND(I628*H628,2)</f>
        <v>0</v>
      </c>
      <c r="BL628" s="17" t="s">
        <v>217</v>
      </c>
      <c r="BM628" s="205" t="s">
        <v>1004</v>
      </c>
    </row>
    <row r="629" spans="1:65" s="2" customFormat="1" ht="11.25">
      <c r="A629" s="35"/>
      <c r="B629" s="36"/>
      <c r="C629" s="37"/>
      <c r="D629" s="207" t="s">
        <v>219</v>
      </c>
      <c r="E629" s="37"/>
      <c r="F629" s="208" t="s">
        <v>1005</v>
      </c>
      <c r="G629" s="37"/>
      <c r="H629" s="37"/>
      <c r="I629" s="209"/>
      <c r="J629" s="37"/>
      <c r="K629" s="37"/>
      <c r="L629" s="40"/>
      <c r="M629" s="210"/>
      <c r="N629" s="211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7" t="s">
        <v>219</v>
      </c>
      <c r="AU629" s="17" t="s">
        <v>95</v>
      </c>
    </row>
    <row r="630" spans="1:65" s="13" customFormat="1" ht="11.25">
      <c r="B630" s="214"/>
      <c r="C630" s="215"/>
      <c r="D630" s="212" t="s">
        <v>263</v>
      </c>
      <c r="E630" s="216" t="s">
        <v>1</v>
      </c>
      <c r="F630" s="217" t="s">
        <v>1006</v>
      </c>
      <c r="G630" s="215"/>
      <c r="H630" s="218">
        <v>19.2</v>
      </c>
      <c r="I630" s="219"/>
      <c r="J630" s="215"/>
      <c r="K630" s="215"/>
      <c r="L630" s="220"/>
      <c r="M630" s="221"/>
      <c r="N630" s="222"/>
      <c r="O630" s="222"/>
      <c r="P630" s="222"/>
      <c r="Q630" s="222"/>
      <c r="R630" s="222"/>
      <c r="S630" s="222"/>
      <c r="T630" s="223"/>
      <c r="AT630" s="224" t="s">
        <v>263</v>
      </c>
      <c r="AU630" s="224" t="s">
        <v>95</v>
      </c>
      <c r="AV630" s="13" t="s">
        <v>95</v>
      </c>
      <c r="AW630" s="13" t="s">
        <v>41</v>
      </c>
      <c r="AX630" s="13" t="s">
        <v>85</v>
      </c>
      <c r="AY630" s="224" t="s">
        <v>209</v>
      </c>
    </row>
    <row r="631" spans="1:65" s="14" customFormat="1" ht="11.25">
      <c r="B631" s="229"/>
      <c r="C631" s="230"/>
      <c r="D631" s="212" t="s">
        <v>263</v>
      </c>
      <c r="E631" s="231" t="s">
        <v>1</v>
      </c>
      <c r="F631" s="232" t="s">
        <v>339</v>
      </c>
      <c r="G631" s="230"/>
      <c r="H631" s="233">
        <v>19.2</v>
      </c>
      <c r="I631" s="234"/>
      <c r="J631" s="230"/>
      <c r="K631" s="230"/>
      <c r="L631" s="235"/>
      <c r="M631" s="236"/>
      <c r="N631" s="237"/>
      <c r="O631" s="237"/>
      <c r="P631" s="237"/>
      <c r="Q631" s="237"/>
      <c r="R631" s="237"/>
      <c r="S631" s="237"/>
      <c r="T631" s="238"/>
      <c r="AT631" s="239" t="s">
        <v>263</v>
      </c>
      <c r="AU631" s="239" t="s">
        <v>95</v>
      </c>
      <c r="AV631" s="14" t="s">
        <v>217</v>
      </c>
      <c r="AW631" s="14" t="s">
        <v>41</v>
      </c>
      <c r="AX631" s="14" t="s">
        <v>93</v>
      </c>
      <c r="AY631" s="239" t="s">
        <v>209</v>
      </c>
    </row>
    <row r="632" spans="1:65" s="2" customFormat="1" ht="24.2" customHeight="1">
      <c r="A632" s="35"/>
      <c r="B632" s="36"/>
      <c r="C632" s="194" t="s">
        <v>1007</v>
      </c>
      <c r="D632" s="194" t="s">
        <v>212</v>
      </c>
      <c r="E632" s="195" t="s">
        <v>1008</v>
      </c>
      <c r="F632" s="196" t="s">
        <v>1009</v>
      </c>
      <c r="G632" s="197" t="s">
        <v>462</v>
      </c>
      <c r="H632" s="198">
        <v>255.7</v>
      </c>
      <c r="I632" s="199"/>
      <c r="J632" s="200">
        <f>ROUND(I632*H632,2)</f>
        <v>0</v>
      </c>
      <c r="K632" s="196" t="s">
        <v>324</v>
      </c>
      <c r="L632" s="40"/>
      <c r="M632" s="201" t="s">
        <v>1</v>
      </c>
      <c r="N632" s="202" t="s">
        <v>50</v>
      </c>
      <c r="O632" s="72"/>
      <c r="P632" s="203">
        <f>O632*H632</f>
        <v>0</v>
      </c>
      <c r="Q632" s="203">
        <v>3.4999999999999997E-5</v>
      </c>
      <c r="R632" s="203">
        <f>Q632*H632</f>
        <v>8.9494999999999991E-3</v>
      </c>
      <c r="S632" s="203">
        <v>0</v>
      </c>
      <c r="T632" s="20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217</v>
      </c>
      <c r="AT632" s="205" t="s">
        <v>212</v>
      </c>
      <c r="AU632" s="205" t="s">
        <v>95</v>
      </c>
      <c r="AY632" s="17" t="s">
        <v>209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17" t="s">
        <v>93</v>
      </c>
      <c r="BK632" s="206">
        <f>ROUND(I632*H632,2)</f>
        <v>0</v>
      </c>
      <c r="BL632" s="17" t="s">
        <v>217</v>
      </c>
      <c r="BM632" s="205" t="s">
        <v>1010</v>
      </c>
    </row>
    <row r="633" spans="1:65" s="2" customFormat="1" ht="11.25">
      <c r="A633" s="35"/>
      <c r="B633" s="36"/>
      <c r="C633" s="37"/>
      <c r="D633" s="207" t="s">
        <v>219</v>
      </c>
      <c r="E633" s="37"/>
      <c r="F633" s="208" t="s">
        <v>1011</v>
      </c>
      <c r="G633" s="37"/>
      <c r="H633" s="37"/>
      <c r="I633" s="209"/>
      <c r="J633" s="37"/>
      <c r="K633" s="37"/>
      <c r="L633" s="40"/>
      <c r="M633" s="210"/>
      <c r="N633" s="211"/>
      <c r="O633" s="72"/>
      <c r="P633" s="72"/>
      <c r="Q633" s="72"/>
      <c r="R633" s="72"/>
      <c r="S633" s="72"/>
      <c r="T633" s="73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7" t="s">
        <v>219</v>
      </c>
      <c r="AU633" s="17" t="s">
        <v>95</v>
      </c>
    </row>
    <row r="634" spans="1:65" s="13" customFormat="1" ht="11.25">
      <c r="B634" s="214"/>
      <c r="C634" s="215"/>
      <c r="D634" s="212" t="s">
        <v>263</v>
      </c>
      <c r="E634" s="216" t="s">
        <v>1</v>
      </c>
      <c r="F634" s="217" t="s">
        <v>1012</v>
      </c>
      <c r="G634" s="215"/>
      <c r="H634" s="218">
        <v>255.7</v>
      </c>
      <c r="I634" s="219"/>
      <c r="J634" s="215"/>
      <c r="K634" s="215"/>
      <c r="L634" s="220"/>
      <c r="M634" s="221"/>
      <c r="N634" s="222"/>
      <c r="O634" s="222"/>
      <c r="P634" s="222"/>
      <c r="Q634" s="222"/>
      <c r="R634" s="222"/>
      <c r="S634" s="222"/>
      <c r="T634" s="223"/>
      <c r="AT634" s="224" t="s">
        <v>263</v>
      </c>
      <c r="AU634" s="224" t="s">
        <v>95</v>
      </c>
      <c r="AV634" s="13" t="s">
        <v>95</v>
      </c>
      <c r="AW634" s="13" t="s">
        <v>41</v>
      </c>
      <c r="AX634" s="13" t="s">
        <v>85</v>
      </c>
      <c r="AY634" s="224" t="s">
        <v>209</v>
      </c>
    </row>
    <row r="635" spans="1:65" s="14" customFormat="1" ht="11.25">
      <c r="B635" s="229"/>
      <c r="C635" s="230"/>
      <c r="D635" s="212" t="s">
        <v>263</v>
      </c>
      <c r="E635" s="231" t="s">
        <v>1</v>
      </c>
      <c r="F635" s="232" t="s">
        <v>339</v>
      </c>
      <c r="G635" s="230"/>
      <c r="H635" s="233">
        <v>255.7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AT635" s="239" t="s">
        <v>263</v>
      </c>
      <c r="AU635" s="239" t="s">
        <v>95</v>
      </c>
      <c r="AV635" s="14" t="s">
        <v>217</v>
      </c>
      <c r="AW635" s="14" t="s">
        <v>41</v>
      </c>
      <c r="AX635" s="14" t="s">
        <v>93</v>
      </c>
      <c r="AY635" s="239" t="s">
        <v>209</v>
      </c>
    </row>
    <row r="636" spans="1:65" s="2" customFormat="1" ht="24.2" customHeight="1">
      <c r="A636" s="35"/>
      <c r="B636" s="36"/>
      <c r="C636" s="194" t="s">
        <v>1013</v>
      </c>
      <c r="D636" s="194" t="s">
        <v>212</v>
      </c>
      <c r="E636" s="195" t="s">
        <v>1014</v>
      </c>
      <c r="F636" s="196" t="s">
        <v>1015</v>
      </c>
      <c r="G636" s="197" t="s">
        <v>462</v>
      </c>
      <c r="H636" s="198">
        <v>0</v>
      </c>
      <c r="I636" s="199"/>
      <c r="J636" s="200">
        <f>ROUND(I636*H636,2)</f>
        <v>0</v>
      </c>
      <c r="K636" s="196" t="s">
        <v>324</v>
      </c>
      <c r="L636" s="40"/>
      <c r="M636" s="201" t="s">
        <v>1</v>
      </c>
      <c r="N636" s="202" t="s">
        <v>50</v>
      </c>
      <c r="O636" s="72"/>
      <c r="P636" s="203">
        <f>O636*H636</f>
        <v>0</v>
      </c>
      <c r="Q636" s="203">
        <v>5.0714999999999996E-3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217</v>
      </c>
      <c r="AT636" s="205" t="s">
        <v>212</v>
      </c>
      <c r="AU636" s="205" t="s">
        <v>95</v>
      </c>
      <c r="AY636" s="17" t="s">
        <v>209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7" t="s">
        <v>93</v>
      </c>
      <c r="BK636" s="206">
        <f>ROUND(I636*H636,2)</f>
        <v>0</v>
      </c>
      <c r="BL636" s="17" t="s">
        <v>217</v>
      </c>
      <c r="BM636" s="205" t="s">
        <v>1016</v>
      </c>
    </row>
    <row r="637" spans="1:65" s="2" customFormat="1" ht="11.25">
      <c r="A637" s="35"/>
      <c r="B637" s="36"/>
      <c r="C637" s="37"/>
      <c r="D637" s="207" t="s">
        <v>219</v>
      </c>
      <c r="E637" s="37"/>
      <c r="F637" s="208" t="s">
        <v>1017</v>
      </c>
      <c r="G637" s="37"/>
      <c r="H637" s="37"/>
      <c r="I637" s="209"/>
      <c r="J637" s="37"/>
      <c r="K637" s="37"/>
      <c r="L637" s="40"/>
      <c r="M637" s="210"/>
      <c r="N637" s="211"/>
      <c r="O637" s="72"/>
      <c r="P637" s="72"/>
      <c r="Q637" s="72"/>
      <c r="R637" s="72"/>
      <c r="S637" s="72"/>
      <c r="T637" s="73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7" t="s">
        <v>219</v>
      </c>
      <c r="AU637" s="17" t="s">
        <v>95</v>
      </c>
    </row>
    <row r="638" spans="1:65" s="2" customFormat="1" ht="21.75" customHeight="1">
      <c r="A638" s="35"/>
      <c r="B638" s="36"/>
      <c r="C638" s="194" t="s">
        <v>1018</v>
      </c>
      <c r="D638" s="194" t="s">
        <v>212</v>
      </c>
      <c r="E638" s="195" t="s">
        <v>1019</v>
      </c>
      <c r="F638" s="196" t="s">
        <v>1020</v>
      </c>
      <c r="G638" s="197" t="s">
        <v>515</v>
      </c>
      <c r="H638" s="198">
        <v>0</v>
      </c>
      <c r="I638" s="199"/>
      <c r="J638" s="200">
        <f>ROUND(I638*H638,2)</f>
        <v>0</v>
      </c>
      <c r="K638" s="196" t="s">
        <v>324</v>
      </c>
      <c r="L638" s="40"/>
      <c r="M638" s="201" t="s">
        <v>1</v>
      </c>
      <c r="N638" s="202" t="s">
        <v>50</v>
      </c>
      <c r="O638" s="72"/>
      <c r="P638" s="203">
        <f>O638*H638</f>
        <v>0</v>
      </c>
      <c r="Q638" s="203">
        <v>1.4999999999999999E-4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217</v>
      </c>
      <c r="AT638" s="205" t="s">
        <v>212</v>
      </c>
      <c r="AU638" s="205" t="s">
        <v>95</v>
      </c>
      <c r="AY638" s="17" t="s">
        <v>209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7" t="s">
        <v>93</v>
      </c>
      <c r="BK638" s="206">
        <f>ROUND(I638*H638,2)</f>
        <v>0</v>
      </c>
      <c r="BL638" s="17" t="s">
        <v>217</v>
      </c>
      <c r="BM638" s="205" t="s">
        <v>1021</v>
      </c>
    </row>
    <row r="639" spans="1:65" s="2" customFormat="1" ht="11.25">
      <c r="A639" s="35"/>
      <c r="B639" s="36"/>
      <c r="C639" s="37"/>
      <c r="D639" s="207" t="s">
        <v>219</v>
      </c>
      <c r="E639" s="37"/>
      <c r="F639" s="208" t="s">
        <v>1022</v>
      </c>
      <c r="G639" s="37"/>
      <c r="H639" s="37"/>
      <c r="I639" s="209"/>
      <c r="J639" s="37"/>
      <c r="K639" s="37"/>
      <c r="L639" s="40"/>
      <c r="M639" s="210"/>
      <c r="N639" s="211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7" t="s">
        <v>219</v>
      </c>
      <c r="AU639" s="17" t="s">
        <v>95</v>
      </c>
    </row>
    <row r="640" spans="1:65" s="2" customFormat="1" ht="24.2" customHeight="1">
      <c r="A640" s="35"/>
      <c r="B640" s="36"/>
      <c r="C640" s="194" t="s">
        <v>1023</v>
      </c>
      <c r="D640" s="194" t="s">
        <v>212</v>
      </c>
      <c r="E640" s="195" t="s">
        <v>1024</v>
      </c>
      <c r="F640" s="196" t="s">
        <v>1025</v>
      </c>
      <c r="G640" s="197" t="s">
        <v>515</v>
      </c>
      <c r="H640" s="198">
        <v>20</v>
      </c>
      <c r="I640" s="199"/>
      <c r="J640" s="200">
        <f>ROUND(I640*H640,2)</f>
        <v>0</v>
      </c>
      <c r="K640" s="196" t="s">
        <v>324</v>
      </c>
      <c r="L640" s="40"/>
      <c r="M640" s="201" t="s">
        <v>1</v>
      </c>
      <c r="N640" s="202" t="s">
        <v>50</v>
      </c>
      <c r="O640" s="72"/>
      <c r="P640" s="203">
        <f>O640*H640</f>
        <v>0</v>
      </c>
      <c r="Q640" s="203">
        <v>1.42788E-5</v>
      </c>
      <c r="R640" s="203">
        <f>Q640*H640</f>
        <v>2.85576E-4</v>
      </c>
      <c r="S640" s="203">
        <v>0</v>
      </c>
      <c r="T640" s="20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05" t="s">
        <v>217</v>
      </c>
      <c r="AT640" s="205" t="s">
        <v>212</v>
      </c>
      <c r="AU640" s="205" t="s">
        <v>95</v>
      </c>
      <c r="AY640" s="17" t="s">
        <v>209</v>
      </c>
      <c r="BE640" s="206">
        <f>IF(N640="základní",J640,0)</f>
        <v>0</v>
      </c>
      <c r="BF640" s="206">
        <f>IF(N640="snížená",J640,0)</f>
        <v>0</v>
      </c>
      <c r="BG640" s="206">
        <f>IF(N640="zákl. přenesená",J640,0)</f>
        <v>0</v>
      </c>
      <c r="BH640" s="206">
        <f>IF(N640="sníž. přenesená",J640,0)</f>
        <v>0</v>
      </c>
      <c r="BI640" s="206">
        <f>IF(N640="nulová",J640,0)</f>
        <v>0</v>
      </c>
      <c r="BJ640" s="17" t="s">
        <v>93</v>
      </c>
      <c r="BK640" s="206">
        <f>ROUND(I640*H640,2)</f>
        <v>0</v>
      </c>
      <c r="BL640" s="17" t="s">
        <v>217</v>
      </c>
      <c r="BM640" s="205" t="s">
        <v>1026</v>
      </c>
    </row>
    <row r="641" spans="1:65" s="2" customFormat="1" ht="11.25">
      <c r="A641" s="35"/>
      <c r="B641" s="36"/>
      <c r="C641" s="37"/>
      <c r="D641" s="207" t="s">
        <v>219</v>
      </c>
      <c r="E641" s="37"/>
      <c r="F641" s="208" t="s">
        <v>1027</v>
      </c>
      <c r="G641" s="37"/>
      <c r="H641" s="37"/>
      <c r="I641" s="209"/>
      <c r="J641" s="37"/>
      <c r="K641" s="37"/>
      <c r="L641" s="40"/>
      <c r="M641" s="210"/>
      <c r="N641" s="211"/>
      <c r="O641" s="72"/>
      <c r="P641" s="72"/>
      <c r="Q641" s="72"/>
      <c r="R641" s="72"/>
      <c r="S641" s="72"/>
      <c r="T641" s="73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7" t="s">
        <v>219</v>
      </c>
      <c r="AU641" s="17" t="s">
        <v>95</v>
      </c>
    </row>
    <row r="642" spans="1:65" s="13" customFormat="1" ht="11.25">
      <c r="B642" s="214"/>
      <c r="C642" s="215"/>
      <c r="D642" s="212" t="s">
        <v>263</v>
      </c>
      <c r="E642" s="216" t="s">
        <v>1</v>
      </c>
      <c r="F642" s="217" t="s">
        <v>1028</v>
      </c>
      <c r="G642" s="215"/>
      <c r="H642" s="218">
        <v>20</v>
      </c>
      <c r="I642" s="219"/>
      <c r="J642" s="215"/>
      <c r="K642" s="215"/>
      <c r="L642" s="220"/>
      <c r="M642" s="221"/>
      <c r="N642" s="222"/>
      <c r="O642" s="222"/>
      <c r="P642" s="222"/>
      <c r="Q642" s="222"/>
      <c r="R642" s="222"/>
      <c r="S642" s="222"/>
      <c r="T642" s="223"/>
      <c r="AT642" s="224" t="s">
        <v>263</v>
      </c>
      <c r="AU642" s="224" t="s">
        <v>95</v>
      </c>
      <c r="AV642" s="13" t="s">
        <v>95</v>
      </c>
      <c r="AW642" s="13" t="s">
        <v>41</v>
      </c>
      <c r="AX642" s="13" t="s">
        <v>85</v>
      </c>
      <c r="AY642" s="224" t="s">
        <v>209</v>
      </c>
    </row>
    <row r="643" spans="1:65" s="14" customFormat="1" ht="11.25">
      <c r="B643" s="229"/>
      <c r="C643" s="230"/>
      <c r="D643" s="212" t="s">
        <v>263</v>
      </c>
      <c r="E643" s="231" t="s">
        <v>1</v>
      </c>
      <c r="F643" s="232" t="s">
        <v>339</v>
      </c>
      <c r="G643" s="230"/>
      <c r="H643" s="233">
        <v>20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263</v>
      </c>
      <c r="AU643" s="239" t="s">
        <v>95</v>
      </c>
      <c r="AV643" s="14" t="s">
        <v>217</v>
      </c>
      <c r="AW643" s="14" t="s">
        <v>41</v>
      </c>
      <c r="AX643" s="14" t="s">
        <v>93</v>
      </c>
      <c r="AY643" s="239" t="s">
        <v>209</v>
      </c>
    </row>
    <row r="644" spans="1:65" s="2" customFormat="1" ht="24.2" customHeight="1">
      <c r="A644" s="35"/>
      <c r="B644" s="36"/>
      <c r="C644" s="194" t="s">
        <v>1029</v>
      </c>
      <c r="D644" s="194" t="s">
        <v>212</v>
      </c>
      <c r="E644" s="195" t="s">
        <v>1030</v>
      </c>
      <c r="F644" s="196" t="s">
        <v>1031</v>
      </c>
      <c r="G644" s="197" t="s">
        <v>515</v>
      </c>
      <c r="H644" s="198">
        <v>20</v>
      </c>
      <c r="I644" s="199"/>
      <c r="J644" s="200">
        <f>ROUND(I644*H644,2)</f>
        <v>0</v>
      </c>
      <c r="K644" s="196" t="s">
        <v>324</v>
      </c>
      <c r="L644" s="40"/>
      <c r="M644" s="201" t="s">
        <v>1</v>
      </c>
      <c r="N644" s="202" t="s">
        <v>50</v>
      </c>
      <c r="O644" s="72"/>
      <c r="P644" s="203">
        <f>O644*H644</f>
        <v>0</v>
      </c>
      <c r="Q644" s="203">
        <v>4.2484000000000002E-5</v>
      </c>
      <c r="R644" s="203">
        <f>Q644*H644</f>
        <v>8.4968000000000001E-4</v>
      </c>
      <c r="S644" s="203">
        <v>0</v>
      </c>
      <c r="T644" s="20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5" t="s">
        <v>217</v>
      </c>
      <c r="AT644" s="205" t="s">
        <v>212</v>
      </c>
      <c r="AU644" s="205" t="s">
        <v>95</v>
      </c>
      <c r="AY644" s="17" t="s">
        <v>209</v>
      </c>
      <c r="BE644" s="206">
        <f>IF(N644="základní",J644,0)</f>
        <v>0</v>
      </c>
      <c r="BF644" s="206">
        <f>IF(N644="snížená",J644,0)</f>
        <v>0</v>
      </c>
      <c r="BG644" s="206">
        <f>IF(N644="zákl. přenesená",J644,0)</f>
        <v>0</v>
      </c>
      <c r="BH644" s="206">
        <f>IF(N644="sníž. přenesená",J644,0)</f>
        <v>0</v>
      </c>
      <c r="BI644" s="206">
        <f>IF(N644="nulová",J644,0)</f>
        <v>0</v>
      </c>
      <c r="BJ644" s="17" t="s">
        <v>93</v>
      </c>
      <c r="BK644" s="206">
        <f>ROUND(I644*H644,2)</f>
        <v>0</v>
      </c>
      <c r="BL644" s="17" t="s">
        <v>217</v>
      </c>
      <c r="BM644" s="205" t="s">
        <v>1032</v>
      </c>
    </row>
    <row r="645" spans="1:65" s="2" customFormat="1" ht="11.25">
      <c r="A645" s="35"/>
      <c r="B645" s="36"/>
      <c r="C645" s="37"/>
      <c r="D645" s="207" t="s">
        <v>219</v>
      </c>
      <c r="E645" s="37"/>
      <c r="F645" s="208" t="s">
        <v>1033</v>
      </c>
      <c r="G645" s="37"/>
      <c r="H645" s="37"/>
      <c r="I645" s="209"/>
      <c r="J645" s="37"/>
      <c r="K645" s="37"/>
      <c r="L645" s="40"/>
      <c r="M645" s="210"/>
      <c r="N645" s="211"/>
      <c r="O645" s="72"/>
      <c r="P645" s="72"/>
      <c r="Q645" s="72"/>
      <c r="R645" s="72"/>
      <c r="S645" s="72"/>
      <c r="T645" s="73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7" t="s">
        <v>219</v>
      </c>
      <c r="AU645" s="17" t="s">
        <v>95</v>
      </c>
    </row>
    <row r="646" spans="1:65" s="13" customFormat="1" ht="11.25">
      <c r="B646" s="214"/>
      <c r="C646" s="215"/>
      <c r="D646" s="212" t="s">
        <v>263</v>
      </c>
      <c r="E646" s="216" t="s">
        <v>1</v>
      </c>
      <c r="F646" s="217" t="s">
        <v>1028</v>
      </c>
      <c r="G646" s="215"/>
      <c r="H646" s="218">
        <v>20</v>
      </c>
      <c r="I646" s="219"/>
      <c r="J646" s="215"/>
      <c r="K646" s="215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263</v>
      </c>
      <c r="AU646" s="224" t="s">
        <v>95</v>
      </c>
      <c r="AV646" s="13" t="s">
        <v>95</v>
      </c>
      <c r="AW646" s="13" t="s">
        <v>41</v>
      </c>
      <c r="AX646" s="13" t="s">
        <v>85</v>
      </c>
      <c r="AY646" s="224" t="s">
        <v>209</v>
      </c>
    </row>
    <row r="647" spans="1:65" s="14" customFormat="1" ht="11.25">
      <c r="B647" s="229"/>
      <c r="C647" s="230"/>
      <c r="D647" s="212" t="s">
        <v>263</v>
      </c>
      <c r="E647" s="231" t="s">
        <v>1</v>
      </c>
      <c r="F647" s="232" t="s">
        <v>339</v>
      </c>
      <c r="G647" s="230"/>
      <c r="H647" s="233">
        <v>20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263</v>
      </c>
      <c r="AU647" s="239" t="s">
        <v>95</v>
      </c>
      <c r="AV647" s="14" t="s">
        <v>217</v>
      </c>
      <c r="AW647" s="14" t="s">
        <v>41</v>
      </c>
      <c r="AX647" s="14" t="s">
        <v>93</v>
      </c>
      <c r="AY647" s="239" t="s">
        <v>209</v>
      </c>
    </row>
    <row r="648" spans="1:65" s="12" customFormat="1" ht="22.9" customHeight="1">
      <c r="B648" s="178"/>
      <c r="C648" s="179"/>
      <c r="D648" s="180" t="s">
        <v>84</v>
      </c>
      <c r="E648" s="192" t="s">
        <v>1034</v>
      </c>
      <c r="F648" s="192" t="s">
        <v>1035</v>
      </c>
      <c r="G648" s="179"/>
      <c r="H648" s="179"/>
      <c r="I648" s="182"/>
      <c r="J648" s="193">
        <f>BK648</f>
        <v>0</v>
      </c>
      <c r="K648" s="179"/>
      <c r="L648" s="184"/>
      <c r="M648" s="185"/>
      <c r="N648" s="186"/>
      <c r="O648" s="186"/>
      <c r="P648" s="187">
        <f>SUM(P649:P650)</f>
        <v>0</v>
      </c>
      <c r="Q648" s="186"/>
      <c r="R648" s="187">
        <f>SUM(R649:R650)</f>
        <v>0</v>
      </c>
      <c r="S648" s="186"/>
      <c r="T648" s="188">
        <f>SUM(T649:T650)</f>
        <v>0</v>
      </c>
      <c r="AR648" s="189" t="s">
        <v>93</v>
      </c>
      <c r="AT648" s="190" t="s">
        <v>84</v>
      </c>
      <c r="AU648" s="190" t="s">
        <v>93</v>
      </c>
      <c r="AY648" s="189" t="s">
        <v>209</v>
      </c>
      <c r="BK648" s="191">
        <f>SUM(BK649:BK650)</f>
        <v>0</v>
      </c>
    </row>
    <row r="649" spans="1:65" s="2" customFormat="1" ht="21.75" customHeight="1">
      <c r="A649" s="35"/>
      <c r="B649" s="36"/>
      <c r="C649" s="194" t="s">
        <v>1036</v>
      </c>
      <c r="D649" s="194" t="s">
        <v>212</v>
      </c>
      <c r="E649" s="195" t="s">
        <v>1037</v>
      </c>
      <c r="F649" s="196" t="s">
        <v>1038</v>
      </c>
      <c r="G649" s="197" t="s">
        <v>383</v>
      </c>
      <c r="H649" s="198">
        <v>515.12699999999995</v>
      </c>
      <c r="I649" s="199"/>
      <c r="J649" s="200">
        <f>ROUND(I649*H649,2)</f>
        <v>0</v>
      </c>
      <c r="K649" s="196" t="s">
        <v>324</v>
      </c>
      <c r="L649" s="40"/>
      <c r="M649" s="201" t="s">
        <v>1</v>
      </c>
      <c r="N649" s="202" t="s">
        <v>50</v>
      </c>
      <c r="O649" s="72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5" t="s">
        <v>217</v>
      </c>
      <c r="AT649" s="205" t="s">
        <v>212</v>
      </c>
      <c r="AU649" s="205" t="s">
        <v>95</v>
      </c>
      <c r="AY649" s="17" t="s">
        <v>209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17" t="s">
        <v>93</v>
      </c>
      <c r="BK649" s="206">
        <f>ROUND(I649*H649,2)</f>
        <v>0</v>
      </c>
      <c r="BL649" s="17" t="s">
        <v>217</v>
      </c>
      <c r="BM649" s="205" t="s">
        <v>1039</v>
      </c>
    </row>
    <row r="650" spans="1:65" s="2" customFormat="1" ht="11.25">
      <c r="A650" s="35"/>
      <c r="B650" s="36"/>
      <c r="C650" s="37"/>
      <c r="D650" s="207" t="s">
        <v>219</v>
      </c>
      <c r="E650" s="37"/>
      <c r="F650" s="208" t="s">
        <v>1040</v>
      </c>
      <c r="G650" s="37"/>
      <c r="H650" s="37"/>
      <c r="I650" s="209"/>
      <c r="J650" s="37"/>
      <c r="K650" s="37"/>
      <c r="L650" s="40"/>
      <c r="M650" s="210"/>
      <c r="N650" s="211"/>
      <c r="O650" s="72"/>
      <c r="P650" s="72"/>
      <c r="Q650" s="72"/>
      <c r="R650" s="72"/>
      <c r="S650" s="72"/>
      <c r="T650" s="73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7" t="s">
        <v>219</v>
      </c>
      <c r="AU650" s="17" t="s">
        <v>95</v>
      </c>
    </row>
    <row r="651" spans="1:65" s="12" customFormat="1" ht="25.9" customHeight="1">
      <c r="B651" s="178"/>
      <c r="C651" s="179"/>
      <c r="D651" s="180" t="s">
        <v>84</v>
      </c>
      <c r="E651" s="181" t="s">
        <v>1041</v>
      </c>
      <c r="F651" s="181" t="s">
        <v>1042</v>
      </c>
      <c r="G651" s="179"/>
      <c r="H651" s="179"/>
      <c r="I651" s="182"/>
      <c r="J651" s="183">
        <f>BK651</f>
        <v>0</v>
      </c>
      <c r="K651" s="179"/>
      <c r="L651" s="184"/>
      <c r="M651" s="185"/>
      <c r="N651" s="186"/>
      <c r="O651" s="186"/>
      <c r="P651" s="187">
        <f>P652+P687+P788+P799+P890+P965+P1038+P1087+P1272+P1359+P1403+P1437+P1484+P1495</f>
        <v>0</v>
      </c>
      <c r="Q651" s="186"/>
      <c r="R651" s="187">
        <f>R652+R687+R788+R799+R890+R965+R1038+R1087+R1272+R1359+R1403+R1437+R1484+R1495</f>
        <v>45.323378135096995</v>
      </c>
      <c r="S651" s="186"/>
      <c r="T651" s="188">
        <f>T652+T687+T788+T799+T890+T965+T1038+T1087+T1272+T1359+T1403+T1437+T1484+T1495</f>
        <v>0</v>
      </c>
      <c r="AR651" s="189" t="s">
        <v>95</v>
      </c>
      <c r="AT651" s="190" t="s">
        <v>84</v>
      </c>
      <c r="AU651" s="190" t="s">
        <v>85</v>
      </c>
      <c r="AY651" s="189" t="s">
        <v>209</v>
      </c>
      <c r="BK651" s="191">
        <f>BK652+BK687+BK788+BK799+BK890+BK965+BK1038+BK1087+BK1272+BK1359+BK1403+BK1437+BK1484+BK1495</f>
        <v>0</v>
      </c>
    </row>
    <row r="652" spans="1:65" s="12" customFormat="1" ht="22.9" customHeight="1">
      <c r="B652" s="178"/>
      <c r="C652" s="179"/>
      <c r="D652" s="180" t="s">
        <v>84</v>
      </c>
      <c r="E652" s="192" t="s">
        <v>1043</v>
      </c>
      <c r="F652" s="192" t="s">
        <v>1044</v>
      </c>
      <c r="G652" s="179"/>
      <c r="H652" s="179"/>
      <c r="I652" s="182"/>
      <c r="J652" s="193">
        <f>BK652</f>
        <v>0</v>
      </c>
      <c r="K652" s="179"/>
      <c r="L652" s="184"/>
      <c r="M652" s="185"/>
      <c r="N652" s="186"/>
      <c r="O652" s="186"/>
      <c r="P652" s="187">
        <f>SUM(P653:P686)</f>
        <v>0</v>
      </c>
      <c r="Q652" s="186"/>
      <c r="R652" s="187">
        <f>SUM(R653:R686)</f>
        <v>1.3236932412499998</v>
      </c>
      <c r="S652" s="186"/>
      <c r="T652" s="188">
        <f>SUM(T653:T686)</f>
        <v>0</v>
      </c>
      <c r="AR652" s="189" t="s">
        <v>95</v>
      </c>
      <c r="AT652" s="190" t="s">
        <v>84</v>
      </c>
      <c r="AU652" s="190" t="s">
        <v>93</v>
      </c>
      <c r="AY652" s="189" t="s">
        <v>209</v>
      </c>
      <c r="BK652" s="191">
        <f>SUM(BK653:BK686)</f>
        <v>0</v>
      </c>
    </row>
    <row r="653" spans="1:65" s="2" customFormat="1" ht="24.2" customHeight="1">
      <c r="A653" s="35"/>
      <c r="B653" s="36"/>
      <c r="C653" s="194" t="s">
        <v>1045</v>
      </c>
      <c r="D653" s="194" t="s">
        <v>212</v>
      </c>
      <c r="E653" s="195" t="s">
        <v>1046</v>
      </c>
      <c r="F653" s="196" t="s">
        <v>1047</v>
      </c>
      <c r="G653" s="197" t="s">
        <v>462</v>
      </c>
      <c r="H653" s="198">
        <v>159.762</v>
      </c>
      <c r="I653" s="199"/>
      <c r="J653" s="200">
        <f>ROUND(I653*H653,2)</f>
        <v>0</v>
      </c>
      <c r="K653" s="196" t="s">
        <v>324</v>
      </c>
      <c r="L653" s="40"/>
      <c r="M653" s="201" t="s">
        <v>1</v>
      </c>
      <c r="N653" s="202" t="s">
        <v>50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416</v>
      </c>
      <c r="AT653" s="205" t="s">
        <v>212</v>
      </c>
      <c r="AU653" s="205" t="s">
        <v>95</v>
      </c>
      <c r="AY653" s="17" t="s">
        <v>209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7" t="s">
        <v>93</v>
      </c>
      <c r="BK653" s="206">
        <f>ROUND(I653*H653,2)</f>
        <v>0</v>
      </c>
      <c r="BL653" s="17" t="s">
        <v>416</v>
      </c>
      <c r="BM653" s="205" t="s">
        <v>1048</v>
      </c>
    </row>
    <row r="654" spans="1:65" s="2" customFormat="1" ht="11.25">
      <c r="A654" s="35"/>
      <c r="B654" s="36"/>
      <c r="C654" s="37"/>
      <c r="D654" s="207" t="s">
        <v>219</v>
      </c>
      <c r="E654" s="37"/>
      <c r="F654" s="208" t="s">
        <v>1049</v>
      </c>
      <c r="G654" s="37"/>
      <c r="H654" s="37"/>
      <c r="I654" s="209"/>
      <c r="J654" s="37"/>
      <c r="K654" s="37"/>
      <c r="L654" s="40"/>
      <c r="M654" s="210"/>
      <c r="N654" s="211"/>
      <c r="O654" s="72"/>
      <c r="P654" s="72"/>
      <c r="Q654" s="72"/>
      <c r="R654" s="72"/>
      <c r="S654" s="72"/>
      <c r="T654" s="73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7" t="s">
        <v>219</v>
      </c>
      <c r="AU654" s="17" t="s">
        <v>95</v>
      </c>
    </row>
    <row r="655" spans="1:65" s="13" customFormat="1" ht="11.25">
      <c r="B655" s="214"/>
      <c r="C655" s="215"/>
      <c r="D655" s="212" t="s">
        <v>263</v>
      </c>
      <c r="E655" s="216" t="s">
        <v>1</v>
      </c>
      <c r="F655" s="217" t="s">
        <v>1050</v>
      </c>
      <c r="G655" s="215"/>
      <c r="H655" s="218">
        <v>159.762</v>
      </c>
      <c r="I655" s="219"/>
      <c r="J655" s="215"/>
      <c r="K655" s="215"/>
      <c r="L655" s="220"/>
      <c r="M655" s="221"/>
      <c r="N655" s="222"/>
      <c r="O655" s="222"/>
      <c r="P655" s="222"/>
      <c r="Q655" s="222"/>
      <c r="R655" s="222"/>
      <c r="S655" s="222"/>
      <c r="T655" s="223"/>
      <c r="AT655" s="224" t="s">
        <v>263</v>
      </c>
      <c r="AU655" s="224" t="s">
        <v>95</v>
      </c>
      <c r="AV655" s="13" t="s">
        <v>95</v>
      </c>
      <c r="AW655" s="13" t="s">
        <v>41</v>
      </c>
      <c r="AX655" s="13" t="s">
        <v>85</v>
      </c>
      <c r="AY655" s="224" t="s">
        <v>209</v>
      </c>
    </row>
    <row r="656" spans="1:65" s="14" customFormat="1" ht="11.25">
      <c r="B656" s="229"/>
      <c r="C656" s="230"/>
      <c r="D656" s="212" t="s">
        <v>263</v>
      </c>
      <c r="E656" s="231" t="s">
        <v>1</v>
      </c>
      <c r="F656" s="232" t="s">
        <v>339</v>
      </c>
      <c r="G656" s="230"/>
      <c r="H656" s="233">
        <v>159.762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263</v>
      </c>
      <c r="AU656" s="239" t="s">
        <v>95</v>
      </c>
      <c r="AV656" s="14" t="s">
        <v>217</v>
      </c>
      <c r="AW656" s="14" t="s">
        <v>41</v>
      </c>
      <c r="AX656" s="14" t="s">
        <v>93</v>
      </c>
      <c r="AY656" s="239" t="s">
        <v>209</v>
      </c>
    </row>
    <row r="657" spans="1:65" s="2" customFormat="1" ht="16.5" customHeight="1">
      <c r="A657" s="35"/>
      <c r="B657" s="36"/>
      <c r="C657" s="250" t="s">
        <v>1051</v>
      </c>
      <c r="D657" s="250" t="s">
        <v>405</v>
      </c>
      <c r="E657" s="251" t="s">
        <v>1052</v>
      </c>
      <c r="F657" s="252" t="s">
        <v>1053</v>
      </c>
      <c r="G657" s="253" t="s">
        <v>383</v>
      </c>
      <c r="H657" s="254">
        <v>4.8000000000000001E-2</v>
      </c>
      <c r="I657" s="255"/>
      <c r="J657" s="256">
        <f>ROUND(I657*H657,2)</f>
        <v>0</v>
      </c>
      <c r="K657" s="252" t="s">
        <v>324</v>
      </c>
      <c r="L657" s="257"/>
      <c r="M657" s="258" t="s">
        <v>1</v>
      </c>
      <c r="N657" s="259" t="s">
        <v>50</v>
      </c>
      <c r="O657" s="72"/>
      <c r="P657" s="203">
        <f>O657*H657</f>
        <v>0</v>
      </c>
      <c r="Q657" s="203">
        <v>1</v>
      </c>
      <c r="R657" s="203">
        <f>Q657*H657</f>
        <v>4.8000000000000001E-2</v>
      </c>
      <c r="S657" s="203">
        <v>0</v>
      </c>
      <c r="T657" s="20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5" t="s">
        <v>526</v>
      </c>
      <c r="AT657" s="205" t="s">
        <v>405</v>
      </c>
      <c r="AU657" s="205" t="s">
        <v>95</v>
      </c>
      <c r="AY657" s="17" t="s">
        <v>209</v>
      </c>
      <c r="BE657" s="206">
        <f>IF(N657="základní",J657,0)</f>
        <v>0</v>
      </c>
      <c r="BF657" s="206">
        <f>IF(N657="snížená",J657,0)</f>
        <v>0</v>
      </c>
      <c r="BG657" s="206">
        <f>IF(N657="zákl. přenesená",J657,0)</f>
        <v>0</v>
      </c>
      <c r="BH657" s="206">
        <f>IF(N657="sníž. přenesená",J657,0)</f>
        <v>0</v>
      </c>
      <c r="BI657" s="206">
        <f>IF(N657="nulová",J657,0)</f>
        <v>0</v>
      </c>
      <c r="BJ657" s="17" t="s">
        <v>93</v>
      </c>
      <c r="BK657" s="206">
        <f>ROUND(I657*H657,2)</f>
        <v>0</v>
      </c>
      <c r="BL657" s="17" t="s">
        <v>416</v>
      </c>
      <c r="BM657" s="205" t="s">
        <v>1054</v>
      </c>
    </row>
    <row r="658" spans="1:65" s="2" customFormat="1" ht="19.5">
      <c r="A658" s="35"/>
      <c r="B658" s="36"/>
      <c r="C658" s="37"/>
      <c r="D658" s="212" t="s">
        <v>221</v>
      </c>
      <c r="E658" s="37"/>
      <c r="F658" s="213" t="s">
        <v>1055</v>
      </c>
      <c r="G658" s="37"/>
      <c r="H658" s="37"/>
      <c r="I658" s="209"/>
      <c r="J658" s="37"/>
      <c r="K658" s="37"/>
      <c r="L658" s="40"/>
      <c r="M658" s="210"/>
      <c r="N658" s="211"/>
      <c r="O658" s="72"/>
      <c r="P658" s="72"/>
      <c r="Q658" s="72"/>
      <c r="R658" s="72"/>
      <c r="S658" s="72"/>
      <c r="T658" s="73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7" t="s">
        <v>221</v>
      </c>
      <c r="AU658" s="17" t="s">
        <v>95</v>
      </c>
    </row>
    <row r="659" spans="1:65" s="13" customFormat="1" ht="11.25">
      <c r="B659" s="214"/>
      <c r="C659" s="215"/>
      <c r="D659" s="212" t="s">
        <v>263</v>
      </c>
      <c r="E659" s="215"/>
      <c r="F659" s="217" t="s">
        <v>1056</v>
      </c>
      <c r="G659" s="215"/>
      <c r="H659" s="218">
        <v>4.8000000000000001E-2</v>
      </c>
      <c r="I659" s="219"/>
      <c r="J659" s="215"/>
      <c r="K659" s="215"/>
      <c r="L659" s="220"/>
      <c r="M659" s="221"/>
      <c r="N659" s="222"/>
      <c r="O659" s="222"/>
      <c r="P659" s="222"/>
      <c r="Q659" s="222"/>
      <c r="R659" s="222"/>
      <c r="S659" s="222"/>
      <c r="T659" s="223"/>
      <c r="AT659" s="224" t="s">
        <v>263</v>
      </c>
      <c r="AU659" s="224" t="s">
        <v>95</v>
      </c>
      <c r="AV659" s="13" t="s">
        <v>95</v>
      </c>
      <c r="AW659" s="13" t="s">
        <v>4</v>
      </c>
      <c r="AX659" s="13" t="s">
        <v>93</v>
      </c>
      <c r="AY659" s="224" t="s">
        <v>209</v>
      </c>
    </row>
    <row r="660" spans="1:65" s="2" customFormat="1" ht="24.2" customHeight="1">
      <c r="A660" s="35"/>
      <c r="B660" s="36"/>
      <c r="C660" s="194" t="s">
        <v>1057</v>
      </c>
      <c r="D660" s="194" t="s">
        <v>212</v>
      </c>
      <c r="E660" s="195" t="s">
        <v>1058</v>
      </c>
      <c r="F660" s="196" t="s">
        <v>1059</v>
      </c>
      <c r="G660" s="197" t="s">
        <v>462</v>
      </c>
      <c r="H660" s="198">
        <v>41.643000000000001</v>
      </c>
      <c r="I660" s="199"/>
      <c r="J660" s="200">
        <f>ROUND(I660*H660,2)</f>
        <v>0</v>
      </c>
      <c r="K660" s="196" t="s">
        <v>324</v>
      </c>
      <c r="L660" s="40"/>
      <c r="M660" s="201" t="s">
        <v>1</v>
      </c>
      <c r="N660" s="202" t="s">
        <v>50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0</v>
      </c>
      <c r="T660" s="204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416</v>
      </c>
      <c r="AT660" s="205" t="s">
        <v>212</v>
      </c>
      <c r="AU660" s="205" t="s">
        <v>95</v>
      </c>
      <c r="AY660" s="17" t="s">
        <v>209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7" t="s">
        <v>93</v>
      </c>
      <c r="BK660" s="206">
        <f>ROUND(I660*H660,2)</f>
        <v>0</v>
      </c>
      <c r="BL660" s="17" t="s">
        <v>416</v>
      </c>
      <c r="BM660" s="205" t="s">
        <v>1060</v>
      </c>
    </row>
    <row r="661" spans="1:65" s="2" customFormat="1" ht="11.25">
      <c r="A661" s="35"/>
      <c r="B661" s="36"/>
      <c r="C661" s="37"/>
      <c r="D661" s="207" t="s">
        <v>219</v>
      </c>
      <c r="E661" s="37"/>
      <c r="F661" s="208" t="s">
        <v>1061</v>
      </c>
      <c r="G661" s="37"/>
      <c r="H661" s="37"/>
      <c r="I661" s="209"/>
      <c r="J661" s="37"/>
      <c r="K661" s="37"/>
      <c r="L661" s="40"/>
      <c r="M661" s="210"/>
      <c r="N661" s="211"/>
      <c r="O661" s="72"/>
      <c r="P661" s="72"/>
      <c r="Q661" s="72"/>
      <c r="R661" s="72"/>
      <c r="S661" s="72"/>
      <c r="T661" s="73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7" t="s">
        <v>219</v>
      </c>
      <c r="AU661" s="17" t="s">
        <v>95</v>
      </c>
    </row>
    <row r="662" spans="1:65" s="13" customFormat="1" ht="22.5">
      <c r="B662" s="214"/>
      <c r="C662" s="215"/>
      <c r="D662" s="212" t="s">
        <v>263</v>
      </c>
      <c r="E662" s="216" t="s">
        <v>1</v>
      </c>
      <c r="F662" s="217" t="s">
        <v>1062</v>
      </c>
      <c r="G662" s="215"/>
      <c r="H662" s="218">
        <v>41.643000000000001</v>
      </c>
      <c r="I662" s="219"/>
      <c r="J662" s="215"/>
      <c r="K662" s="215"/>
      <c r="L662" s="220"/>
      <c r="M662" s="221"/>
      <c r="N662" s="222"/>
      <c r="O662" s="222"/>
      <c r="P662" s="222"/>
      <c r="Q662" s="222"/>
      <c r="R662" s="222"/>
      <c r="S662" s="222"/>
      <c r="T662" s="223"/>
      <c r="AT662" s="224" t="s">
        <v>263</v>
      </c>
      <c r="AU662" s="224" t="s">
        <v>95</v>
      </c>
      <c r="AV662" s="13" t="s">
        <v>95</v>
      </c>
      <c r="AW662" s="13" t="s">
        <v>41</v>
      </c>
      <c r="AX662" s="13" t="s">
        <v>85</v>
      </c>
      <c r="AY662" s="224" t="s">
        <v>209</v>
      </c>
    </row>
    <row r="663" spans="1:65" s="14" customFormat="1" ht="11.25">
      <c r="B663" s="229"/>
      <c r="C663" s="230"/>
      <c r="D663" s="212" t="s">
        <v>263</v>
      </c>
      <c r="E663" s="231" t="s">
        <v>1</v>
      </c>
      <c r="F663" s="232" t="s">
        <v>339</v>
      </c>
      <c r="G663" s="230"/>
      <c r="H663" s="233">
        <v>41.643000000000001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AT663" s="239" t="s">
        <v>263</v>
      </c>
      <c r="AU663" s="239" t="s">
        <v>95</v>
      </c>
      <c r="AV663" s="14" t="s">
        <v>217</v>
      </c>
      <c r="AW663" s="14" t="s">
        <v>41</v>
      </c>
      <c r="AX663" s="14" t="s">
        <v>93</v>
      </c>
      <c r="AY663" s="239" t="s">
        <v>209</v>
      </c>
    </row>
    <row r="664" spans="1:65" s="2" customFormat="1" ht="16.5" customHeight="1">
      <c r="A664" s="35"/>
      <c r="B664" s="36"/>
      <c r="C664" s="250" t="s">
        <v>1063</v>
      </c>
      <c r="D664" s="250" t="s">
        <v>405</v>
      </c>
      <c r="E664" s="251" t="s">
        <v>1052</v>
      </c>
      <c r="F664" s="252" t="s">
        <v>1053</v>
      </c>
      <c r="G664" s="253" t="s">
        <v>383</v>
      </c>
      <c r="H664" s="254">
        <v>1.4E-2</v>
      </c>
      <c r="I664" s="255"/>
      <c r="J664" s="256">
        <f>ROUND(I664*H664,2)</f>
        <v>0</v>
      </c>
      <c r="K664" s="252" t="s">
        <v>324</v>
      </c>
      <c r="L664" s="257"/>
      <c r="M664" s="258" t="s">
        <v>1</v>
      </c>
      <c r="N664" s="259" t="s">
        <v>50</v>
      </c>
      <c r="O664" s="72"/>
      <c r="P664" s="203">
        <f>O664*H664</f>
        <v>0</v>
      </c>
      <c r="Q664" s="203">
        <v>1</v>
      </c>
      <c r="R664" s="203">
        <f>Q664*H664</f>
        <v>1.4E-2</v>
      </c>
      <c r="S664" s="203">
        <v>0</v>
      </c>
      <c r="T664" s="204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5" t="s">
        <v>526</v>
      </c>
      <c r="AT664" s="205" t="s">
        <v>405</v>
      </c>
      <c r="AU664" s="205" t="s">
        <v>95</v>
      </c>
      <c r="AY664" s="17" t="s">
        <v>209</v>
      </c>
      <c r="BE664" s="206">
        <f>IF(N664="základní",J664,0)</f>
        <v>0</v>
      </c>
      <c r="BF664" s="206">
        <f>IF(N664="snížená",J664,0)</f>
        <v>0</v>
      </c>
      <c r="BG664" s="206">
        <f>IF(N664="zákl. přenesená",J664,0)</f>
        <v>0</v>
      </c>
      <c r="BH664" s="206">
        <f>IF(N664="sníž. přenesená",J664,0)</f>
        <v>0</v>
      </c>
      <c r="BI664" s="206">
        <f>IF(N664="nulová",J664,0)</f>
        <v>0</v>
      </c>
      <c r="BJ664" s="17" t="s">
        <v>93</v>
      </c>
      <c r="BK664" s="206">
        <f>ROUND(I664*H664,2)</f>
        <v>0</v>
      </c>
      <c r="BL664" s="17" t="s">
        <v>416</v>
      </c>
      <c r="BM664" s="205" t="s">
        <v>1064</v>
      </c>
    </row>
    <row r="665" spans="1:65" s="2" customFormat="1" ht="19.5">
      <c r="A665" s="35"/>
      <c r="B665" s="36"/>
      <c r="C665" s="37"/>
      <c r="D665" s="212" t="s">
        <v>221</v>
      </c>
      <c r="E665" s="37"/>
      <c r="F665" s="213" t="s">
        <v>1055</v>
      </c>
      <c r="G665" s="37"/>
      <c r="H665" s="37"/>
      <c r="I665" s="209"/>
      <c r="J665" s="37"/>
      <c r="K665" s="37"/>
      <c r="L665" s="40"/>
      <c r="M665" s="210"/>
      <c r="N665" s="211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7" t="s">
        <v>221</v>
      </c>
      <c r="AU665" s="17" t="s">
        <v>95</v>
      </c>
    </row>
    <row r="666" spans="1:65" s="13" customFormat="1" ht="11.25">
      <c r="B666" s="214"/>
      <c r="C666" s="215"/>
      <c r="D666" s="212" t="s">
        <v>263</v>
      </c>
      <c r="E666" s="215"/>
      <c r="F666" s="217" t="s">
        <v>1065</v>
      </c>
      <c r="G666" s="215"/>
      <c r="H666" s="218">
        <v>1.4E-2</v>
      </c>
      <c r="I666" s="219"/>
      <c r="J666" s="215"/>
      <c r="K666" s="215"/>
      <c r="L666" s="220"/>
      <c r="M666" s="221"/>
      <c r="N666" s="222"/>
      <c r="O666" s="222"/>
      <c r="P666" s="222"/>
      <c r="Q666" s="222"/>
      <c r="R666" s="222"/>
      <c r="S666" s="222"/>
      <c r="T666" s="223"/>
      <c r="AT666" s="224" t="s">
        <v>263</v>
      </c>
      <c r="AU666" s="224" t="s">
        <v>95</v>
      </c>
      <c r="AV666" s="13" t="s">
        <v>95</v>
      </c>
      <c r="AW666" s="13" t="s">
        <v>4</v>
      </c>
      <c r="AX666" s="13" t="s">
        <v>93</v>
      </c>
      <c r="AY666" s="224" t="s">
        <v>209</v>
      </c>
    </row>
    <row r="667" spans="1:65" s="2" customFormat="1" ht="24.2" customHeight="1">
      <c r="A667" s="35"/>
      <c r="B667" s="36"/>
      <c r="C667" s="194" t="s">
        <v>1066</v>
      </c>
      <c r="D667" s="194" t="s">
        <v>212</v>
      </c>
      <c r="E667" s="195" t="s">
        <v>1067</v>
      </c>
      <c r="F667" s="196" t="s">
        <v>1068</v>
      </c>
      <c r="G667" s="197" t="s">
        <v>462</v>
      </c>
      <c r="H667" s="198">
        <v>159.762</v>
      </c>
      <c r="I667" s="199"/>
      <c r="J667" s="200">
        <f>ROUND(I667*H667,2)</f>
        <v>0</v>
      </c>
      <c r="K667" s="196" t="s">
        <v>324</v>
      </c>
      <c r="L667" s="40"/>
      <c r="M667" s="201" t="s">
        <v>1</v>
      </c>
      <c r="N667" s="202" t="s">
        <v>50</v>
      </c>
      <c r="O667" s="72"/>
      <c r="P667" s="203">
        <f>O667*H667</f>
        <v>0</v>
      </c>
      <c r="Q667" s="203">
        <v>3.9825E-4</v>
      </c>
      <c r="R667" s="203">
        <f>Q667*H667</f>
        <v>6.3625216499999998E-2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416</v>
      </c>
      <c r="AT667" s="205" t="s">
        <v>212</v>
      </c>
      <c r="AU667" s="205" t="s">
        <v>95</v>
      </c>
      <c r="AY667" s="17" t="s">
        <v>209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7" t="s">
        <v>93</v>
      </c>
      <c r="BK667" s="206">
        <f>ROUND(I667*H667,2)</f>
        <v>0</v>
      </c>
      <c r="BL667" s="17" t="s">
        <v>416</v>
      </c>
      <c r="BM667" s="205" t="s">
        <v>1069</v>
      </c>
    </row>
    <row r="668" spans="1:65" s="2" customFormat="1" ht="11.25">
      <c r="A668" s="35"/>
      <c r="B668" s="36"/>
      <c r="C668" s="37"/>
      <c r="D668" s="207" t="s">
        <v>219</v>
      </c>
      <c r="E668" s="37"/>
      <c r="F668" s="208" t="s">
        <v>1070</v>
      </c>
      <c r="G668" s="37"/>
      <c r="H668" s="37"/>
      <c r="I668" s="209"/>
      <c r="J668" s="37"/>
      <c r="K668" s="37"/>
      <c r="L668" s="40"/>
      <c r="M668" s="210"/>
      <c r="N668" s="211"/>
      <c r="O668" s="72"/>
      <c r="P668" s="72"/>
      <c r="Q668" s="72"/>
      <c r="R668" s="72"/>
      <c r="S668" s="72"/>
      <c r="T668" s="73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7" t="s">
        <v>219</v>
      </c>
      <c r="AU668" s="17" t="s">
        <v>95</v>
      </c>
    </row>
    <row r="669" spans="1:65" s="13" customFormat="1" ht="11.25">
      <c r="B669" s="214"/>
      <c r="C669" s="215"/>
      <c r="D669" s="212" t="s">
        <v>263</v>
      </c>
      <c r="E669" s="216" t="s">
        <v>1</v>
      </c>
      <c r="F669" s="217" t="s">
        <v>1050</v>
      </c>
      <c r="G669" s="215"/>
      <c r="H669" s="218">
        <v>159.762</v>
      </c>
      <c r="I669" s="219"/>
      <c r="J669" s="215"/>
      <c r="K669" s="215"/>
      <c r="L669" s="220"/>
      <c r="M669" s="221"/>
      <c r="N669" s="222"/>
      <c r="O669" s="222"/>
      <c r="P669" s="222"/>
      <c r="Q669" s="222"/>
      <c r="R669" s="222"/>
      <c r="S669" s="222"/>
      <c r="T669" s="223"/>
      <c r="AT669" s="224" t="s">
        <v>263</v>
      </c>
      <c r="AU669" s="224" t="s">
        <v>95</v>
      </c>
      <c r="AV669" s="13" t="s">
        <v>95</v>
      </c>
      <c r="AW669" s="13" t="s">
        <v>41</v>
      </c>
      <c r="AX669" s="13" t="s">
        <v>85</v>
      </c>
      <c r="AY669" s="224" t="s">
        <v>209</v>
      </c>
    </row>
    <row r="670" spans="1:65" s="14" customFormat="1" ht="11.25">
      <c r="B670" s="229"/>
      <c r="C670" s="230"/>
      <c r="D670" s="212" t="s">
        <v>263</v>
      </c>
      <c r="E670" s="231" t="s">
        <v>1</v>
      </c>
      <c r="F670" s="232" t="s">
        <v>339</v>
      </c>
      <c r="G670" s="230"/>
      <c r="H670" s="233">
        <v>159.762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263</v>
      </c>
      <c r="AU670" s="239" t="s">
        <v>95</v>
      </c>
      <c r="AV670" s="14" t="s">
        <v>217</v>
      </c>
      <c r="AW670" s="14" t="s">
        <v>41</v>
      </c>
      <c r="AX670" s="14" t="s">
        <v>93</v>
      </c>
      <c r="AY670" s="239" t="s">
        <v>209</v>
      </c>
    </row>
    <row r="671" spans="1:65" s="2" customFormat="1" ht="37.9" customHeight="1">
      <c r="A671" s="35"/>
      <c r="B671" s="36"/>
      <c r="C671" s="250" t="s">
        <v>1071</v>
      </c>
      <c r="D671" s="250" t="s">
        <v>405</v>
      </c>
      <c r="E671" s="251" t="s">
        <v>1072</v>
      </c>
      <c r="F671" s="252" t="s">
        <v>1073</v>
      </c>
      <c r="G671" s="253" t="s">
        <v>462</v>
      </c>
      <c r="H671" s="254">
        <v>186.203</v>
      </c>
      <c r="I671" s="255"/>
      <c r="J671" s="256">
        <f>ROUND(I671*H671,2)</f>
        <v>0</v>
      </c>
      <c r="K671" s="252" t="s">
        <v>324</v>
      </c>
      <c r="L671" s="257"/>
      <c r="M671" s="258" t="s">
        <v>1</v>
      </c>
      <c r="N671" s="259" t="s">
        <v>50</v>
      </c>
      <c r="O671" s="72"/>
      <c r="P671" s="203">
        <f>O671*H671</f>
        <v>0</v>
      </c>
      <c r="Q671" s="203">
        <v>4.7999999999999996E-3</v>
      </c>
      <c r="R671" s="203">
        <f>Q671*H671</f>
        <v>0.89377439999999997</v>
      </c>
      <c r="S671" s="203">
        <v>0</v>
      </c>
      <c r="T671" s="20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5" t="s">
        <v>526</v>
      </c>
      <c r="AT671" s="205" t="s">
        <v>405</v>
      </c>
      <c r="AU671" s="205" t="s">
        <v>95</v>
      </c>
      <c r="AY671" s="17" t="s">
        <v>209</v>
      </c>
      <c r="BE671" s="206">
        <f>IF(N671="základní",J671,0)</f>
        <v>0</v>
      </c>
      <c r="BF671" s="206">
        <f>IF(N671="snížená",J671,0)</f>
        <v>0</v>
      </c>
      <c r="BG671" s="206">
        <f>IF(N671="zákl. přenesená",J671,0)</f>
        <v>0</v>
      </c>
      <c r="BH671" s="206">
        <f>IF(N671="sníž. přenesená",J671,0)</f>
        <v>0</v>
      </c>
      <c r="BI671" s="206">
        <f>IF(N671="nulová",J671,0)</f>
        <v>0</v>
      </c>
      <c r="BJ671" s="17" t="s">
        <v>93</v>
      </c>
      <c r="BK671" s="206">
        <f>ROUND(I671*H671,2)</f>
        <v>0</v>
      </c>
      <c r="BL671" s="17" t="s">
        <v>416</v>
      </c>
      <c r="BM671" s="205" t="s">
        <v>1074</v>
      </c>
    </row>
    <row r="672" spans="1:65" s="13" customFormat="1" ht="11.25">
      <c r="B672" s="214"/>
      <c r="C672" s="215"/>
      <c r="D672" s="212" t="s">
        <v>263</v>
      </c>
      <c r="E672" s="215"/>
      <c r="F672" s="217" t="s">
        <v>1075</v>
      </c>
      <c r="G672" s="215"/>
      <c r="H672" s="218">
        <v>186.203</v>
      </c>
      <c r="I672" s="219"/>
      <c r="J672" s="215"/>
      <c r="K672" s="215"/>
      <c r="L672" s="220"/>
      <c r="M672" s="221"/>
      <c r="N672" s="222"/>
      <c r="O672" s="222"/>
      <c r="P672" s="222"/>
      <c r="Q672" s="222"/>
      <c r="R672" s="222"/>
      <c r="S672" s="222"/>
      <c r="T672" s="223"/>
      <c r="AT672" s="224" t="s">
        <v>263</v>
      </c>
      <c r="AU672" s="224" t="s">
        <v>95</v>
      </c>
      <c r="AV672" s="13" t="s">
        <v>95</v>
      </c>
      <c r="AW672" s="13" t="s">
        <v>4</v>
      </c>
      <c r="AX672" s="13" t="s">
        <v>93</v>
      </c>
      <c r="AY672" s="224" t="s">
        <v>209</v>
      </c>
    </row>
    <row r="673" spans="1:65" s="2" customFormat="1" ht="24.2" customHeight="1">
      <c r="A673" s="35"/>
      <c r="B673" s="36"/>
      <c r="C673" s="194" t="s">
        <v>1076</v>
      </c>
      <c r="D673" s="194" t="s">
        <v>212</v>
      </c>
      <c r="E673" s="195" t="s">
        <v>1077</v>
      </c>
      <c r="F673" s="196" t="s">
        <v>1078</v>
      </c>
      <c r="G673" s="197" t="s">
        <v>462</v>
      </c>
      <c r="H673" s="198">
        <v>41.643000000000001</v>
      </c>
      <c r="I673" s="199"/>
      <c r="J673" s="200">
        <f>ROUND(I673*H673,2)</f>
        <v>0</v>
      </c>
      <c r="K673" s="196" t="s">
        <v>324</v>
      </c>
      <c r="L673" s="40"/>
      <c r="M673" s="201" t="s">
        <v>1</v>
      </c>
      <c r="N673" s="202" t="s">
        <v>50</v>
      </c>
      <c r="O673" s="72"/>
      <c r="P673" s="203">
        <f>O673*H673</f>
        <v>0</v>
      </c>
      <c r="Q673" s="203">
        <v>3.9825E-4</v>
      </c>
      <c r="R673" s="203">
        <f>Q673*H673</f>
        <v>1.6584324750000001E-2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416</v>
      </c>
      <c r="AT673" s="205" t="s">
        <v>212</v>
      </c>
      <c r="AU673" s="205" t="s">
        <v>95</v>
      </c>
      <c r="AY673" s="17" t="s">
        <v>209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7" t="s">
        <v>93</v>
      </c>
      <c r="BK673" s="206">
        <f>ROUND(I673*H673,2)</f>
        <v>0</v>
      </c>
      <c r="BL673" s="17" t="s">
        <v>416</v>
      </c>
      <c r="BM673" s="205" t="s">
        <v>1079</v>
      </c>
    </row>
    <row r="674" spans="1:65" s="2" customFormat="1" ht="11.25">
      <c r="A674" s="35"/>
      <c r="B674" s="36"/>
      <c r="C674" s="37"/>
      <c r="D674" s="207" t="s">
        <v>219</v>
      </c>
      <c r="E674" s="37"/>
      <c r="F674" s="208" t="s">
        <v>1080</v>
      </c>
      <c r="G674" s="37"/>
      <c r="H674" s="37"/>
      <c r="I674" s="209"/>
      <c r="J674" s="37"/>
      <c r="K674" s="37"/>
      <c r="L674" s="40"/>
      <c r="M674" s="210"/>
      <c r="N674" s="211"/>
      <c r="O674" s="72"/>
      <c r="P674" s="72"/>
      <c r="Q674" s="72"/>
      <c r="R674" s="72"/>
      <c r="S674" s="72"/>
      <c r="T674" s="73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7" t="s">
        <v>219</v>
      </c>
      <c r="AU674" s="17" t="s">
        <v>95</v>
      </c>
    </row>
    <row r="675" spans="1:65" s="13" customFormat="1" ht="22.5">
      <c r="B675" s="214"/>
      <c r="C675" s="215"/>
      <c r="D675" s="212" t="s">
        <v>263</v>
      </c>
      <c r="E675" s="216" t="s">
        <v>1</v>
      </c>
      <c r="F675" s="217" t="s">
        <v>1062</v>
      </c>
      <c r="G675" s="215"/>
      <c r="H675" s="218">
        <v>41.643000000000001</v>
      </c>
      <c r="I675" s="219"/>
      <c r="J675" s="215"/>
      <c r="K675" s="215"/>
      <c r="L675" s="220"/>
      <c r="M675" s="221"/>
      <c r="N675" s="222"/>
      <c r="O675" s="222"/>
      <c r="P675" s="222"/>
      <c r="Q675" s="222"/>
      <c r="R675" s="222"/>
      <c r="S675" s="222"/>
      <c r="T675" s="223"/>
      <c r="AT675" s="224" t="s">
        <v>263</v>
      </c>
      <c r="AU675" s="224" t="s">
        <v>95</v>
      </c>
      <c r="AV675" s="13" t="s">
        <v>95</v>
      </c>
      <c r="AW675" s="13" t="s">
        <v>41</v>
      </c>
      <c r="AX675" s="13" t="s">
        <v>85</v>
      </c>
      <c r="AY675" s="224" t="s">
        <v>209</v>
      </c>
    </row>
    <row r="676" spans="1:65" s="14" customFormat="1" ht="11.25">
      <c r="B676" s="229"/>
      <c r="C676" s="230"/>
      <c r="D676" s="212" t="s">
        <v>263</v>
      </c>
      <c r="E676" s="231" t="s">
        <v>1</v>
      </c>
      <c r="F676" s="232" t="s">
        <v>339</v>
      </c>
      <c r="G676" s="230"/>
      <c r="H676" s="233">
        <v>41.643000000000001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AT676" s="239" t="s">
        <v>263</v>
      </c>
      <c r="AU676" s="239" t="s">
        <v>95</v>
      </c>
      <c r="AV676" s="14" t="s">
        <v>217</v>
      </c>
      <c r="AW676" s="14" t="s">
        <v>41</v>
      </c>
      <c r="AX676" s="14" t="s">
        <v>93</v>
      </c>
      <c r="AY676" s="239" t="s">
        <v>209</v>
      </c>
    </row>
    <row r="677" spans="1:65" s="2" customFormat="1" ht="37.9" customHeight="1">
      <c r="A677" s="35"/>
      <c r="B677" s="36"/>
      <c r="C677" s="250" t="s">
        <v>1081</v>
      </c>
      <c r="D677" s="250" t="s">
        <v>405</v>
      </c>
      <c r="E677" s="251" t="s">
        <v>1072</v>
      </c>
      <c r="F677" s="252" t="s">
        <v>1073</v>
      </c>
      <c r="G677" s="253" t="s">
        <v>462</v>
      </c>
      <c r="H677" s="254">
        <v>50.845999999999997</v>
      </c>
      <c r="I677" s="255"/>
      <c r="J677" s="256">
        <f>ROUND(I677*H677,2)</f>
        <v>0</v>
      </c>
      <c r="K677" s="252" t="s">
        <v>324</v>
      </c>
      <c r="L677" s="257"/>
      <c r="M677" s="258" t="s">
        <v>1</v>
      </c>
      <c r="N677" s="259" t="s">
        <v>50</v>
      </c>
      <c r="O677" s="72"/>
      <c r="P677" s="203">
        <f>O677*H677</f>
        <v>0</v>
      </c>
      <c r="Q677" s="203">
        <v>4.7999999999999996E-3</v>
      </c>
      <c r="R677" s="203">
        <f>Q677*H677</f>
        <v>0.24406079999999997</v>
      </c>
      <c r="S677" s="203">
        <v>0</v>
      </c>
      <c r="T677" s="204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526</v>
      </c>
      <c r="AT677" s="205" t="s">
        <v>405</v>
      </c>
      <c r="AU677" s="205" t="s">
        <v>95</v>
      </c>
      <c r="AY677" s="17" t="s">
        <v>209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7" t="s">
        <v>93</v>
      </c>
      <c r="BK677" s="206">
        <f>ROUND(I677*H677,2)</f>
        <v>0</v>
      </c>
      <c r="BL677" s="17" t="s">
        <v>416</v>
      </c>
      <c r="BM677" s="205" t="s">
        <v>1082</v>
      </c>
    </row>
    <row r="678" spans="1:65" s="13" customFormat="1" ht="11.25">
      <c r="B678" s="214"/>
      <c r="C678" s="215"/>
      <c r="D678" s="212" t="s">
        <v>263</v>
      </c>
      <c r="E678" s="215"/>
      <c r="F678" s="217" t="s">
        <v>1083</v>
      </c>
      <c r="G678" s="215"/>
      <c r="H678" s="218">
        <v>50.845999999999997</v>
      </c>
      <c r="I678" s="219"/>
      <c r="J678" s="215"/>
      <c r="K678" s="215"/>
      <c r="L678" s="220"/>
      <c r="M678" s="221"/>
      <c r="N678" s="222"/>
      <c r="O678" s="222"/>
      <c r="P678" s="222"/>
      <c r="Q678" s="222"/>
      <c r="R678" s="222"/>
      <c r="S678" s="222"/>
      <c r="T678" s="223"/>
      <c r="AT678" s="224" t="s">
        <v>263</v>
      </c>
      <c r="AU678" s="224" t="s">
        <v>95</v>
      </c>
      <c r="AV678" s="13" t="s">
        <v>95</v>
      </c>
      <c r="AW678" s="13" t="s">
        <v>4</v>
      </c>
      <c r="AX678" s="13" t="s">
        <v>93</v>
      </c>
      <c r="AY678" s="224" t="s">
        <v>209</v>
      </c>
    </row>
    <row r="679" spans="1:65" s="2" customFormat="1" ht="24.2" customHeight="1">
      <c r="A679" s="35"/>
      <c r="B679" s="36"/>
      <c r="C679" s="194" t="s">
        <v>1084</v>
      </c>
      <c r="D679" s="194" t="s">
        <v>212</v>
      </c>
      <c r="E679" s="195" t="s">
        <v>1085</v>
      </c>
      <c r="F679" s="196" t="s">
        <v>1086</v>
      </c>
      <c r="G679" s="197" t="s">
        <v>462</v>
      </c>
      <c r="H679" s="198">
        <v>67.099999999999994</v>
      </c>
      <c r="I679" s="199"/>
      <c r="J679" s="200">
        <f>ROUND(I679*H679,2)</f>
        <v>0</v>
      </c>
      <c r="K679" s="196" t="s">
        <v>324</v>
      </c>
      <c r="L679" s="40"/>
      <c r="M679" s="201" t="s">
        <v>1</v>
      </c>
      <c r="N679" s="202" t="s">
        <v>50</v>
      </c>
      <c r="O679" s="72"/>
      <c r="P679" s="203">
        <f>O679*H679</f>
        <v>0</v>
      </c>
      <c r="Q679" s="203">
        <v>4.0000000000000003E-5</v>
      </c>
      <c r="R679" s="203">
        <f>Q679*H679</f>
        <v>2.6840000000000002E-3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416</v>
      </c>
      <c r="AT679" s="205" t="s">
        <v>212</v>
      </c>
      <c r="AU679" s="205" t="s">
        <v>95</v>
      </c>
      <c r="AY679" s="17" t="s">
        <v>209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7" t="s">
        <v>93</v>
      </c>
      <c r="BK679" s="206">
        <f>ROUND(I679*H679,2)</f>
        <v>0</v>
      </c>
      <c r="BL679" s="17" t="s">
        <v>416</v>
      </c>
      <c r="BM679" s="205" t="s">
        <v>1087</v>
      </c>
    </row>
    <row r="680" spans="1:65" s="2" customFormat="1" ht="11.25">
      <c r="A680" s="35"/>
      <c r="B680" s="36"/>
      <c r="C680" s="37"/>
      <c r="D680" s="207" t="s">
        <v>219</v>
      </c>
      <c r="E680" s="37"/>
      <c r="F680" s="208" t="s">
        <v>1088</v>
      </c>
      <c r="G680" s="37"/>
      <c r="H680" s="37"/>
      <c r="I680" s="209"/>
      <c r="J680" s="37"/>
      <c r="K680" s="37"/>
      <c r="L680" s="40"/>
      <c r="M680" s="210"/>
      <c r="N680" s="211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7" t="s">
        <v>219</v>
      </c>
      <c r="AU680" s="17" t="s">
        <v>95</v>
      </c>
    </row>
    <row r="681" spans="1:65" s="13" customFormat="1" ht="22.5">
      <c r="B681" s="214"/>
      <c r="C681" s="215"/>
      <c r="D681" s="212" t="s">
        <v>263</v>
      </c>
      <c r="E681" s="216" t="s">
        <v>1</v>
      </c>
      <c r="F681" s="217" t="s">
        <v>1089</v>
      </c>
      <c r="G681" s="215"/>
      <c r="H681" s="218">
        <v>67.099999999999994</v>
      </c>
      <c r="I681" s="219"/>
      <c r="J681" s="215"/>
      <c r="K681" s="215"/>
      <c r="L681" s="220"/>
      <c r="M681" s="221"/>
      <c r="N681" s="222"/>
      <c r="O681" s="222"/>
      <c r="P681" s="222"/>
      <c r="Q681" s="222"/>
      <c r="R681" s="222"/>
      <c r="S681" s="222"/>
      <c r="T681" s="223"/>
      <c r="AT681" s="224" t="s">
        <v>263</v>
      </c>
      <c r="AU681" s="224" t="s">
        <v>95</v>
      </c>
      <c r="AV681" s="13" t="s">
        <v>95</v>
      </c>
      <c r="AW681" s="13" t="s">
        <v>41</v>
      </c>
      <c r="AX681" s="13" t="s">
        <v>85</v>
      </c>
      <c r="AY681" s="224" t="s">
        <v>209</v>
      </c>
    </row>
    <row r="682" spans="1:65" s="14" customFormat="1" ht="11.25">
      <c r="B682" s="229"/>
      <c r="C682" s="230"/>
      <c r="D682" s="212" t="s">
        <v>263</v>
      </c>
      <c r="E682" s="231" t="s">
        <v>1</v>
      </c>
      <c r="F682" s="232" t="s">
        <v>339</v>
      </c>
      <c r="G682" s="230"/>
      <c r="H682" s="233">
        <v>67.099999999999994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AT682" s="239" t="s">
        <v>263</v>
      </c>
      <c r="AU682" s="239" t="s">
        <v>95</v>
      </c>
      <c r="AV682" s="14" t="s">
        <v>217</v>
      </c>
      <c r="AW682" s="14" t="s">
        <v>41</v>
      </c>
      <c r="AX682" s="14" t="s">
        <v>93</v>
      </c>
      <c r="AY682" s="239" t="s">
        <v>209</v>
      </c>
    </row>
    <row r="683" spans="1:65" s="2" customFormat="1" ht="33" customHeight="1">
      <c r="A683" s="35"/>
      <c r="B683" s="36"/>
      <c r="C683" s="250" t="s">
        <v>1090</v>
      </c>
      <c r="D683" s="250" t="s">
        <v>405</v>
      </c>
      <c r="E683" s="251" t="s">
        <v>1091</v>
      </c>
      <c r="F683" s="252" t="s">
        <v>1092</v>
      </c>
      <c r="G683" s="253" t="s">
        <v>462</v>
      </c>
      <c r="H683" s="254">
        <v>81.929000000000002</v>
      </c>
      <c r="I683" s="255"/>
      <c r="J683" s="256">
        <f>ROUND(I683*H683,2)</f>
        <v>0</v>
      </c>
      <c r="K683" s="252" t="s">
        <v>324</v>
      </c>
      <c r="L683" s="257"/>
      <c r="M683" s="258" t="s">
        <v>1</v>
      </c>
      <c r="N683" s="259" t="s">
        <v>50</v>
      </c>
      <c r="O683" s="72"/>
      <c r="P683" s="203">
        <f>O683*H683</f>
        <v>0</v>
      </c>
      <c r="Q683" s="203">
        <v>5.0000000000000001E-4</v>
      </c>
      <c r="R683" s="203">
        <f>Q683*H683</f>
        <v>4.0964500000000001E-2</v>
      </c>
      <c r="S683" s="203">
        <v>0</v>
      </c>
      <c r="T683" s="204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526</v>
      </c>
      <c r="AT683" s="205" t="s">
        <v>405</v>
      </c>
      <c r="AU683" s="205" t="s">
        <v>95</v>
      </c>
      <c r="AY683" s="17" t="s">
        <v>209</v>
      </c>
      <c r="BE683" s="206">
        <f>IF(N683="základní",J683,0)</f>
        <v>0</v>
      </c>
      <c r="BF683" s="206">
        <f>IF(N683="snížená",J683,0)</f>
        <v>0</v>
      </c>
      <c r="BG683" s="206">
        <f>IF(N683="zákl. přenesená",J683,0)</f>
        <v>0</v>
      </c>
      <c r="BH683" s="206">
        <f>IF(N683="sníž. přenesená",J683,0)</f>
        <v>0</v>
      </c>
      <c r="BI683" s="206">
        <f>IF(N683="nulová",J683,0)</f>
        <v>0</v>
      </c>
      <c r="BJ683" s="17" t="s">
        <v>93</v>
      </c>
      <c r="BK683" s="206">
        <f>ROUND(I683*H683,2)</f>
        <v>0</v>
      </c>
      <c r="BL683" s="17" t="s">
        <v>416</v>
      </c>
      <c r="BM683" s="205" t="s">
        <v>1093</v>
      </c>
    </row>
    <row r="684" spans="1:65" s="13" customFormat="1" ht="11.25">
      <c r="B684" s="214"/>
      <c r="C684" s="215"/>
      <c r="D684" s="212" t="s">
        <v>263</v>
      </c>
      <c r="E684" s="215"/>
      <c r="F684" s="217" t="s">
        <v>1094</v>
      </c>
      <c r="G684" s="215"/>
      <c r="H684" s="218">
        <v>81.929000000000002</v>
      </c>
      <c r="I684" s="219"/>
      <c r="J684" s="215"/>
      <c r="K684" s="215"/>
      <c r="L684" s="220"/>
      <c r="M684" s="221"/>
      <c r="N684" s="222"/>
      <c r="O684" s="222"/>
      <c r="P684" s="222"/>
      <c r="Q684" s="222"/>
      <c r="R684" s="222"/>
      <c r="S684" s="222"/>
      <c r="T684" s="223"/>
      <c r="AT684" s="224" t="s">
        <v>263</v>
      </c>
      <c r="AU684" s="224" t="s">
        <v>95</v>
      </c>
      <c r="AV684" s="13" t="s">
        <v>95</v>
      </c>
      <c r="AW684" s="13" t="s">
        <v>4</v>
      </c>
      <c r="AX684" s="13" t="s">
        <v>93</v>
      </c>
      <c r="AY684" s="224" t="s">
        <v>209</v>
      </c>
    </row>
    <row r="685" spans="1:65" s="2" customFormat="1" ht="24.2" customHeight="1">
      <c r="A685" s="35"/>
      <c r="B685" s="36"/>
      <c r="C685" s="194" t="s">
        <v>1095</v>
      </c>
      <c r="D685" s="194" t="s">
        <v>212</v>
      </c>
      <c r="E685" s="195" t="s">
        <v>1096</v>
      </c>
      <c r="F685" s="196" t="s">
        <v>1097</v>
      </c>
      <c r="G685" s="197" t="s">
        <v>383</v>
      </c>
      <c r="H685" s="198">
        <v>1.3240000000000001</v>
      </c>
      <c r="I685" s="199"/>
      <c r="J685" s="200">
        <f>ROUND(I685*H685,2)</f>
        <v>0</v>
      </c>
      <c r="K685" s="196" t="s">
        <v>324</v>
      </c>
      <c r="L685" s="40"/>
      <c r="M685" s="201" t="s">
        <v>1</v>
      </c>
      <c r="N685" s="202" t="s">
        <v>50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416</v>
      </c>
      <c r="AT685" s="205" t="s">
        <v>212</v>
      </c>
      <c r="AU685" s="205" t="s">
        <v>95</v>
      </c>
      <c r="AY685" s="17" t="s">
        <v>209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7" t="s">
        <v>93</v>
      </c>
      <c r="BK685" s="206">
        <f>ROUND(I685*H685,2)</f>
        <v>0</v>
      </c>
      <c r="BL685" s="17" t="s">
        <v>416</v>
      </c>
      <c r="BM685" s="205" t="s">
        <v>1098</v>
      </c>
    </row>
    <row r="686" spans="1:65" s="2" customFormat="1" ht="11.25">
      <c r="A686" s="35"/>
      <c r="B686" s="36"/>
      <c r="C686" s="37"/>
      <c r="D686" s="207" t="s">
        <v>219</v>
      </c>
      <c r="E686" s="37"/>
      <c r="F686" s="208" t="s">
        <v>1099</v>
      </c>
      <c r="G686" s="37"/>
      <c r="H686" s="37"/>
      <c r="I686" s="209"/>
      <c r="J686" s="37"/>
      <c r="K686" s="37"/>
      <c r="L686" s="40"/>
      <c r="M686" s="210"/>
      <c r="N686" s="211"/>
      <c r="O686" s="72"/>
      <c r="P686" s="72"/>
      <c r="Q686" s="72"/>
      <c r="R686" s="72"/>
      <c r="S686" s="72"/>
      <c r="T686" s="73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7" t="s">
        <v>219</v>
      </c>
      <c r="AU686" s="17" t="s">
        <v>95</v>
      </c>
    </row>
    <row r="687" spans="1:65" s="12" customFormat="1" ht="22.9" customHeight="1">
      <c r="B687" s="178"/>
      <c r="C687" s="179"/>
      <c r="D687" s="180" t="s">
        <v>84</v>
      </c>
      <c r="E687" s="192" t="s">
        <v>1100</v>
      </c>
      <c r="F687" s="192" t="s">
        <v>1101</v>
      </c>
      <c r="G687" s="179"/>
      <c r="H687" s="179"/>
      <c r="I687" s="182"/>
      <c r="J687" s="193">
        <f>BK687</f>
        <v>0</v>
      </c>
      <c r="K687" s="179"/>
      <c r="L687" s="184"/>
      <c r="M687" s="185"/>
      <c r="N687" s="186"/>
      <c r="O687" s="186"/>
      <c r="P687" s="187">
        <f>SUM(P688:P787)</f>
        <v>0</v>
      </c>
      <c r="Q687" s="186"/>
      <c r="R687" s="187">
        <f>SUM(R688:R787)</f>
        <v>6.3761429995999999</v>
      </c>
      <c r="S687" s="186"/>
      <c r="T687" s="188">
        <f>SUM(T688:T787)</f>
        <v>0</v>
      </c>
      <c r="AR687" s="189" t="s">
        <v>95</v>
      </c>
      <c r="AT687" s="190" t="s">
        <v>84</v>
      </c>
      <c r="AU687" s="190" t="s">
        <v>93</v>
      </c>
      <c r="AY687" s="189" t="s">
        <v>209</v>
      </c>
      <c r="BK687" s="191">
        <f>SUM(BK688:BK787)</f>
        <v>0</v>
      </c>
    </row>
    <row r="688" spans="1:65" s="2" customFormat="1" ht="24.2" customHeight="1">
      <c r="A688" s="35"/>
      <c r="B688" s="36"/>
      <c r="C688" s="194" t="s">
        <v>1102</v>
      </c>
      <c r="D688" s="194" t="s">
        <v>212</v>
      </c>
      <c r="E688" s="195" t="s">
        <v>1103</v>
      </c>
      <c r="F688" s="196" t="s">
        <v>1104</v>
      </c>
      <c r="G688" s="197" t="s">
        <v>462</v>
      </c>
      <c r="H688" s="198">
        <v>179.51900000000001</v>
      </c>
      <c r="I688" s="199"/>
      <c r="J688" s="200">
        <f>ROUND(I688*H688,2)</f>
        <v>0</v>
      </c>
      <c r="K688" s="196" t="s">
        <v>324</v>
      </c>
      <c r="L688" s="40"/>
      <c r="M688" s="201" t="s">
        <v>1</v>
      </c>
      <c r="N688" s="202" t="s">
        <v>50</v>
      </c>
      <c r="O688" s="72"/>
      <c r="P688" s="203">
        <f>O688*H688</f>
        <v>0</v>
      </c>
      <c r="Q688" s="203">
        <v>2.9999999999999997E-4</v>
      </c>
      <c r="R688" s="203">
        <f>Q688*H688</f>
        <v>5.3855699999999999E-2</v>
      </c>
      <c r="S688" s="203">
        <v>0</v>
      </c>
      <c r="T688" s="20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5" t="s">
        <v>416</v>
      </c>
      <c r="AT688" s="205" t="s">
        <v>212</v>
      </c>
      <c r="AU688" s="205" t="s">
        <v>95</v>
      </c>
      <c r="AY688" s="17" t="s">
        <v>209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17" t="s">
        <v>93</v>
      </c>
      <c r="BK688" s="206">
        <f>ROUND(I688*H688,2)</f>
        <v>0</v>
      </c>
      <c r="BL688" s="17" t="s">
        <v>416</v>
      </c>
      <c r="BM688" s="205" t="s">
        <v>1105</v>
      </c>
    </row>
    <row r="689" spans="1:65" s="2" customFormat="1" ht="11.25">
      <c r="A689" s="35"/>
      <c r="B689" s="36"/>
      <c r="C689" s="37"/>
      <c r="D689" s="207" t="s">
        <v>219</v>
      </c>
      <c r="E689" s="37"/>
      <c r="F689" s="208" t="s">
        <v>1106</v>
      </c>
      <c r="G689" s="37"/>
      <c r="H689" s="37"/>
      <c r="I689" s="209"/>
      <c r="J689" s="37"/>
      <c r="K689" s="37"/>
      <c r="L689" s="40"/>
      <c r="M689" s="210"/>
      <c r="N689" s="211"/>
      <c r="O689" s="72"/>
      <c r="P689" s="72"/>
      <c r="Q689" s="72"/>
      <c r="R689" s="72"/>
      <c r="S689" s="72"/>
      <c r="T689" s="73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7" t="s">
        <v>219</v>
      </c>
      <c r="AU689" s="17" t="s">
        <v>95</v>
      </c>
    </row>
    <row r="690" spans="1:65" s="13" customFormat="1" ht="22.5">
      <c r="B690" s="214"/>
      <c r="C690" s="215"/>
      <c r="D690" s="212" t="s">
        <v>263</v>
      </c>
      <c r="E690" s="216" t="s">
        <v>1</v>
      </c>
      <c r="F690" s="217" t="s">
        <v>1107</v>
      </c>
      <c r="G690" s="215"/>
      <c r="H690" s="218">
        <v>60.460999999999999</v>
      </c>
      <c r="I690" s="219"/>
      <c r="J690" s="215"/>
      <c r="K690" s="215"/>
      <c r="L690" s="220"/>
      <c r="M690" s="221"/>
      <c r="N690" s="222"/>
      <c r="O690" s="222"/>
      <c r="P690" s="222"/>
      <c r="Q690" s="222"/>
      <c r="R690" s="222"/>
      <c r="S690" s="222"/>
      <c r="T690" s="223"/>
      <c r="AT690" s="224" t="s">
        <v>263</v>
      </c>
      <c r="AU690" s="224" t="s">
        <v>95</v>
      </c>
      <c r="AV690" s="13" t="s">
        <v>95</v>
      </c>
      <c r="AW690" s="13" t="s">
        <v>41</v>
      </c>
      <c r="AX690" s="13" t="s">
        <v>85</v>
      </c>
      <c r="AY690" s="224" t="s">
        <v>209</v>
      </c>
    </row>
    <row r="691" spans="1:65" s="13" customFormat="1" ht="22.5">
      <c r="B691" s="214"/>
      <c r="C691" s="215"/>
      <c r="D691" s="212" t="s">
        <v>263</v>
      </c>
      <c r="E691" s="216" t="s">
        <v>1</v>
      </c>
      <c r="F691" s="217" t="s">
        <v>1108</v>
      </c>
      <c r="G691" s="215"/>
      <c r="H691" s="218">
        <v>62.392000000000003</v>
      </c>
      <c r="I691" s="219"/>
      <c r="J691" s="215"/>
      <c r="K691" s="215"/>
      <c r="L691" s="220"/>
      <c r="M691" s="221"/>
      <c r="N691" s="222"/>
      <c r="O691" s="222"/>
      <c r="P691" s="222"/>
      <c r="Q691" s="222"/>
      <c r="R691" s="222"/>
      <c r="S691" s="222"/>
      <c r="T691" s="223"/>
      <c r="AT691" s="224" t="s">
        <v>263</v>
      </c>
      <c r="AU691" s="224" t="s">
        <v>95</v>
      </c>
      <c r="AV691" s="13" t="s">
        <v>95</v>
      </c>
      <c r="AW691" s="13" t="s">
        <v>41</v>
      </c>
      <c r="AX691" s="13" t="s">
        <v>85</v>
      </c>
      <c r="AY691" s="224" t="s">
        <v>209</v>
      </c>
    </row>
    <row r="692" spans="1:65" s="13" customFormat="1" ht="11.25">
      <c r="B692" s="214"/>
      <c r="C692" s="215"/>
      <c r="D692" s="212" t="s">
        <v>263</v>
      </c>
      <c r="E692" s="216" t="s">
        <v>1</v>
      </c>
      <c r="F692" s="217" t="s">
        <v>1109</v>
      </c>
      <c r="G692" s="215"/>
      <c r="H692" s="218">
        <v>56.665999999999997</v>
      </c>
      <c r="I692" s="219"/>
      <c r="J692" s="215"/>
      <c r="K692" s="215"/>
      <c r="L692" s="220"/>
      <c r="M692" s="221"/>
      <c r="N692" s="222"/>
      <c r="O692" s="222"/>
      <c r="P692" s="222"/>
      <c r="Q692" s="222"/>
      <c r="R692" s="222"/>
      <c r="S692" s="222"/>
      <c r="T692" s="223"/>
      <c r="AT692" s="224" t="s">
        <v>263</v>
      </c>
      <c r="AU692" s="224" t="s">
        <v>95</v>
      </c>
      <c r="AV692" s="13" t="s">
        <v>95</v>
      </c>
      <c r="AW692" s="13" t="s">
        <v>41</v>
      </c>
      <c r="AX692" s="13" t="s">
        <v>85</v>
      </c>
      <c r="AY692" s="224" t="s">
        <v>209</v>
      </c>
    </row>
    <row r="693" spans="1:65" s="14" customFormat="1" ht="11.25">
      <c r="B693" s="229"/>
      <c r="C693" s="230"/>
      <c r="D693" s="212" t="s">
        <v>263</v>
      </c>
      <c r="E693" s="231" t="s">
        <v>1</v>
      </c>
      <c r="F693" s="232" t="s">
        <v>339</v>
      </c>
      <c r="G693" s="230"/>
      <c r="H693" s="233">
        <v>179.51900000000001</v>
      </c>
      <c r="I693" s="234"/>
      <c r="J693" s="230"/>
      <c r="K693" s="230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263</v>
      </c>
      <c r="AU693" s="239" t="s">
        <v>95</v>
      </c>
      <c r="AV693" s="14" t="s">
        <v>217</v>
      </c>
      <c r="AW693" s="14" t="s">
        <v>41</v>
      </c>
      <c r="AX693" s="14" t="s">
        <v>93</v>
      </c>
      <c r="AY693" s="239" t="s">
        <v>209</v>
      </c>
    </row>
    <row r="694" spans="1:65" s="2" customFormat="1" ht="24.2" customHeight="1">
      <c r="A694" s="35"/>
      <c r="B694" s="36"/>
      <c r="C694" s="250" t="s">
        <v>1110</v>
      </c>
      <c r="D694" s="250" t="s">
        <v>405</v>
      </c>
      <c r="E694" s="251" t="s">
        <v>1111</v>
      </c>
      <c r="F694" s="252" t="s">
        <v>1112</v>
      </c>
      <c r="G694" s="253" t="s">
        <v>462</v>
      </c>
      <c r="H694" s="254">
        <v>188.684</v>
      </c>
      <c r="I694" s="255"/>
      <c r="J694" s="256">
        <f>ROUND(I694*H694,2)</f>
        <v>0</v>
      </c>
      <c r="K694" s="252" t="s">
        <v>324</v>
      </c>
      <c r="L694" s="257"/>
      <c r="M694" s="258" t="s">
        <v>1</v>
      </c>
      <c r="N694" s="259" t="s">
        <v>50</v>
      </c>
      <c r="O694" s="72"/>
      <c r="P694" s="203">
        <f>O694*H694</f>
        <v>0</v>
      </c>
      <c r="Q694" s="203">
        <v>1.4E-3</v>
      </c>
      <c r="R694" s="203">
        <f>Q694*H694</f>
        <v>0.26415759999999999</v>
      </c>
      <c r="S694" s="203">
        <v>0</v>
      </c>
      <c r="T694" s="20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5" t="s">
        <v>526</v>
      </c>
      <c r="AT694" s="205" t="s">
        <v>405</v>
      </c>
      <c r="AU694" s="205" t="s">
        <v>95</v>
      </c>
      <c r="AY694" s="17" t="s">
        <v>209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17" t="s">
        <v>93</v>
      </c>
      <c r="BK694" s="206">
        <f>ROUND(I694*H694,2)</f>
        <v>0</v>
      </c>
      <c r="BL694" s="17" t="s">
        <v>416</v>
      </c>
      <c r="BM694" s="205" t="s">
        <v>1113</v>
      </c>
    </row>
    <row r="695" spans="1:65" s="13" customFormat="1" ht="11.25">
      <c r="B695" s="214"/>
      <c r="C695" s="215"/>
      <c r="D695" s="212" t="s">
        <v>263</v>
      </c>
      <c r="E695" s="216" t="s">
        <v>1</v>
      </c>
      <c r="F695" s="217" t="s">
        <v>1114</v>
      </c>
      <c r="G695" s="215"/>
      <c r="H695" s="218">
        <v>129.185</v>
      </c>
      <c r="I695" s="219"/>
      <c r="J695" s="215"/>
      <c r="K695" s="215"/>
      <c r="L695" s="220"/>
      <c r="M695" s="221"/>
      <c r="N695" s="222"/>
      <c r="O695" s="222"/>
      <c r="P695" s="222"/>
      <c r="Q695" s="222"/>
      <c r="R695" s="222"/>
      <c r="S695" s="222"/>
      <c r="T695" s="223"/>
      <c r="AT695" s="224" t="s">
        <v>263</v>
      </c>
      <c r="AU695" s="224" t="s">
        <v>95</v>
      </c>
      <c r="AV695" s="13" t="s">
        <v>95</v>
      </c>
      <c r="AW695" s="13" t="s">
        <v>41</v>
      </c>
      <c r="AX695" s="13" t="s">
        <v>85</v>
      </c>
      <c r="AY695" s="224" t="s">
        <v>209</v>
      </c>
    </row>
    <row r="696" spans="1:65" s="13" customFormat="1" ht="11.25">
      <c r="B696" s="214"/>
      <c r="C696" s="215"/>
      <c r="D696" s="212" t="s">
        <v>263</v>
      </c>
      <c r="E696" s="216" t="s">
        <v>1</v>
      </c>
      <c r="F696" s="217" t="s">
        <v>1115</v>
      </c>
      <c r="G696" s="215"/>
      <c r="H696" s="218">
        <v>59.499000000000002</v>
      </c>
      <c r="I696" s="219"/>
      <c r="J696" s="215"/>
      <c r="K696" s="215"/>
      <c r="L696" s="220"/>
      <c r="M696" s="221"/>
      <c r="N696" s="222"/>
      <c r="O696" s="222"/>
      <c r="P696" s="222"/>
      <c r="Q696" s="222"/>
      <c r="R696" s="222"/>
      <c r="S696" s="222"/>
      <c r="T696" s="223"/>
      <c r="AT696" s="224" t="s">
        <v>263</v>
      </c>
      <c r="AU696" s="224" t="s">
        <v>95</v>
      </c>
      <c r="AV696" s="13" t="s">
        <v>95</v>
      </c>
      <c r="AW696" s="13" t="s">
        <v>41</v>
      </c>
      <c r="AX696" s="13" t="s">
        <v>85</v>
      </c>
      <c r="AY696" s="224" t="s">
        <v>209</v>
      </c>
    </row>
    <row r="697" spans="1:65" s="14" customFormat="1" ht="11.25">
      <c r="B697" s="229"/>
      <c r="C697" s="230"/>
      <c r="D697" s="212" t="s">
        <v>263</v>
      </c>
      <c r="E697" s="231" t="s">
        <v>1</v>
      </c>
      <c r="F697" s="232" t="s">
        <v>339</v>
      </c>
      <c r="G697" s="230"/>
      <c r="H697" s="233">
        <v>188.684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263</v>
      </c>
      <c r="AU697" s="239" t="s">
        <v>95</v>
      </c>
      <c r="AV697" s="14" t="s">
        <v>217</v>
      </c>
      <c r="AW697" s="14" t="s">
        <v>41</v>
      </c>
      <c r="AX697" s="14" t="s">
        <v>93</v>
      </c>
      <c r="AY697" s="239" t="s">
        <v>209</v>
      </c>
    </row>
    <row r="698" spans="1:65" s="2" customFormat="1" ht="24.2" customHeight="1">
      <c r="A698" s="35"/>
      <c r="B698" s="36"/>
      <c r="C698" s="194" t="s">
        <v>1116</v>
      </c>
      <c r="D698" s="194" t="s">
        <v>212</v>
      </c>
      <c r="E698" s="195" t="s">
        <v>1117</v>
      </c>
      <c r="F698" s="196" t="s">
        <v>1118</v>
      </c>
      <c r="G698" s="197" t="s">
        <v>462</v>
      </c>
      <c r="H698" s="198">
        <v>511.4</v>
      </c>
      <c r="I698" s="199"/>
      <c r="J698" s="200">
        <f>ROUND(I698*H698,2)</f>
        <v>0</v>
      </c>
      <c r="K698" s="196" t="s">
        <v>324</v>
      </c>
      <c r="L698" s="40"/>
      <c r="M698" s="201" t="s">
        <v>1</v>
      </c>
      <c r="N698" s="202" t="s">
        <v>50</v>
      </c>
      <c r="O698" s="72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5" t="s">
        <v>416</v>
      </c>
      <c r="AT698" s="205" t="s">
        <v>212</v>
      </c>
      <c r="AU698" s="205" t="s">
        <v>95</v>
      </c>
      <c r="AY698" s="17" t="s">
        <v>209</v>
      </c>
      <c r="BE698" s="206">
        <f>IF(N698="základní",J698,0)</f>
        <v>0</v>
      </c>
      <c r="BF698" s="206">
        <f>IF(N698="snížená",J698,0)</f>
        <v>0</v>
      </c>
      <c r="BG698" s="206">
        <f>IF(N698="zákl. přenesená",J698,0)</f>
        <v>0</v>
      </c>
      <c r="BH698" s="206">
        <f>IF(N698="sníž. přenesená",J698,0)</f>
        <v>0</v>
      </c>
      <c r="BI698" s="206">
        <f>IF(N698="nulová",J698,0)</f>
        <v>0</v>
      </c>
      <c r="BJ698" s="17" t="s">
        <v>93</v>
      </c>
      <c r="BK698" s="206">
        <f>ROUND(I698*H698,2)</f>
        <v>0</v>
      </c>
      <c r="BL698" s="17" t="s">
        <v>416</v>
      </c>
      <c r="BM698" s="205" t="s">
        <v>1119</v>
      </c>
    </row>
    <row r="699" spans="1:65" s="2" customFormat="1" ht="11.25">
      <c r="A699" s="35"/>
      <c r="B699" s="36"/>
      <c r="C699" s="37"/>
      <c r="D699" s="207" t="s">
        <v>219</v>
      </c>
      <c r="E699" s="37"/>
      <c r="F699" s="208" t="s">
        <v>1120</v>
      </c>
      <c r="G699" s="37"/>
      <c r="H699" s="37"/>
      <c r="I699" s="209"/>
      <c r="J699" s="37"/>
      <c r="K699" s="37"/>
      <c r="L699" s="40"/>
      <c r="M699" s="210"/>
      <c r="N699" s="211"/>
      <c r="O699" s="72"/>
      <c r="P699" s="72"/>
      <c r="Q699" s="72"/>
      <c r="R699" s="72"/>
      <c r="S699" s="72"/>
      <c r="T699" s="73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7" t="s">
        <v>219</v>
      </c>
      <c r="AU699" s="17" t="s">
        <v>95</v>
      </c>
    </row>
    <row r="700" spans="1:65" s="15" customFormat="1" ht="11.25">
      <c r="B700" s="240"/>
      <c r="C700" s="241"/>
      <c r="D700" s="212" t="s">
        <v>263</v>
      </c>
      <c r="E700" s="242" t="s">
        <v>1</v>
      </c>
      <c r="F700" s="243" t="s">
        <v>941</v>
      </c>
      <c r="G700" s="241"/>
      <c r="H700" s="242" t="s">
        <v>1</v>
      </c>
      <c r="I700" s="244"/>
      <c r="J700" s="241"/>
      <c r="K700" s="241"/>
      <c r="L700" s="245"/>
      <c r="M700" s="246"/>
      <c r="N700" s="247"/>
      <c r="O700" s="247"/>
      <c r="P700" s="247"/>
      <c r="Q700" s="247"/>
      <c r="R700" s="247"/>
      <c r="S700" s="247"/>
      <c r="T700" s="248"/>
      <c r="AT700" s="249" t="s">
        <v>263</v>
      </c>
      <c r="AU700" s="249" t="s">
        <v>95</v>
      </c>
      <c r="AV700" s="15" t="s">
        <v>93</v>
      </c>
      <c r="AW700" s="15" t="s">
        <v>41</v>
      </c>
      <c r="AX700" s="15" t="s">
        <v>85</v>
      </c>
      <c r="AY700" s="249" t="s">
        <v>209</v>
      </c>
    </row>
    <row r="701" spans="1:65" s="13" customFormat="1" ht="11.25">
      <c r="B701" s="214"/>
      <c r="C701" s="215"/>
      <c r="D701" s="212" t="s">
        <v>263</v>
      </c>
      <c r="E701" s="216" t="s">
        <v>1</v>
      </c>
      <c r="F701" s="217" t="s">
        <v>1121</v>
      </c>
      <c r="G701" s="215"/>
      <c r="H701" s="218">
        <v>132.49</v>
      </c>
      <c r="I701" s="219"/>
      <c r="J701" s="215"/>
      <c r="K701" s="215"/>
      <c r="L701" s="220"/>
      <c r="M701" s="221"/>
      <c r="N701" s="222"/>
      <c r="O701" s="222"/>
      <c r="P701" s="222"/>
      <c r="Q701" s="222"/>
      <c r="R701" s="222"/>
      <c r="S701" s="222"/>
      <c r="T701" s="223"/>
      <c r="AT701" s="224" t="s">
        <v>263</v>
      </c>
      <c r="AU701" s="224" t="s">
        <v>95</v>
      </c>
      <c r="AV701" s="13" t="s">
        <v>95</v>
      </c>
      <c r="AW701" s="13" t="s">
        <v>41</v>
      </c>
      <c r="AX701" s="13" t="s">
        <v>85</v>
      </c>
      <c r="AY701" s="224" t="s">
        <v>209</v>
      </c>
    </row>
    <row r="702" spans="1:65" s="15" customFormat="1" ht="11.25">
      <c r="B702" s="240"/>
      <c r="C702" s="241"/>
      <c r="D702" s="212" t="s">
        <v>263</v>
      </c>
      <c r="E702" s="242" t="s">
        <v>1</v>
      </c>
      <c r="F702" s="243" t="s">
        <v>1122</v>
      </c>
      <c r="G702" s="241"/>
      <c r="H702" s="242" t="s">
        <v>1</v>
      </c>
      <c r="I702" s="244"/>
      <c r="J702" s="241"/>
      <c r="K702" s="241"/>
      <c r="L702" s="245"/>
      <c r="M702" s="246"/>
      <c r="N702" s="247"/>
      <c r="O702" s="247"/>
      <c r="P702" s="247"/>
      <c r="Q702" s="247"/>
      <c r="R702" s="247"/>
      <c r="S702" s="247"/>
      <c r="T702" s="248"/>
      <c r="AT702" s="249" t="s">
        <v>263</v>
      </c>
      <c r="AU702" s="249" t="s">
        <v>95</v>
      </c>
      <c r="AV702" s="15" t="s">
        <v>93</v>
      </c>
      <c r="AW702" s="15" t="s">
        <v>41</v>
      </c>
      <c r="AX702" s="15" t="s">
        <v>85</v>
      </c>
      <c r="AY702" s="249" t="s">
        <v>209</v>
      </c>
    </row>
    <row r="703" spans="1:65" s="13" customFormat="1" ht="11.25">
      <c r="B703" s="214"/>
      <c r="C703" s="215"/>
      <c r="D703" s="212" t="s">
        <v>263</v>
      </c>
      <c r="E703" s="216" t="s">
        <v>1</v>
      </c>
      <c r="F703" s="217" t="s">
        <v>1121</v>
      </c>
      <c r="G703" s="215"/>
      <c r="H703" s="218">
        <v>132.49</v>
      </c>
      <c r="I703" s="219"/>
      <c r="J703" s="215"/>
      <c r="K703" s="215"/>
      <c r="L703" s="220"/>
      <c r="M703" s="221"/>
      <c r="N703" s="222"/>
      <c r="O703" s="222"/>
      <c r="P703" s="222"/>
      <c r="Q703" s="222"/>
      <c r="R703" s="222"/>
      <c r="S703" s="222"/>
      <c r="T703" s="223"/>
      <c r="AT703" s="224" t="s">
        <v>263</v>
      </c>
      <c r="AU703" s="224" t="s">
        <v>95</v>
      </c>
      <c r="AV703" s="13" t="s">
        <v>95</v>
      </c>
      <c r="AW703" s="13" t="s">
        <v>41</v>
      </c>
      <c r="AX703" s="13" t="s">
        <v>85</v>
      </c>
      <c r="AY703" s="224" t="s">
        <v>209</v>
      </c>
    </row>
    <row r="704" spans="1:65" s="15" customFormat="1" ht="11.25">
      <c r="B704" s="240"/>
      <c r="C704" s="241"/>
      <c r="D704" s="212" t="s">
        <v>263</v>
      </c>
      <c r="E704" s="242" t="s">
        <v>1</v>
      </c>
      <c r="F704" s="243" t="s">
        <v>1123</v>
      </c>
      <c r="G704" s="241"/>
      <c r="H704" s="242" t="s">
        <v>1</v>
      </c>
      <c r="I704" s="244"/>
      <c r="J704" s="241"/>
      <c r="K704" s="241"/>
      <c r="L704" s="245"/>
      <c r="M704" s="246"/>
      <c r="N704" s="247"/>
      <c r="O704" s="247"/>
      <c r="P704" s="247"/>
      <c r="Q704" s="247"/>
      <c r="R704" s="247"/>
      <c r="S704" s="247"/>
      <c r="T704" s="248"/>
      <c r="AT704" s="249" t="s">
        <v>263</v>
      </c>
      <c r="AU704" s="249" t="s">
        <v>95</v>
      </c>
      <c r="AV704" s="15" t="s">
        <v>93</v>
      </c>
      <c r="AW704" s="15" t="s">
        <v>41</v>
      </c>
      <c r="AX704" s="15" t="s">
        <v>85</v>
      </c>
      <c r="AY704" s="249" t="s">
        <v>209</v>
      </c>
    </row>
    <row r="705" spans="1:65" s="13" customFormat="1" ht="11.25">
      <c r="B705" s="214"/>
      <c r="C705" s="215"/>
      <c r="D705" s="212" t="s">
        <v>263</v>
      </c>
      <c r="E705" s="216" t="s">
        <v>1</v>
      </c>
      <c r="F705" s="217" t="s">
        <v>1124</v>
      </c>
      <c r="G705" s="215"/>
      <c r="H705" s="218">
        <v>123.21</v>
      </c>
      <c r="I705" s="219"/>
      <c r="J705" s="215"/>
      <c r="K705" s="215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263</v>
      </c>
      <c r="AU705" s="224" t="s">
        <v>95</v>
      </c>
      <c r="AV705" s="13" t="s">
        <v>95</v>
      </c>
      <c r="AW705" s="13" t="s">
        <v>41</v>
      </c>
      <c r="AX705" s="13" t="s">
        <v>85</v>
      </c>
      <c r="AY705" s="224" t="s">
        <v>209</v>
      </c>
    </row>
    <row r="706" spans="1:65" s="15" customFormat="1" ht="11.25">
      <c r="B706" s="240"/>
      <c r="C706" s="241"/>
      <c r="D706" s="212" t="s">
        <v>263</v>
      </c>
      <c r="E706" s="242" t="s">
        <v>1</v>
      </c>
      <c r="F706" s="243" t="s">
        <v>1125</v>
      </c>
      <c r="G706" s="241"/>
      <c r="H706" s="242" t="s">
        <v>1</v>
      </c>
      <c r="I706" s="244"/>
      <c r="J706" s="241"/>
      <c r="K706" s="241"/>
      <c r="L706" s="245"/>
      <c r="M706" s="246"/>
      <c r="N706" s="247"/>
      <c r="O706" s="247"/>
      <c r="P706" s="247"/>
      <c r="Q706" s="247"/>
      <c r="R706" s="247"/>
      <c r="S706" s="247"/>
      <c r="T706" s="248"/>
      <c r="AT706" s="249" t="s">
        <v>263</v>
      </c>
      <c r="AU706" s="249" t="s">
        <v>95</v>
      </c>
      <c r="AV706" s="15" t="s">
        <v>93</v>
      </c>
      <c r="AW706" s="15" t="s">
        <v>41</v>
      </c>
      <c r="AX706" s="15" t="s">
        <v>85</v>
      </c>
      <c r="AY706" s="249" t="s">
        <v>209</v>
      </c>
    </row>
    <row r="707" spans="1:65" s="13" customFormat="1" ht="11.25">
      <c r="B707" s="214"/>
      <c r="C707" s="215"/>
      <c r="D707" s="212" t="s">
        <v>263</v>
      </c>
      <c r="E707" s="216" t="s">
        <v>1</v>
      </c>
      <c r="F707" s="217" t="s">
        <v>1124</v>
      </c>
      <c r="G707" s="215"/>
      <c r="H707" s="218">
        <v>123.21</v>
      </c>
      <c r="I707" s="219"/>
      <c r="J707" s="215"/>
      <c r="K707" s="215"/>
      <c r="L707" s="220"/>
      <c r="M707" s="221"/>
      <c r="N707" s="222"/>
      <c r="O707" s="222"/>
      <c r="P707" s="222"/>
      <c r="Q707" s="222"/>
      <c r="R707" s="222"/>
      <c r="S707" s="222"/>
      <c r="T707" s="223"/>
      <c r="AT707" s="224" t="s">
        <v>263</v>
      </c>
      <c r="AU707" s="224" t="s">
        <v>95</v>
      </c>
      <c r="AV707" s="13" t="s">
        <v>95</v>
      </c>
      <c r="AW707" s="13" t="s">
        <v>41</v>
      </c>
      <c r="AX707" s="13" t="s">
        <v>85</v>
      </c>
      <c r="AY707" s="224" t="s">
        <v>209</v>
      </c>
    </row>
    <row r="708" spans="1:65" s="14" customFormat="1" ht="11.25">
      <c r="B708" s="229"/>
      <c r="C708" s="230"/>
      <c r="D708" s="212" t="s">
        <v>263</v>
      </c>
      <c r="E708" s="231" t="s">
        <v>1</v>
      </c>
      <c r="F708" s="232" t="s">
        <v>339</v>
      </c>
      <c r="G708" s="230"/>
      <c r="H708" s="233">
        <v>511.4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263</v>
      </c>
      <c r="AU708" s="239" t="s">
        <v>95</v>
      </c>
      <c r="AV708" s="14" t="s">
        <v>217</v>
      </c>
      <c r="AW708" s="14" t="s">
        <v>41</v>
      </c>
      <c r="AX708" s="14" t="s">
        <v>93</v>
      </c>
      <c r="AY708" s="239" t="s">
        <v>209</v>
      </c>
    </row>
    <row r="709" spans="1:65" s="2" customFormat="1" ht="24.2" customHeight="1">
      <c r="A709" s="35"/>
      <c r="B709" s="36"/>
      <c r="C709" s="250" t="s">
        <v>1126</v>
      </c>
      <c r="D709" s="250" t="s">
        <v>405</v>
      </c>
      <c r="E709" s="251" t="s">
        <v>1127</v>
      </c>
      <c r="F709" s="252" t="s">
        <v>1128</v>
      </c>
      <c r="G709" s="253" t="s">
        <v>462</v>
      </c>
      <c r="H709" s="254">
        <v>268.48599999999999</v>
      </c>
      <c r="I709" s="255"/>
      <c r="J709" s="256">
        <f>ROUND(I709*H709,2)</f>
        <v>0</v>
      </c>
      <c r="K709" s="252" t="s">
        <v>324</v>
      </c>
      <c r="L709" s="257"/>
      <c r="M709" s="258" t="s">
        <v>1</v>
      </c>
      <c r="N709" s="259" t="s">
        <v>50</v>
      </c>
      <c r="O709" s="72"/>
      <c r="P709" s="203">
        <f>O709*H709</f>
        <v>0</v>
      </c>
      <c r="Q709" s="203">
        <v>7.2000000000000005E-4</v>
      </c>
      <c r="R709" s="203">
        <f>Q709*H709</f>
        <v>0.19330992</v>
      </c>
      <c r="S709" s="203">
        <v>0</v>
      </c>
      <c r="T709" s="20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05" t="s">
        <v>526</v>
      </c>
      <c r="AT709" s="205" t="s">
        <v>405</v>
      </c>
      <c r="AU709" s="205" t="s">
        <v>95</v>
      </c>
      <c r="AY709" s="17" t="s">
        <v>209</v>
      </c>
      <c r="BE709" s="206">
        <f>IF(N709="základní",J709,0)</f>
        <v>0</v>
      </c>
      <c r="BF709" s="206">
        <f>IF(N709="snížená",J709,0)</f>
        <v>0</v>
      </c>
      <c r="BG709" s="206">
        <f>IF(N709="zákl. přenesená",J709,0)</f>
        <v>0</v>
      </c>
      <c r="BH709" s="206">
        <f>IF(N709="sníž. přenesená",J709,0)</f>
        <v>0</v>
      </c>
      <c r="BI709" s="206">
        <f>IF(N709="nulová",J709,0)</f>
        <v>0</v>
      </c>
      <c r="BJ709" s="17" t="s">
        <v>93</v>
      </c>
      <c r="BK709" s="206">
        <f>ROUND(I709*H709,2)</f>
        <v>0</v>
      </c>
      <c r="BL709" s="17" t="s">
        <v>416</v>
      </c>
      <c r="BM709" s="205" t="s">
        <v>1129</v>
      </c>
    </row>
    <row r="710" spans="1:65" s="13" customFormat="1" ht="22.5">
      <c r="B710" s="214"/>
      <c r="C710" s="215"/>
      <c r="D710" s="212" t="s">
        <v>263</v>
      </c>
      <c r="E710" s="216" t="s">
        <v>1</v>
      </c>
      <c r="F710" s="217" t="s">
        <v>1130</v>
      </c>
      <c r="G710" s="215"/>
      <c r="H710" s="218">
        <v>139.11500000000001</v>
      </c>
      <c r="I710" s="219"/>
      <c r="J710" s="215"/>
      <c r="K710" s="215"/>
      <c r="L710" s="220"/>
      <c r="M710" s="221"/>
      <c r="N710" s="222"/>
      <c r="O710" s="222"/>
      <c r="P710" s="222"/>
      <c r="Q710" s="222"/>
      <c r="R710" s="222"/>
      <c r="S710" s="222"/>
      <c r="T710" s="223"/>
      <c r="AT710" s="224" t="s">
        <v>263</v>
      </c>
      <c r="AU710" s="224" t="s">
        <v>95</v>
      </c>
      <c r="AV710" s="13" t="s">
        <v>95</v>
      </c>
      <c r="AW710" s="13" t="s">
        <v>41</v>
      </c>
      <c r="AX710" s="13" t="s">
        <v>85</v>
      </c>
      <c r="AY710" s="224" t="s">
        <v>209</v>
      </c>
    </row>
    <row r="711" spans="1:65" s="13" customFormat="1" ht="22.5">
      <c r="B711" s="214"/>
      <c r="C711" s="215"/>
      <c r="D711" s="212" t="s">
        <v>263</v>
      </c>
      <c r="E711" s="216" t="s">
        <v>1</v>
      </c>
      <c r="F711" s="217" t="s">
        <v>1131</v>
      </c>
      <c r="G711" s="215"/>
      <c r="H711" s="218">
        <v>129.37100000000001</v>
      </c>
      <c r="I711" s="219"/>
      <c r="J711" s="215"/>
      <c r="K711" s="215"/>
      <c r="L711" s="220"/>
      <c r="M711" s="221"/>
      <c r="N711" s="222"/>
      <c r="O711" s="222"/>
      <c r="P711" s="222"/>
      <c r="Q711" s="222"/>
      <c r="R711" s="222"/>
      <c r="S711" s="222"/>
      <c r="T711" s="223"/>
      <c r="AT711" s="224" t="s">
        <v>263</v>
      </c>
      <c r="AU711" s="224" t="s">
        <v>95</v>
      </c>
      <c r="AV711" s="13" t="s">
        <v>95</v>
      </c>
      <c r="AW711" s="13" t="s">
        <v>41</v>
      </c>
      <c r="AX711" s="13" t="s">
        <v>85</v>
      </c>
      <c r="AY711" s="224" t="s">
        <v>209</v>
      </c>
    </row>
    <row r="712" spans="1:65" s="14" customFormat="1" ht="11.25">
      <c r="B712" s="229"/>
      <c r="C712" s="230"/>
      <c r="D712" s="212" t="s">
        <v>263</v>
      </c>
      <c r="E712" s="231" t="s">
        <v>1</v>
      </c>
      <c r="F712" s="232" t="s">
        <v>339</v>
      </c>
      <c r="G712" s="230"/>
      <c r="H712" s="233">
        <v>268.48599999999999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263</v>
      </c>
      <c r="AU712" s="239" t="s">
        <v>95</v>
      </c>
      <c r="AV712" s="14" t="s">
        <v>217</v>
      </c>
      <c r="AW712" s="14" t="s">
        <v>41</v>
      </c>
      <c r="AX712" s="14" t="s">
        <v>93</v>
      </c>
      <c r="AY712" s="239" t="s">
        <v>209</v>
      </c>
    </row>
    <row r="713" spans="1:65" s="2" customFormat="1" ht="24.2" customHeight="1">
      <c r="A713" s="35"/>
      <c r="B713" s="36"/>
      <c r="C713" s="250" t="s">
        <v>1132</v>
      </c>
      <c r="D713" s="250" t="s">
        <v>405</v>
      </c>
      <c r="E713" s="251" t="s">
        <v>1133</v>
      </c>
      <c r="F713" s="252" t="s">
        <v>1134</v>
      </c>
      <c r="G713" s="253" t="s">
        <v>462</v>
      </c>
      <c r="H713" s="254">
        <v>139.11500000000001</v>
      </c>
      <c r="I713" s="255"/>
      <c r="J713" s="256">
        <f>ROUND(I713*H713,2)</f>
        <v>0</v>
      </c>
      <c r="K713" s="252" t="s">
        <v>324</v>
      </c>
      <c r="L713" s="257"/>
      <c r="M713" s="258" t="s">
        <v>1</v>
      </c>
      <c r="N713" s="259" t="s">
        <v>50</v>
      </c>
      <c r="O713" s="72"/>
      <c r="P713" s="203">
        <f>O713*H713</f>
        <v>0</v>
      </c>
      <c r="Q713" s="203">
        <v>5.4000000000000003E-3</v>
      </c>
      <c r="R713" s="203">
        <f>Q713*H713</f>
        <v>0.75122100000000014</v>
      </c>
      <c r="S713" s="203">
        <v>0</v>
      </c>
      <c r="T713" s="20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526</v>
      </c>
      <c r="AT713" s="205" t="s">
        <v>405</v>
      </c>
      <c r="AU713" s="205" t="s">
        <v>95</v>
      </c>
      <c r="AY713" s="17" t="s">
        <v>209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17" t="s">
        <v>93</v>
      </c>
      <c r="BK713" s="206">
        <f>ROUND(I713*H713,2)</f>
        <v>0</v>
      </c>
      <c r="BL713" s="17" t="s">
        <v>416</v>
      </c>
      <c r="BM713" s="205" t="s">
        <v>1135</v>
      </c>
    </row>
    <row r="714" spans="1:65" s="13" customFormat="1" ht="11.25">
      <c r="B714" s="214"/>
      <c r="C714" s="215"/>
      <c r="D714" s="212" t="s">
        <v>263</v>
      </c>
      <c r="E714" s="216" t="s">
        <v>1</v>
      </c>
      <c r="F714" s="217" t="s">
        <v>1136</v>
      </c>
      <c r="G714" s="215"/>
      <c r="H714" s="218">
        <v>139.11500000000001</v>
      </c>
      <c r="I714" s="219"/>
      <c r="J714" s="215"/>
      <c r="K714" s="215"/>
      <c r="L714" s="220"/>
      <c r="M714" s="221"/>
      <c r="N714" s="222"/>
      <c r="O714" s="222"/>
      <c r="P714" s="222"/>
      <c r="Q714" s="222"/>
      <c r="R714" s="222"/>
      <c r="S714" s="222"/>
      <c r="T714" s="223"/>
      <c r="AT714" s="224" t="s">
        <v>263</v>
      </c>
      <c r="AU714" s="224" t="s">
        <v>95</v>
      </c>
      <c r="AV714" s="13" t="s">
        <v>95</v>
      </c>
      <c r="AW714" s="13" t="s">
        <v>41</v>
      </c>
      <c r="AX714" s="13" t="s">
        <v>85</v>
      </c>
      <c r="AY714" s="224" t="s">
        <v>209</v>
      </c>
    </row>
    <row r="715" spans="1:65" s="14" customFormat="1" ht="11.25">
      <c r="B715" s="229"/>
      <c r="C715" s="230"/>
      <c r="D715" s="212" t="s">
        <v>263</v>
      </c>
      <c r="E715" s="231" t="s">
        <v>1</v>
      </c>
      <c r="F715" s="232" t="s">
        <v>339</v>
      </c>
      <c r="G715" s="230"/>
      <c r="H715" s="233">
        <v>139.11500000000001</v>
      </c>
      <c r="I715" s="234"/>
      <c r="J715" s="230"/>
      <c r="K715" s="230"/>
      <c r="L715" s="235"/>
      <c r="M715" s="236"/>
      <c r="N715" s="237"/>
      <c r="O715" s="237"/>
      <c r="P715" s="237"/>
      <c r="Q715" s="237"/>
      <c r="R715" s="237"/>
      <c r="S715" s="237"/>
      <c r="T715" s="238"/>
      <c r="AT715" s="239" t="s">
        <v>263</v>
      </c>
      <c r="AU715" s="239" t="s">
        <v>95</v>
      </c>
      <c r="AV715" s="14" t="s">
        <v>217</v>
      </c>
      <c r="AW715" s="14" t="s">
        <v>41</v>
      </c>
      <c r="AX715" s="14" t="s">
        <v>93</v>
      </c>
      <c r="AY715" s="239" t="s">
        <v>209</v>
      </c>
    </row>
    <row r="716" spans="1:65" s="2" customFormat="1" ht="24.2" customHeight="1">
      <c r="A716" s="35"/>
      <c r="B716" s="36"/>
      <c r="C716" s="250" t="s">
        <v>1137</v>
      </c>
      <c r="D716" s="250" t="s">
        <v>405</v>
      </c>
      <c r="E716" s="251" t="s">
        <v>1138</v>
      </c>
      <c r="F716" s="252" t="s">
        <v>1139</v>
      </c>
      <c r="G716" s="253" t="s">
        <v>462</v>
      </c>
      <c r="H716" s="254">
        <v>138.821</v>
      </c>
      <c r="I716" s="255"/>
      <c r="J716" s="256">
        <f>ROUND(I716*H716,2)</f>
        <v>0</v>
      </c>
      <c r="K716" s="252" t="s">
        <v>324</v>
      </c>
      <c r="L716" s="257"/>
      <c r="M716" s="258" t="s">
        <v>1</v>
      </c>
      <c r="N716" s="259" t="s">
        <v>50</v>
      </c>
      <c r="O716" s="72"/>
      <c r="P716" s="203">
        <f>O716*H716</f>
        <v>0</v>
      </c>
      <c r="Q716" s="203">
        <v>3.8999999999999999E-4</v>
      </c>
      <c r="R716" s="203">
        <f>Q716*H716</f>
        <v>5.4140189999999998E-2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526</v>
      </c>
      <c r="AT716" s="205" t="s">
        <v>405</v>
      </c>
      <c r="AU716" s="205" t="s">
        <v>95</v>
      </c>
      <c r="AY716" s="17" t="s">
        <v>209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7" t="s">
        <v>93</v>
      </c>
      <c r="BK716" s="206">
        <f>ROUND(I716*H716,2)</f>
        <v>0</v>
      </c>
      <c r="BL716" s="17" t="s">
        <v>416</v>
      </c>
      <c r="BM716" s="205" t="s">
        <v>1140</v>
      </c>
    </row>
    <row r="717" spans="1:65" s="13" customFormat="1" ht="11.25">
      <c r="B717" s="214"/>
      <c r="C717" s="215"/>
      <c r="D717" s="212" t="s">
        <v>263</v>
      </c>
      <c r="E717" s="216" t="s">
        <v>1</v>
      </c>
      <c r="F717" s="217" t="s">
        <v>1141</v>
      </c>
      <c r="G717" s="215"/>
      <c r="H717" s="218">
        <v>138.821</v>
      </c>
      <c r="I717" s="219"/>
      <c r="J717" s="215"/>
      <c r="K717" s="215"/>
      <c r="L717" s="220"/>
      <c r="M717" s="221"/>
      <c r="N717" s="222"/>
      <c r="O717" s="222"/>
      <c r="P717" s="222"/>
      <c r="Q717" s="222"/>
      <c r="R717" s="222"/>
      <c r="S717" s="222"/>
      <c r="T717" s="223"/>
      <c r="AT717" s="224" t="s">
        <v>263</v>
      </c>
      <c r="AU717" s="224" t="s">
        <v>95</v>
      </c>
      <c r="AV717" s="13" t="s">
        <v>95</v>
      </c>
      <c r="AW717" s="13" t="s">
        <v>41</v>
      </c>
      <c r="AX717" s="13" t="s">
        <v>85</v>
      </c>
      <c r="AY717" s="224" t="s">
        <v>209</v>
      </c>
    </row>
    <row r="718" spans="1:65" s="14" customFormat="1" ht="11.25">
      <c r="B718" s="229"/>
      <c r="C718" s="230"/>
      <c r="D718" s="212" t="s">
        <v>263</v>
      </c>
      <c r="E718" s="231" t="s">
        <v>1</v>
      </c>
      <c r="F718" s="232" t="s">
        <v>339</v>
      </c>
      <c r="G718" s="230"/>
      <c r="H718" s="233">
        <v>138.821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263</v>
      </c>
      <c r="AU718" s="239" t="s">
        <v>95</v>
      </c>
      <c r="AV718" s="14" t="s">
        <v>217</v>
      </c>
      <c r="AW718" s="14" t="s">
        <v>41</v>
      </c>
      <c r="AX718" s="14" t="s">
        <v>93</v>
      </c>
      <c r="AY718" s="239" t="s">
        <v>209</v>
      </c>
    </row>
    <row r="719" spans="1:65" s="2" customFormat="1" ht="37.9" customHeight="1">
      <c r="A719" s="35"/>
      <c r="B719" s="36"/>
      <c r="C719" s="194" t="s">
        <v>1142</v>
      </c>
      <c r="D719" s="194" t="s">
        <v>212</v>
      </c>
      <c r="E719" s="195" t="s">
        <v>1143</v>
      </c>
      <c r="F719" s="196" t="s">
        <v>1144</v>
      </c>
      <c r="G719" s="197" t="s">
        <v>462</v>
      </c>
      <c r="H719" s="198">
        <v>338.72899999999998</v>
      </c>
      <c r="I719" s="199"/>
      <c r="J719" s="200">
        <f>ROUND(I719*H719,2)</f>
        <v>0</v>
      </c>
      <c r="K719" s="196" t="s">
        <v>324</v>
      </c>
      <c r="L719" s="40"/>
      <c r="M719" s="201" t="s">
        <v>1</v>
      </c>
      <c r="N719" s="202" t="s">
        <v>50</v>
      </c>
      <c r="O719" s="72"/>
      <c r="P719" s="203">
        <f>O719*H719</f>
        <v>0</v>
      </c>
      <c r="Q719" s="203">
        <v>6.3E-3</v>
      </c>
      <c r="R719" s="203">
        <f>Q719*H719</f>
        <v>2.1339926999999999</v>
      </c>
      <c r="S719" s="203">
        <v>0</v>
      </c>
      <c r="T719" s="204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5" t="s">
        <v>416</v>
      </c>
      <c r="AT719" s="205" t="s">
        <v>212</v>
      </c>
      <c r="AU719" s="205" t="s">
        <v>95</v>
      </c>
      <c r="AY719" s="17" t="s">
        <v>209</v>
      </c>
      <c r="BE719" s="206">
        <f>IF(N719="základní",J719,0)</f>
        <v>0</v>
      </c>
      <c r="BF719" s="206">
        <f>IF(N719="snížená",J719,0)</f>
        <v>0</v>
      </c>
      <c r="BG719" s="206">
        <f>IF(N719="zákl. přenesená",J719,0)</f>
        <v>0</v>
      </c>
      <c r="BH719" s="206">
        <f>IF(N719="sníž. přenesená",J719,0)</f>
        <v>0</v>
      </c>
      <c r="BI719" s="206">
        <f>IF(N719="nulová",J719,0)</f>
        <v>0</v>
      </c>
      <c r="BJ719" s="17" t="s">
        <v>93</v>
      </c>
      <c r="BK719" s="206">
        <f>ROUND(I719*H719,2)</f>
        <v>0</v>
      </c>
      <c r="BL719" s="17" t="s">
        <v>416</v>
      </c>
      <c r="BM719" s="205" t="s">
        <v>1145</v>
      </c>
    </row>
    <row r="720" spans="1:65" s="2" customFormat="1" ht="11.25">
      <c r="A720" s="35"/>
      <c r="B720" s="36"/>
      <c r="C720" s="37"/>
      <c r="D720" s="207" t="s">
        <v>219</v>
      </c>
      <c r="E720" s="37"/>
      <c r="F720" s="208" t="s">
        <v>1146</v>
      </c>
      <c r="G720" s="37"/>
      <c r="H720" s="37"/>
      <c r="I720" s="209"/>
      <c r="J720" s="37"/>
      <c r="K720" s="37"/>
      <c r="L720" s="40"/>
      <c r="M720" s="210"/>
      <c r="N720" s="211"/>
      <c r="O720" s="72"/>
      <c r="P720" s="72"/>
      <c r="Q720" s="72"/>
      <c r="R720" s="72"/>
      <c r="S720" s="72"/>
      <c r="T720" s="73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T720" s="17" t="s">
        <v>219</v>
      </c>
      <c r="AU720" s="17" t="s">
        <v>95</v>
      </c>
    </row>
    <row r="721" spans="1:65" s="15" customFormat="1" ht="11.25">
      <c r="B721" s="240"/>
      <c r="C721" s="241"/>
      <c r="D721" s="212" t="s">
        <v>263</v>
      </c>
      <c r="E721" s="242" t="s">
        <v>1</v>
      </c>
      <c r="F721" s="243" t="s">
        <v>857</v>
      </c>
      <c r="G721" s="241"/>
      <c r="H721" s="242" t="s">
        <v>1</v>
      </c>
      <c r="I721" s="244"/>
      <c r="J721" s="241"/>
      <c r="K721" s="241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263</v>
      </c>
      <c r="AU721" s="249" t="s">
        <v>95</v>
      </c>
      <c r="AV721" s="15" t="s">
        <v>93</v>
      </c>
      <c r="AW721" s="15" t="s">
        <v>41</v>
      </c>
      <c r="AX721" s="15" t="s">
        <v>85</v>
      </c>
      <c r="AY721" s="249" t="s">
        <v>209</v>
      </c>
    </row>
    <row r="722" spans="1:65" s="13" customFormat="1" ht="11.25">
      <c r="B722" s="214"/>
      <c r="C722" s="215"/>
      <c r="D722" s="212" t="s">
        <v>263</v>
      </c>
      <c r="E722" s="216" t="s">
        <v>1</v>
      </c>
      <c r="F722" s="217" t="s">
        <v>858</v>
      </c>
      <c r="G722" s="215"/>
      <c r="H722" s="218">
        <v>71.552000000000007</v>
      </c>
      <c r="I722" s="219"/>
      <c r="J722" s="215"/>
      <c r="K722" s="215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263</v>
      </c>
      <c r="AU722" s="224" t="s">
        <v>95</v>
      </c>
      <c r="AV722" s="13" t="s">
        <v>95</v>
      </c>
      <c r="AW722" s="13" t="s">
        <v>41</v>
      </c>
      <c r="AX722" s="13" t="s">
        <v>85</v>
      </c>
      <c r="AY722" s="224" t="s">
        <v>209</v>
      </c>
    </row>
    <row r="723" spans="1:65" s="13" customFormat="1" ht="11.25">
      <c r="B723" s="214"/>
      <c r="C723" s="215"/>
      <c r="D723" s="212" t="s">
        <v>263</v>
      </c>
      <c r="E723" s="216" t="s">
        <v>1</v>
      </c>
      <c r="F723" s="217" t="s">
        <v>859</v>
      </c>
      <c r="G723" s="215"/>
      <c r="H723" s="218">
        <v>-9.9339999999999993</v>
      </c>
      <c r="I723" s="219"/>
      <c r="J723" s="215"/>
      <c r="K723" s="215"/>
      <c r="L723" s="220"/>
      <c r="M723" s="221"/>
      <c r="N723" s="222"/>
      <c r="O723" s="222"/>
      <c r="P723" s="222"/>
      <c r="Q723" s="222"/>
      <c r="R723" s="222"/>
      <c r="S723" s="222"/>
      <c r="T723" s="223"/>
      <c r="AT723" s="224" t="s">
        <v>263</v>
      </c>
      <c r="AU723" s="224" t="s">
        <v>95</v>
      </c>
      <c r="AV723" s="13" t="s">
        <v>95</v>
      </c>
      <c r="AW723" s="13" t="s">
        <v>41</v>
      </c>
      <c r="AX723" s="13" t="s">
        <v>85</v>
      </c>
      <c r="AY723" s="224" t="s">
        <v>209</v>
      </c>
    </row>
    <row r="724" spans="1:65" s="13" customFormat="1" ht="11.25">
      <c r="B724" s="214"/>
      <c r="C724" s="215"/>
      <c r="D724" s="212" t="s">
        <v>263</v>
      </c>
      <c r="E724" s="216" t="s">
        <v>1</v>
      </c>
      <c r="F724" s="217" t="s">
        <v>860</v>
      </c>
      <c r="G724" s="215"/>
      <c r="H724" s="218">
        <v>87.117999999999995</v>
      </c>
      <c r="I724" s="219"/>
      <c r="J724" s="215"/>
      <c r="K724" s="215"/>
      <c r="L724" s="220"/>
      <c r="M724" s="221"/>
      <c r="N724" s="222"/>
      <c r="O724" s="222"/>
      <c r="P724" s="222"/>
      <c r="Q724" s="222"/>
      <c r="R724" s="222"/>
      <c r="S724" s="222"/>
      <c r="T724" s="223"/>
      <c r="AT724" s="224" t="s">
        <v>263</v>
      </c>
      <c r="AU724" s="224" t="s">
        <v>95</v>
      </c>
      <c r="AV724" s="13" t="s">
        <v>95</v>
      </c>
      <c r="AW724" s="13" t="s">
        <v>41</v>
      </c>
      <c r="AX724" s="13" t="s">
        <v>85</v>
      </c>
      <c r="AY724" s="224" t="s">
        <v>209</v>
      </c>
    </row>
    <row r="725" spans="1:65" s="13" customFormat="1" ht="22.5">
      <c r="B725" s="214"/>
      <c r="C725" s="215"/>
      <c r="D725" s="212" t="s">
        <v>263</v>
      </c>
      <c r="E725" s="216" t="s">
        <v>1</v>
      </c>
      <c r="F725" s="217" t="s">
        <v>861</v>
      </c>
      <c r="G725" s="215"/>
      <c r="H725" s="218">
        <v>-17.187000000000001</v>
      </c>
      <c r="I725" s="219"/>
      <c r="J725" s="215"/>
      <c r="K725" s="215"/>
      <c r="L725" s="220"/>
      <c r="M725" s="221"/>
      <c r="N725" s="222"/>
      <c r="O725" s="222"/>
      <c r="P725" s="222"/>
      <c r="Q725" s="222"/>
      <c r="R725" s="222"/>
      <c r="S725" s="222"/>
      <c r="T725" s="223"/>
      <c r="AT725" s="224" t="s">
        <v>263</v>
      </c>
      <c r="AU725" s="224" t="s">
        <v>95</v>
      </c>
      <c r="AV725" s="13" t="s">
        <v>95</v>
      </c>
      <c r="AW725" s="13" t="s">
        <v>41</v>
      </c>
      <c r="AX725" s="13" t="s">
        <v>85</v>
      </c>
      <c r="AY725" s="224" t="s">
        <v>209</v>
      </c>
    </row>
    <row r="726" spans="1:65" s="13" customFormat="1" ht="11.25">
      <c r="B726" s="214"/>
      <c r="C726" s="215"/>
      <c r="D726" s="212" t="s">
        <v>263</v>
      </c>
      <c r="E726" s="216" t="s">
        <v>1</v>
      </c>
      <c r="F726" s="217" t="s">
        <v>862</v>
      </c>
      <c r="G726" s="215"/>
      <c r="H726" s="218">
        <v>63.524999999999999</v>
      </c>
      <c r="I726" s="219"/>
      <c r="J726" s="215"/>
      <c r="K726" s="215"/>
      <c r="L726" s="220"/>
      <c r="M726" s="221"/>
      <c r="N726" s="222"/>
      <c r="O726" s="222"/>
      <c r="P726" s="222"/>
      <c r="Q726" s="222"/>
      <c r="R726" s="222"/>
      <c r="S726" s="222"/>
      <c r="T726" s="223"/>
      <c r="AT726" s="224" t="s">
        <v>263</v>
      </c>
      <c r="AU726" s="224" t="s">
        <v>95</v>
      </c>
      <c r="AV726" s="13" t="s">
        <v>95</v>
      </c>
      <c r="AW726" s="13" t="s">
        <v>41</v>
      </c>
      <c r="AX726" s="13" t="s">
        <v>85</v>
      </c>
      <c r="AY726" s="224" t="s">
        <v>209</v>
      </c>
    </row>
    <row r="727" spans="1:65" s="13" customFormat="1" ht="11.25">
      <c r="B727" s="214"/>
      <c r="C727" s="215"/>
      <c r="D727" s="212" t="s">
        <v>263</v>
      </c>
      <c r="E727" s="216" t="s">
        <v>1</v>
      </c>
      <c r="F727" s="217" t="s">
        <v>863</v>
      </c>
      <c r="G727" s="215"/>
      <c r="H727" s="218">
        <v>-13.738</v>
      </c>
      <c r="I727" s="219"/>
      <c r="J727" s="215"/>
      <c r="K727" s="215"/>
      <c r="L727" s="220"/>
      <c r="M727" s="221"/>
      <c r="N727" s="222"/>
      <c r="O727" s="222"/>
      <c r="P727" s="222"/>
      <c r="Q727" s="222"/>
      <c r="R727" s="222"/>
      <c r="S727" s="222"/>
      <c r="T727" s="223"/>
      <c r="AT727" s="224" t="s">
        <v>263</v>
      </c>
      <c r="AU727" s="224" t="s">
        <v>95</v>
      </c>
      <c r="AV727" s="13" t="s">
        <v>95</v>
      </c>
      <c r="AW727" s="13" t="s">
        <v>41</v>
      </c>
      <c r="AX727" s="13" t="s">
        <v>85</v>
      </c>
      <c r="AY727" s="224" t="s">
        <v>209</v>
      </c>
    </row>
    <row r="728" spans="1:65" s="13" customFormat="1" ht="11.25">
      <c r="B728" s="214"/>
      <c r="C728" s="215"/>
      <c r="D728" s="212" t="s">
        <v>263</v>
      </c>
      <c r="E728" s="216" t="s">
        <v>1</v>
      </c>
      <c r="F728" s="217" t="s">
        <v>864</v>
      </c>
      <c r="G728" s="215"/>
      <c r="H728" s="218">
        <v>78.046000000000006</v>
      </c>
      <c r="I728" s="219"/>
      <c r="J728" s="215"/>
      <c r="K728" s="215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263</v>
      </c>
      <c r="AU728" s="224" t="s">
        <v>95</v>
      </c>
      <c r="AV728" s="13" t="s">
        <v>95</v>
      </c>
      <c r="AW728" s="13" t="s">
        <v>41</v>
      </c>
      <c r="AX728" s="13" t="s">
        <v>85</v>
      </c>
      <c r="AY728" s="224" t="s">
        <v>209</v>
      </c>
    </row>
    <row r="729" spans="1:65" s="13" customFormat="1" ht="11.25">
      <c r="B729" s="214"/>
      <c r="C729" s="215"/>
      <c r="D729" s="212" t="s">
        <v>263</v>
      </c>
      <c r="E729" s="216" t="s">
        <v>1</v>
      </c>
      <c r="F729" s="217" t="s">
        <v>865</v>
      </c>
      <c r="G729" s="215"/>
      <c r="H729" s="218">
        <v>-16.753</v>
      </c>
      <c r="I729" s="219"/>
      <c r="J729" s="215"/>
      <c r="K729" s="215"/>
      <c r="L729" s="220"/>
      <c r="M729" s="221"/>
      <c r="N729" s="222"/>
      <c r="O729" s="222"/>
      <c r="P729" s="222"/>
      <c r="Q729" s="222"/>
      <c r="R729" s="222"/>
      <c r="S729" s="222"/>
      <c r="T729" s="223"/>
      <c r="AT729" s="224" t="s">
        <v>263</v>
      </c>
      <c r="AU729" s="224" t="s">
        <v>95</v>
      </c>
      <c r="AV729" s="13" t="s">
        <v>95</v>
      </c>
      <c r="AW729" s="13" t="s">
        <v>41</v>
      </c>
      <c r="AX729" s="13" t="s">
        <v>85</v>
      </c>
      <c r="AY729" s="224" t="s">
        <v>209</v>
      </c>
    </row>
    <row r="730" spans="1:65" s="13" customFormat="1" ht="11.25">
      <c r="B730" s="214"/>
      <c r="C730" s="215"/>
      <c r="D730" s="212" t="s">
        <v>263</v>
      </c>
      <c r="E730" s="216" t="s">
        <v>1</v>
      </c>
      <c r="F730" s="217" t="s">
        <v>1147</v>
      </c>
      <c r="G730" s="215"/>
      <c r="H730" s="218">
        <v>80.52</v>
      </c>
      <c r="I730" s="219"/>
      <c r="J730" s="215"/>
      <c r="K730" s="215"/>
      <c r="L730" s="220"/>
      <c r="M730" s="221"/>
      <c r="N730" s="222"/>
      <c r="O730" s="222"/>
      <c r="P730" s="222"/>
      <c r="Q730" s="222"/>
      <c r="R730" s="222"/>
      <c r="S730" s="222"/>
      <c r="T730" s="223"/>
      <c r="AT730" s="224" t="s">
        <v>263</v>
      </c>
      <c r="AU730" s="224" t="s">
        <v>95</v>
      </c>
      <c r="AV730" s="13" t="s">
        <v>95</v>
      </c>
      <c r="AW730" s="13" t="s">
        <v>41</v>
      </c>
      <c r="AX730" s="13" t="s">
        <v>85</v>
      </c>
      <c r="AY730" s="224" t="s">
        <v>209</v>
      </c>
    </row>
    <row r="731" spans="1:65" s="13" customFormat="1" ht="11.25">
      <c r="B731" s="214"/>
      <c r="C731" s="215"/>
      <c r="D731" s="212" t="s">
        <v>263</v>
      </c>
      <c r="E731" s="216" t="s">
        <v>1</v>
      </c>
      <c r="F731" s="217" t="s">
        <v>867</v>
      </c>
      <c r="G731" s="215"/>
      <c r="H731" s="218">
        <v>15.58</v>
      </c>
      <c r="I731" s="219"/>
      <c r="J731" s="215"/>
      <c r="K731" s="215"/>
      <c r="L731" s="220"/>
      <c r="M731" s="221"/>
      <c r="N731" s="222"/>
      <c r="O731" s="222"/>
      <c r="P731" s="222"/>
      <c r="Q731" s="222"/>
      <c r="R731" s="222"/>
      <c r="S731" s="222"/>
      <c r="T731" s="223"/>
      <c r="AT731" s="224" t="s">
        <v>263</v>
      </c>
      <c r="AU731" s="224" t="s">
        <v>95</v>
      </c>
      <c r="AV731" s="13" t="s">
        <v>95</v>
      </c>
      <c r="AW731" s="13" t="s">
        <v>41</v>
      </c>
      <c r="AX731" s="13" t="s">
        <v>85</v>
      </c>
      <c r="AY731" s="224" t="s">
        <v>209</v>
      </c>
    </row>
    <row r="732" spans="1:65" s="14" customFormat="1" ht="11.25">
      <c r="B732" s="229"/>
      <c r="C732" s="230"/>
      <c r="D732" s="212" t="s">
        <v>263</v>
      </c>
      <c r="E732" s="231" t="s">
        <v>1</v>
      </c>
      <c r="F732" s="232" t="s">
        <v>339</v>
      </c>
      <c r="G732" s="230"/>
      <c r="H732" s="233">
        <v>338.72899999999998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263</v>
      </c>
      <c r="AU732" s="239" t="s">
        <v>95</v>
      </c>
      <c r="AV732" s="14" t="s">
        <v>217</v>
      </c>
      <c r="AW732" s="14" t="s">
        <v>41</v>
      </c>
      <c r="AX732" s="14" t="s">
        <v>93</v>
      </c>
      <c r="AY732" s="239" t="s">
        <v>209</v>
      </c>
    </row>
    <row r="733" spans="1:65" s="2" customFormat="1" ht="24.2" customHeight="1">
      <c r="A733" s="35"/>
      <c r="B733" s="36"/>
      <c r="C733" s="194" t="s">
        <v>1148</v>
      </c>
      <c r="D733" s="194" t="s">
        <v>212</v>
      </c>
      <c r="E733" s="195" t="s">
        <v>1149</v>
      </c>
      <c r="F733" s="196" t="s">
        <v>1150</v>
      </c>
      <c r="G733" s="197" t="s">
        <v>462</v>
      </c>
      <c r="H733" s="198">
        <v>29.251999999999999</v>
      </c>
      <c r="I733" s="199"/>
      <c r="J733" s="200">
        <f>ROUND(I733*H733,2)</f>
        <v>0</v>
      </c>
      <c r="K733" s="196" t="s">
        <v>324</v>
      </c>
      <c r="L733" s="40"/>
      <c r="M733" s="201" t="s">
        <v>1</v>
      </c>
      <c r="N733" s="202" t="s">
        <v>50</v>
      </c>
      <c r="O733" s="72"/>
      <c r="P733" s="203">
        <f>O733*H733</f>
        <v>0</v>
      </c>
      <c r="Q733" s="203">
        <v>2.4479999999999999E-4</v>
      </c>
      <c r="R733" s="203">
        <f>Q733*H733</f>
        <v>7.1608895999999995E-3</v>
      </c>
      <c r="S733" s="203">
        <v>0</v>
      </c>
      <c r="T733" s="20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5" t="s">
        <v>416</v>
      </c>
      <c r="AT733" s="205" t="s">
        <v>212</v>
      </c>
      <c r="AU733" s="205" t="s">
        <v>95</v>
      </c>
      <c r="AY733" s="17" t="s">
        <v>209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17" t="s">
        <v>93</v>
      </c>
      <c r="BK733" s="206">
        <f>ROUND(I733*H733,2)</f>
        <v>0</v>
      </c>
      <c r="BL733" s="17" t="s">
        <v>416</v>
      </c>
      <c r="BM733" s="205" t="s">
        <v>1151</v>
      </c>
    </row>
    <row r="734" spans="1:65" s="2" customFormat="1" ht="11.25">
      <c r="A734" s="35"/>
      <c r="B734" s="36"/>
      <c r="C734" s="37"/>
      <c r="D734" s="207" t="s">
        <v>219</v>
      </c>
      <c r="E734" s="37"/>
      <c r="F734" s="208" t="s">
        <v>1152</v>
      </c>
      <c r="G734" s="37"/>
      <c r="H734" s="37"/>
      <c r="I734" s="209"/>
      <c r="J734" s="37"/>
      <c r="K734" s="37"/>
      <c r="L734" s="40"/>
      <c r="M734" s="210"/>
      <c r="N734" s="211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7" t="s">
        <v>219</v>
      </c>
      <c r="AU734" s="17" t="s">
        <v>95</v>
      </c>
    </row>
    <row r="735" spans="1:65" s="13" customFormat="1" ht="22.5">
      <c r="B735" s="214"/>
      <c r="C735" s="215"/>
      <c r="D735" s="212" t="s">
        <v>263</v>
      </c>
      <c r="E735" s="216" t="s">
        <v>1</v>
      </c>
      <c r="F735" s="217" t="s">
        <v>1153</v>
      </c>
      <c r="G735" s="215"/>
      <c r="H735" s="218">
        <v>16.931999999999999</v>
      </c>
      <c r="I735" s="219"/>
      <c r="J735" s="215"/>
      <c r="K735" s="215"/>
      <c r="L735" s="220"/>
      <c r="M735" s="221"/>
      <c r="N735" s="222"/>
      <c r="O735" s="222"/>
      <c r="P735" s="222"/>
      <c r="Q735" s="222"/>
      <c r="R735" s="222"/>
      <c r="S735" s="222"/>
      <c r="T735" s="223"/>
      <c r="AT735" s="224" t="s">
        <v>263</v>
      </c>
      <c r="AU735" s="224" t="s">
        <v>95</v>
      </c>
      <c r="AV735" s="13" t="s">
        <v>95</v>
      </c>
      <c r="AW735" s="13" t="s">
        <v>41</v>
      </c>
      <c r="AX735" s="13" t="s">
        <v>85</v>
      </c>
      <c r="AY735" s="224" t="s">
        <v>209</v>
      </c>
    </row>
    <row r="736" spans="1:65" s="13" customFormat="1" ht="22.5">
      <c r="B736" s="214"/>
      <c r="C736" s="215"/>
      <c r="D736" s="212" t="s">
        <v>263</v>
      </c>
      <c r="E736" s="216" t="s">
        <v>1</v>
      </c>
      <c r="F736" s="217" t="s">
        <v>1154</v>
      </c>
      <c r="G736" s="215"/>
      <c r="H736" s="218">
        <v>12.32</v>
      </c>
      <c r="I736" s="219"/>
      <c r="J736" s="215"/>
      <c r="K736" s="215"/>
      <c r="L736" s="220"/>
      <c r="M736" s="221"/>
      <c r="N736" s="222"/>
      <c r="O736" s="222"/>
      <c r="P736" s="222"/>
      <c r="Q736" s="222"/>
      <c r="R736" s="222"/>
      <c r="S736" s="222"/>
      <c r="T736" s="223"/>
      <c r="AT736" s="224" t="s">
        <v>263</v>
      </c>
      <c r="AU736" s="224" t="s">
        <v>95</v>
      </c>
      <c r="AV736" s="13" t="s">
        <v>95</v>
      </c>
      <c r="AW736" s="13" t="s">
        <v>41</v>
      </c>
      <c r="AX736" s="13" t="s">
        <v>85</v>
      </c>
      <c r="AY736" s="224" t="s">
        <v>209</v>
      </c>
    </row>
    <row r="737" spans="1:65" s="14" customFormat="1" ht="11.25">
      <c r="B737" s="229"/>
      <c r="C737" s="230"/>
      <c r="D737" s="212" t="s">
        <v>263</v>
      </c>
      <c r="E737" s="231" t="s">
        <v>1</v>
      </c>
      <c r="F737" s="232" t="s">
        <v>339</v>
      </c>
      <c r="G737" s="230"/>
      <c r="H737" s="233">
        <v>29.251999999999999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263</v>
      </c>
      <c r="AU737" s="239" t="s">
        <v>95</v>
      </c>
      <c r="AV737" s="14" t="s">
        <v>217</v>
      </c>
      <c r="AW737" s="14" t="s">
        <v>41</v>
      </c>
      <c r="AX737" s="14" t="s">
        <v>93</v>
      </c>
      <c r="AY737" s="239" t="s">
        <v>209</v>
      </c>
    </row>
    <row r="738" spans="1:65" s="2" customFormat="1" ht="24.2" customHeight="1">
      <c r="A738" s="35"/>
      <c r="B738" s="36"/>
      <c r="C738" s="250" t="s">
        <v>1155</v>
      </c>
      <c r="D738" s="250" t="s">
        <v>405</v>
      </c>
      <c r="E738" s="251" t="s">
        <v>1156</v>
      </c>
      <c r="F738" s="252" t="s">
        <v>1157</v>
      </c>
      <c r="G738" s="253" t="s">
        <v>462</v>
      </c>
      <c r="H738" s="254">
        <v>30.715</v>
      </c>
      <c r="I738" s="255"/>
      <c r="J738" s="256">
        <f>ROUND(I738*H738,2)</f>
        <v>0</v>
      </c>
      <c r="K738" s="252" t="s">
        <v>324</v>
      </c>
      <c r="L738" s="257"/>
      <c r="M738" s="258" t="s">
        <v>1</v>
      </c>
      <c r="N738" s="259" t="s">
        <v>50</v>
      </c>
      <c r="O738" s="72"/>
      <c r="P738" s="203">
        <f>O738*H738</f>
        <v>0</v>
      </c>
      <c r="Q738" s="203">
        <v>1.75E-3</v>
      </c>
      <c r="R738" s="203">
        <f>Q738*H738</f>
        <v>5.375125E-2</v>
      </c>
      <c r="S738" s="203">
        <v>0</v>
      </c>
      <c r="T738" s="20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5" t="s">
        <v>526</v>
      </c>
      <c r="AT738" s="205" t="s">
        <v>405</v>
      </c>
      <c r="AU738" s="205" t="s">
        <v>95</v>
      </c>
      <c r="AY738" s="17" t="s">
        <v>209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7" t="s">
        <v>93</v>
      </c>
      <c r="BK738" s="206">
        <f>ROUND(I738*H738,2)</f>
        <v>0</v>
      </c>
      <c r="BL738" s="17" t="s">
        <v>416</v>
      </c>
      <c r="BM738" s="205" t="s">
        <v>1158</v>
      </c>
    </row>
    <row r="739" spans="1:65" s="13" customFormat="1" ht="11.25">
      <c r="B739" s="214"/>
      <c r="C739" s="215"/>
      <c r="D739" s="212" t="s">
        <v>263</v>
      </c>
      <c r="E739" s="215"/>
      <c r="F739" s="217" t="s">
        <v>1159</v>
      </c>
      <c r="G739" s="215"/>
      <c r="H739" s="218">
        <v>30.715</v>
      </c>
      <c r="I739" s="219"/>
      <c r="J739" s="215"/>
      <c r="K739" s="215"/>
      <c r="L739" s="220"/>
      <c r="M739" s="221"/>
      <c r="N739" s="222"/>
      <c r="O739" s="222"/>
      <c r="P739" s="222"/>
      <c r="Q739" s="222"/>
      <c r="R739" s="222"/>
      <c r="S739" s="222"/>
      <c r="T739" s="223"/>
      <c r="AT739" s="224" t="s">
        <v>263</v>
      </c>
      <c r="AU739" s="224" t="s">
        <v>95</v>
      </c>
      <c r="AV739" s="13" t="s">
        <v>95</v>
      </c>
      <c r="AW739" s="13" t="s">
        <v>4</v>
      </c>
      <c r="AX739" s="13" t="s">
        <v>93</v>
      </c>
      <c r="AY739" s="224" t="s">
        <v>209</v>
      </c>
    </row>
    <row r="740" spans="1:65" s="2" customFormat="1" ht="24.2" customHeight="1">
      <c r="A740" s="35"/>
      <c r="B740" s="36"/>
      <c r="C740" s="194" t="s">
        <v>1160</v>
      </c>
      <c r="D740" s="194" t="s">
        <v>212</v>
      </c>
      <c r="E740" s="195" t="s">
        <v>1161</v>
      </c>
      <c r="F740" s="196" t="s">
        <v>1162</v>
      </c>
      <c r="G740" s="197" t="s">
        <v>462</v>
      </c>
      <c r="H740" s="198">
        <v>9.1</v>
      </c>
      <c r="I740" s="199"/>
      <c r="J740" s="200">
        <f>ROUND(I740*H740,2)</f>
        <v>0</v>
      </c>
      <c r="K740" s="196" t="s">
        <v>324</v>
      </c>
      <c r="L740" s="40"/>
      <c r="M740" s="201" t="s">
        <v>1</v>
      </c>
      <c r="N740" s="202" t="s">
        <v>50</v>
      </c>
      <c r="O740" s="72"/>
      <c r="P740" s="203">
        <f>O740*H740</f>
        <v>0</v>
      </c>
      <c r="Q740" s="203">
        <v>2.4479999999999999E-4</v>
      </c>
      <c r="R740" s="203">
        <f>Q740*H740</f>
        <v>2.2276799999999997E-3</v>
      </c>
      <c r="S740" s="203">
        <v>0</v>
      </c>
      <c r="T740" s="20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5" t="s">
        <v>416</v>
      </c>
      <c r="AT740" s="205" t="s">
        <v>212</v>
      </c>
      <c r="AU740" s="205" t="s">
        <v>95</v>
      </c>
      <c r="AY740" s="17" t="s">
        <v>209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17" t="s">
        <v>93</v>
      </c>
      <c r="BK740" s="206">
        <f>ROUND(I740*H740,2)</f>
        <v>0</v>
      </c>
      <c r="BL740" s="17" t="s">
        <v>416</v>
      </c>
      <c r="BM740" s="205" t="s">
        <v>1163</v>
      </c>
    </row>
    <row r="741" spans="1:65" s="2" customFormat="1" ht="11.25">
      <c r="A741" s="35"/>
      <c r="B741" s="36"/>
      <c r="C741" s="37"/>
      <c r="D741" s="207" t="s">
        <v>219</v>
      </c>
      <c r="E741" s="37"/>
      <c r="F741" s="208" t="s">
        <v>1164</v>
      </c>
      <c r="G741" s="37"/>
      <c r="H741" s="37"/>
      <c r="I741" s="209"/>
      <c r="J741" s="37"/>
      <c r="K741" s="37"/>
      <c r="L741" s="40"/>
      <c r="M741" s="210"/>
      <c r="N741" s="211"/>
      <c r="O741" s="72"/>
      <c r="P741" s="72"/>
      <c r="Q741" s="72"/>
      <c r="R741" s="72"/>
      <c r="S741" s="72"/>
      <c r="T741" s="73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7" t="s">
        <v>219</v>
      </c>
      <c r="AU741" s="17" t="s">
        <v>95</v>
      </c>
    </row>
    <row r="742" spans="1:65" s="13" customFormat="1" ht="11.25">
      <c r="B742" s="214"/>
      <c r="C742" s="215"/>
      <c r="D742" s="212" t="s">
        <v>263</v>
      </c>
      <c r="E742" s="216" t="s">
        <v>1</v>
      </c>
      <c r="F742" s="217" t="s">
        <v>1165</v>
      </c>
      <c r="G742" s="215"/>
      <c r="H742" s="218">
        <v>9.1</v>
      </c>
      <c r="I742" s="219"/>
      <c r="J742" s="215"/>
      <c r="K742" s="215"/>
      <c r="L742" s="220"/>
      <c r="M742" s="221"/>
      <c r="N742" s="222"/>
      <c r="O742" s="222"/>
      <c r="P742" s="222"/>
      <c r="Q742" s="222"/>
      <c r="R742" s="222"/>
      <c r="S742" s="222"/>
      <c r="T742" s="223"/>
      <c r="AT742" s="224" t="s">
        <v>263</v>
      </c>
      <c r="AU742" s="224" t="s">
        <v>95</v>
      </c>
      <c r="AV742" s="13" t="s">
        <v>95</v>
      </c>
      <c r="AW742" s="13" t="s">
        <v>41</v>
      </c>
      <c r="AX742" s="13" t="s">
        <v>85</v>
      </c>
      <c r="AY742" s="224" t="s">
        <v>209</v>
      </c>
    </row>
    <row r="743" spans="1:65" s="14" customFormat="1" ht="11.25">
      <c r="B743" s="229"/>
      <c r="C743" s="230"/>
      <c r="D743" s="212" t="s">
        <v>263</v>
      </c>
      <c r="E743" s="231" t="s">
        <v>1</v>
      </c>
      <c r="F743" s="232" t="s">
        <v>339</v>
      </c>
      <c r="G743" s="230"/>
      <c r="H743" s="233">
        <v>9.1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AT743" s="239" t="s">
        <v>263</v>
      </c>
      <c r="AU743" s="239" t="s">
        <v>95</v>
      </c>
      <c r="AV743" s="14" t="s">
        <v>217</v>
      </c>
      <c r="AW743" s="14" t="s">
        <v>41</v>
      </c>
      <c r="AX743" s="14" t="s">
        <v>93</v>
      </c>
      <c r="AY743" s="239" t="s">
        <v>209</v>
      </c>
    </row>
    <row r="744" spans="1:65" s="2" customFormat="1" ht="24.2" customHeight="1">
      <c r="A744" s="35"/>
      <c r="B744" s="36"/>
      <c r="C744" s="250" t="s">
        <v>1166</v>
      </c>
      <c r="D744" s="250" t="s">
        <v>405</v>
      </c>
      <c r="E744" s="251" t="s">
        <v>1111</v>
      </c>
      <c r="F744" s="252" t="s">
        <v>1112</v>
      </c>
      <c r="G744" s="253" t="s">
        <v>462</v>
      </c>
      <c r="H744" s="254">
        <v>19.492000000000001</v>
      </c>
      <c r="I744" s="255"/>
      <c r="J744" s="256">
        <f>ROUND(I744*H744,2)</f>
        <v>0</v>
      </c>
      <c r="K744" s="252" t="s">
        <v>324</v>
      </c>
      <c r="L744" s="257"/>
      <c r="M744" s="258" t="s">
        <v>1</v>
      </c>
      <c r="N744" s="259" t="s">
        <v>50</v>
      </c>
      <c r="O744" s="72"/>
      <c r="P744" s="203">
        <f>O744*H744</f>
        <v>0</v>
      </c>
      <c r="Q744" s="203">
        <v>1.4E-3</v>
      </c>
      <c r="R744" s="203">
        <f>Q744*H744</f>
        <v>2.7288800000000002E-2</v>
      </c>
      <c r="S744" s="203">
        <v>0</v>
      </c>
      <c r="T744" s="204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5" t="s">
        <v>526</v>
      </c>
      <c r="AT744" s="205" t="s">
        <v>405</v>
      </c>
      <c r="AU744" s="205" t="s">
        <v>95</v>
      </c>
      <c r="AY744" s="17" t="s">
        <v>209</v>
      </c>
      <c r="BE744" s="206">
        <f>IF(N744="základní",J744,0)</f>
        <v>0</v>
      </c>
      <c r="BF744" s="206">
        <f>IF(N744="snížená",J744,0)</f>
        <v>0</v>
      </c>
      <c r="BG744" s="206">
        <f>IF(N744="zákl. přenesená",J744,0)</f>
        <v>0</v>
      </c>
      <c r="BH744" s="206">
        <f>IF(N744="sníž. přenesená",J744,0)</f>
        <v>0</v>
      </c>
      <c r="BI744" s="206">
        <f>IF(N744="nulová",J744,0)</f>
        <v>0</v>
      </c>
      <c r="BJ744" s="17" t="s">
        <v>93</v>
      </c>
      <c r="BK744" s="206">
        <f>ROUND(I744*H744,2)</f>
        <v>0</v>
      </c>
      <c r="BL744" s="17" t="s">
        <v>416</v>
      </c>
      <c r="BM744" s="205" t="s">
        <v>1167</v>
      </c>
    </row>
    <row r="745" spans="1:65" s="13" customFormat="1" ht="11.25">
      <c r="B745" s="214"/>
      <c r="C745" s="215"/>
      <c r="D745" s="212" t="s">
        <v>263</v>
      </c>
      <c r="E745" s="216" t="s">
        <v>1</v>
      </c>
      <c r="F745" s="217" t="s">
        <v>1168</v>
      </c>
      <c r="G745" s="215"/>
      <c r="H745" s="218">
        <v>18.564</v>
      </c>
      <c r="I745" s="219"/>
      <c r="J745" s="215"/>
      <c r="K745" s="215"/>
      <c r="L745" s="220"/>
      <c r="M745" s="221"/>
      <c r="N745" s="222"/>
      <c r="O745" s="222"/>
      <c r="P745" s="222"/>
      <c r="Q745" s="222"/>
      <c r="R745" s="222"/>
      <c r="S745" s="222"/>
      <c r="T745" s="223"/>
      <c r="AT745" s="224" t="s">
        <v>263</v>
      </c>
      <c r="AU745" s="224" t="s">
        <v>95</v>
      </c>
      <c r="AV745" s="13" t="s">
        <v>95</v>
      </c>
      <c r="AW745" s="13" t="s">
        <v>41</v>
      </c>
      <c r="AX745" s="13" t="s">
        <v>85</v>
      </c>
      <c r="AY745" s="224" t="s">
        <v>209</v>
      </c>
    </row>
    <row r="746" spans="1:65" s="14" customFormat="1" ht="11.25">
      <c r="B746" s="229"/>
      <c r="C746" s="230"/>
      <c r="D746" s="212" t="s">
        <v>263</v>
      </c>
      <c r="E746" s="231" t="s">
        <v>1</v>
      </c>
      <c r="F746" s="232" t="s">
        <v>339</v>
      </c>
      <c r="G746" s="230"/>
      <c r="H746" s="233">
        <v>18.564</v>
      </c>
      <c r="I746" s="234"/>
      <c r="J746" s="230"/>
      <c r="K746" s="230"/>
      <c r="L746" s="235"/>
      <c r="M746" s="236"/>
      <c r="N746" s="237"/>
      <c r="O746" s="237"/>
      <c r="P746" s="237"/>
      <c r="Q746" s="237"/>
      <c r="R746" s="237"/>
      <c r="S746" s="237"/>
      <c r="T746" s="238"/>
      <c r="AT746" s="239" t="s">
        <v>263</v>
      </c>
      <c r="AU746" s="239" t="s">
        <v>95</v>
      </c>
      <c r="AV746" s="14" t="s">
        <v>217</v>
      </c>
      <c r="AW746" s="14" t="s">
        <v>41</v>
      </c>
      <c r="AX746" s="14" t="s">
        <v>93</v>
      </c>
      <c r="AY746" s="239" t="s">
        <v>209</v>
      </c>
    </row>
    <row r="747" spans="1:65" s="13" customFormat="1" ht="11.25">
      <c r="B747" s="214"/>
      <c r="C747" s="215"/>
      <c r="D747" s="212" t="s">
        <v>263</v>
      </c>
      <c r="E747" s="215"/>
      <c r="F747" s="217" t="s">
        <v>1169</v>
      </c>
      <c r="G747" s="215"/>
      <c r="H747" s="218">
        <v>19.492000000000001</v>
      </c>
      <c r="I747" s="219"/>
      <c r="J747" s="215"/>
      <c r="K747" s="215"/>
      <c r="L747" s="220"/>
      <c r="M747" s="221"/>
      <c r="N747" s="222"/>
      <c r="O747" s="222"/>
      <c r="P747" s="222"/>
      <c r="Q747" s="222"/>
      <c r="R747" s="222"/>
      <c r="S747" s="222"/>
      <c r="T747" s="223"/>
      <c r="AT747" s="224" t="s">
        <v>263</v>
      </c>
      <c r="AU747" s="224" t="s">
        <v>95</v>
      </c>
      <c r="AV747" s="13" t="s">
        <v>95</v>
      </c>
      <c r="AW747" s="13" t="s">
        <v>4</v>
      </c>
      <c r="AX747" s="13" t="s">
        <v>93</v>
      </c>
      <c r="AY747" s="224" t="s">
        <v>209</v>
      </c>
    </row>
    <row r="748" spans="1:65" s="2" customFormat="1" ht="24.2" customHeight="1">
      <c r="A748" s="35"/>
      <c r="B748" s="36"/>
      <c r="C748" s="194" t="s">
        <v>1170</v>
      </c>
      <c r="D748" s="194" t="s">
        <v>212</v>
      </c>
      <c r="E748" s="195" t="s">
        <v>1171</v>
      </c>
      <c r="F748" s="196" t="s">
        <v>1172</v>
      </c>
      <c r="G748" s="197" t="s">
        <v>462</v>
      </c>
      <c r="H748" s="198">
        <v>260.661</v>
      </c>
      <c r="I748" s="199"/>
      <c r="J748" s="200">
        <f>ROUND(I748*H748,2)</f>
        <v>0</v>
      </c>
      <c r="K748" s="196" t="s">
        <v>324</v>
      </c>
      <c r="L748" s="40"/>
      <c r="M748" s="201" t="s">
        <v>1</v>
      </c>
      <c r="N748" s="202" t="s">
        <v>50</v>
      </c>
      <c r="O748" s="72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5" t="s">
        <v>416</v>
      </c>
      <c r="AT748" s="205" t="s">
        <v>212</v>
      </c>
      <c r="AU748" s="205" t="s">
        <v>95</v>
      </c>
      <c r="AY748" s="17" t="s">
        <v>209</v>
      </c>
      <c r="BE748" s="206">
        <f>IF(N748="základní",J748,0)</f>
        <v>0</v>
      </c>
      <c r="BF748" s="206">
        <f>IF(N748="snížená",J748,0)</f>
        <v>0</v>
      </c>
      <c r="BG748" s="206">
        <f>IF(N748="zákl. přenesená",J748,0)</f>
        <v>0</v>
      </c>
      <c r="BH748" s="206">
        <f>IF(N748="sníž. přenesená",J748,0)</f>
        <v>0</v>
      </c>
      <c r="BI748" s="206">
        <f>IF(N748="nulová",J748,0)</f>
        <v>0</v>
      </c>
      <c r="BJ748" s="17" t="s">
        <v>93</v>
      </c>
      <c r="BK748" s="206">
        <f>ROUND(I748*H748,2)</f>
        <v>0</v>
      </c>
      <c r="BL748" s="17" t="s">
        <v>416</v>
      </c>
      <c r="BM748" s="205" t="s">
        <v>1173</v>
      </c>
    </row>
    <row r="749" spans="1:65" s="2" customFormat="1" ht="11.25">
      <c r="A749" s="35"/>
      <c r="B749" s="36"/>
      <c r="C749" s="37"/>
      <c r="D749" s="207" t="s">
        <v>219</v>
      </c>
      <c r="E749" s="37"/>
      <c r="F749" s="208" t="s">
        <v>1174</v>
      </c>
      <c r="G749" s="37"/>
      <c r="H749" s="37"/>
      <c r="I749" s="209"/>
      <c r="J749" s="37"/>
      <c r="K749" s="37"/>
      <c r="L749" s="40"/>
      <c r="M749" s="210"/>
      <c r="N749" s="211"/>
      <c r="O749" s="72"/>
      <c r="P749" s="72"/>
      <c r="Q749" s="72"/>
      <c r="R749" s="72"/>
      <c r="S749" s="72"/>
      <c r="T749" s="73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7" t="s">
        <v>219</v>
      </c>
      <c r="AU749" s="17" t="s">
        <v>95</v>
      </c>
    </row>
    <row r="750" spans="1:65" s="13" customFormat="1" ht="11.25">
      <c r="B750" s="214"/>
      <c r="C750" s="215"/>
      <c r="D750" s="212" t="s">
        <v>263</v>
      </c>
      <c r="E750" s="216" t="s">
        <v>1</v>
      </c>
      <c r="F750" s="217" t="s">
        <v>1175</v>
      </c>
      <c r="G750" s="215"/>
      <c r="H750" s="218">
        <v>94.176000000000002</v>
      </c>
      <c r="I750" s="219"/>
      <c r="J750" s="215"/>
      <c r="K750" s="215"/>
      <c r="L750" s="220"/>
      <c r="M750" s="221"/>
      <c r="N750" s="222"/>
      <c r="O750" s="222"/>
      <c r="P750" s="222"/>
      <c r="Q750" s="222"/>
      <c r="R750" s="222"/>
      <c r="S750" s="222"/>
      <c r="T750" s="223"/>
      <c r="AT750" s="224" t="s">
        <v>263</v>
      </c>
      <c r="AU750" s="224" t="s">
        <v>95</v>
      </c>
      <c r="AV750" s="13" t="s">
        <v>95</v>
      </c>
      <c r="AW750" s="13" t="s">
        <v>41</v>
      </c>
      <c r="AX750" s="13" t="s">
        <v>85</v>
      </c>
      <c r="AY750" s="224" t="s">
        <v>209</v>
      </c>
    </row>
    <row r="751" spans="1:65" s="13" customFormat="1" ht="22.5">
      <c r="B751" s="214"/>
      <c r="C751" s="215"/>
      <c r="D751" s="212" t="s">
        <v>263</v>
      </c>
      <c r="E751" s="216" t="s">
        <v>1</v>
      </c>
      <c r="F751" s="217" t="s">
        <v>1176</v>
      </c>
      <c r="G751" s="215"/>
      <c r="H751" s="218">
        <v>84.350999999999999</v>
      </c>
      <c r="I751" s="219"/>
      <c r="J751" s="215"/>
      <c r="K751" s="215"/>
      <c r="L751" s="220"/>
      <c r="M751" s="221"/>
      <c r="N751" s="222"/>
      <c r="O751" s="222"/>
      <c r="P751" s="222"/>
      <c r="Q751" s="222"/>
      <c r="R751" s="222"/>
      <c r="S751" s="222"/>
      <c r="T751" s="223"/>
      <c r="AT751" s="224" t="s">
        <v>263</v>
      </c>
      <c r="AU751" s="224" t="s">
        <v>95</v>
      </c>
      <c r="AV751" s="13" t="s">
        <v>95</v>
      </c>
      <c r="AW751" s="13" t="s">
        <v>41</v>
      </c>
      <c r="AX751" s="13" t="s">
        <v>85</v>
      </c>
      <c r="AY751" s="224" t="s">
        <v>209</v>
      </c>
    </row>
    <row r="752" spans="1:65" s="13" customFormat="1" ht="11.25">
      <c r="B752" s="214"/>
      <c r="C752" s="215"/>
      <c r="D752" s="212" t="s">
        <v>263</v>
      </c>
      <c r="E752" s="216" t="s">
        <v>1</v>
      </c>
      <c r="F752" s="217" t="s">
        <v>1177</v>
      </c>
      <c r="G752" s="215"/>
      <c r="H752" s="218">
        <v>82.134</v>
      </c>
      <c r="I752" s="219"/>
      <c r="J752" s="215"/>
      <c r="K752" s="215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263</v>
      </c>
      <c r="AU752" s="224" t="s">
        <v>95</v>
      </c>
      <c r="AV752" s="13" t="s">
        <v>95</v>
      </c>
      <c r="AW752" s="13" t="s">
        <v>41</v>
      </c>
      <c r="AX752" s="13" t="s">
        <v>85</v>
      </c>
      <c r="AY752" s="224" t="s">
        <v>209</v>
      </c>
    </row>
    <row r="753" spans="1:65" s="14" customFormat="1" ht="11.25">
      <c r="B753" s="229"/>
      <c r="C753" s="230"/>
      <c r="D753" s="212" t="s">
        <v>263</v>
      </c>
      <c r="E753" s="231" t="s">
        <v>1</v>
      </c>
      <c r="F753" s="232" t="s">
        <v>339</v>
      </c>
      <c r="G753" s="230"/>
      <c r="H753" s="233">
        <v>260.661</v>
      </c>
      <c r="I753" s="234"/>
      <c r="J753" s="230"/>
      <c r="K753" s="230"/>
      <c r="L753" s="235"/>
      <c r="M753" s="236"/>
      <c r="N753" s="237"/>
      <c r="O753" s="237"/>
      <c r="P753" s="237"/>
      <c r="Q753" s="237"/>
      <c r="R753" s="237"/>
      <c r="S753" s="237"/>
      <c r="T753" s="238"/>
      <c r="AT753" s="239" t="s">
        <v>263</v>
      </c>
      <c r="AU753" s="239" t="s">
        <v>95</v>
      </c>
      <c r="AV753" s="14" t="s">
        <v>217</v>
      </c>
      <c r="AW753" s="14" t="s">
        <v>41</v>
      </c>
      <c r="AX753" s="14" t="s">
        <v>93</v>
      </c>
      <c r="AY753" s="239" t="s">
        <v>209</v>
      </c>
    </row>
    <row r="754" spans="1:65" s="2" customFormat="1" ht="24.2" customHeight="1">
      <c r="A754" s="35"/>
      <c r="B754" s="36"/>
      <c r="C754" s="250" t="s">
        <v>1178</v>
      </c>
      <c r="D754" s="250" t="s">
        <v>405</v>
      </c>
      <c r="E754" s="251" t="s">
        <v>1179</v>
      </c>
      <c r="F754" s="252" t="s">
        <v>1180</v>
      </c>
      <c r="G754" s="253" t="s">
        <v>462</v>
      </c>
      <c r="H754" s="254">
        <v>265.875</v>
      </c>
      <c r="I754" s="255"/>
      <c r="J754" s="256">
        <f>ROUND(I754*H754,2)</f>
        <v>0</v>
      </c>
      <c r="K754" s="252" t="s">
        <v>324</v>
      </c>
      <c r="L754" s="257"/>
      <c r="M754" s="258" t="s">
        <v>1</v>
      </c>
      <c r="N754" s="259" t="s">
        <v>50</v>
      </c>
      <c r="O754" s="72"/>
      <c r="P754" s="203">
        <f>O754*H754</f>
        <v>0</v>
      </c>
      <c r="Q754" s="203">
        <v>5.4000000000000003E-3</v>
      </c>
      <c r="R754" s="203">
        <f>Q754*H754</f>
        <v>1.4357250000000001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526</v>
      </c>
      <c r="AT754" s="205" t="s">
        <v>405</v>
      </c>
      <c r="AU754" s="205" t="s">
        <v>95</v>
      </c>
      <c r="AY754" s="17" t="s">
        <v>209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7" t="s">
        <v>93</v>
      </c>
      <c r="BK754" s="206">
        <f>ROUND(I754*H754,2)</f>
        <v>0</v>
      </c>
      <c r="BL754" s="17" t="s">
        <v>416</v>
      </c>
      <c r="BM754" s="205" t="s">
        <v>1181</v>
      </c>
    </row>
    <row r="755" spans="1:65" s="13" customFormat="1" ht="11.25">
      <c r="B755" s="214"/>
      <c r="C755" s="215"/>
      <c r="D755" s="212" t="s">
        <v>263</v>
      </c>
      <c r="E755" s="216" t="s">
        <v>1</v>
      </c>
      <c r="F755" s="217" t="s">
        <v>1182</v>
      </c>
      <c r="G755" s="215"/>
      <c r="H755" s="218">
        <v>182.09800000000001</v>
      </c>
      <c r="I755" s="219"/>
      <c r="J755" s="215"/>
      <c r="K755" s="215"/>
      <c r="L755" s="220"/>
      <c r="M755" s="221"/>
      <c r="N755" s="222"/>
      <c r="O755" s="222"/>
      <c r="P755" s="222"/>
      <c r="Q755" s="222"/>
      <c r="R755" s="222"/>
      <c r="S755" s="222"/>
      <c r="T755" s="223"/>
      <c r="AT755" s="224" t="s">
        <v>263</v>
      </c>
      <c r="AU755" s="224" t="s">
        <v>95</v>
      </c>
      <c r="AV755" s="13" t="s">
        <v>95</v>
      </c>
      <c r="AW755" s="13" t="s">
        <v>41</v>
      </c>
      <c r="AX755" s="13" t="s">
        <v>85</v>
      </c>
      <c r="AY755" s="224" t="s">
        <v>209</v>
      </c>
    </row>
    <row r="756" spans="1:65" s="13" customFormat="1" ht="11.25">
      <c r="B756" s="214"/>
      <c r="C756" s="215"/>
      <c r="D756" s="212" t="s">
        <v>263</v>
      </c>
      <c r="E756" s="216" t="s">
        <v>1</v>
      </c>
      <c r="F756" s="217" t="s">
        <v>1183</v>
      </c>
      <c r="G756" s="215"/>
      <c r="H756" s="218">
        <v>83.777000000000001</v>
      </c>
      <c r="I756" s="219"/>
      <c r="J756" s="215"/>
      <c r="K756" s="215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263</v>
      </c>
      <c r="AU756" s="224" t="s">
        <v>95</v>
      </c>
      <c r="AV756" s="13" t="s">
        <v>95</v>
      </c>
      <c r="AW756" s="13" t="s">
        <v>41</v>
      </c>
      <c r="AX756" s="13" t="s">
        <v>85</v>
      </c>
      <c r="AY756" s="224" t="s">
        <v>209</v>
      </c>
    </row>
    <row r="757" spans="1:65" s="14" customFormat="1" ht="11.25">
      <c r="B757" s="229"/>
      <c r="C757" s="230"/>
      <c r="D757" s="212" t="s">
        <v>263</v>
      </c>
      <c r="E757" s="231" t="s">
        <v>1</v>
      </c>
      <c r="F757" s="232" t="s">
        <v>339</v>
      </c>
      <c r="G757" s="230"/>
      <c r="H757" s="233">
        <v>265.875</v>
      </c>
      <c r="I757" s="234"/>
      <c r="J757" s="230"/>
      <c r="K757" s="230"/>
      <c r="L757" s="235"/>
      <c r="M757" s="236"/>
      <c r="N757" s="237"/>
      <c r="O757" s="237"/>
      <c r="P757" s="237"/>
      <c r="Q757" s="237"/>
      <c r="R757" s="237"/>
      <c r="S757" s="237"/>
      <c r="T757" s="238"/>
      <c r="AT757" s="239" t="s">
        <v>263</v>
      </c>
      <c r="AU757" s="239" t="s">
        <v>95</v>
      </c>
      <c r="AV757" s="14" t="s">
        <v>217</v>
      </c>
      <c r="AW757" s="14" t="s">
        <v>41</v>
      </c>
      <c r="AX757" s="14" t="s">
        <v>93</v>
      </c>
      <c r="AY757" s="239" t="s">
        <v>209</v>
      </c>
    </row>
    <row r="758" spans="1:65" s="2" customFormat="1" ht="33" customHeight="1">
      <c r="A758" s="35"/>
      <c r="B758" s="36"/>
      <c r="C758" s="194" t="s">
        <v>1184</v>
      </c>
      <c r="D758" s="194" t="s">
        <v>212</v>
      </c>
      <c r="E758" s="195" t="s">
        <v>1185</v>
      </c>
      <c r="F758" s="196" t="s">
        <v>1186</v>
      </c>
      <c r="G758" s="197" t="s">
        <v>462</v>
      </c>
      <c r="H758" s="198">
        <v>82.134</v>
      </c>
      <c r="I758" s="199"/>
      <c r="J758" s="200">
        <f>ROUND(I758*H758,2)</f>
        <v>0</v>
      </c>
      <c r="K758" s="196" t="s">
        <v>324</v>
      </c>
      <c r="L758" s="40"/>
      <c r="M758" s="201" t="s">
        <v>1</v>
      </c>
      <c r="N758" s="202" t="s">
        <v>50</v>
      </c>
      <c r="O758" s="72"/>
      <c r="P758" s="203">
        <f>O758*H758</f>
        <v>0</v>
      </c>
      <c r="Q758" s="203">
        <v>0</v>
      </c>
      <c r="R758" s="203">
        <f>Q758*H758</f>
        <v>0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416</v>
      </c>
      <c r="AT758" s="205" t="s">
        <v>212</v>
      </c>
      <c r="AU758" s="205" t="s">
        <v>95</v>
      </c>
      <c r="AY758" s="17" t="s">
        <v>209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7" t="s">
        <v>93</v>
      </c>
      <c r="BK758" s="206">
        <f>ROUND(I758*H758,2)</f>
        <v>0</v>
      </c>
      <c r="BL758" s="17" t="s">
        <v>416</v>
      </c>
      <c r="BM758" s="205" t="s">
        <v>1187</v>
      </c>
    </row>
    <row r="759" spans="1:65" s="2" customFormat="1" ht="11.25">
      <c r="A759" s="35"/>
      <c r="B759" s="36"/>
      <c r="C759" s="37"/>
      <c r="D759" s="207" t="s">
        <v>219</v>
      </c>
      <c r="E759" s="37"/>
      <c r="F759" s="208" t="s">
        <v>1188</v>
      </c>
      <c r="G759" s="37"/>
      <c r="H759" s="37"/>
      <c r="I759" s="209"/>
      <c r="J759" s="37"/>
      <c r="K759" s="37"/>
      <c r="L759" s="40"/>
      <c r="M759" s="210"/>
      <c r="N759" s="211"/>
      <c r="O759" s="72"/>
      <c r="P759" s="72"/>
      <c r="Q759" s="72"/>
      <c r="R759" s="72"/>
      <c r="S759" s="72"/>
      <c r="T759" s="73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7" t="s">
        <v>219</v>
      </c>
      <c r="AU759" s="17" t="s">
        <v>95</v>
      </c>
    </row>
    <row r="760" spans="1:65" s="13" customFormat="1" ht="11.25">
      <c r="B760" s="214"/>
      <c r="C760" s="215"/>
      <c r="D760" s="212" t="s">
        <v>263</v>
      </c>
      <c r="E760" s="216" t="s">
        <v>1</v>
      </c>
      <c r="F760" s="217" t="s">
        <v>1189</v>
      </c>
      <c r="G760" s="215"/>
      <c r="H760" s="218">
        <v>82.134</v>
      </c>
      <c r="I760" s="219"/>
      <c r="J760" s="215"/>
      <c r="K760" s="215"/>
      <c r="L760" s="220"/>
      <c r="M760" s="221"/>
      <c r="N760" s="222"/>
      <c r="O760" s="222"/>
      <c r="P760" s="222"/>
      <c r="Q760" s="222"/>
      <c r="R760" s="222"/>
      <c r="S760" s="222"/>
      <c r="T760" s="223"/>
      <c r="AT760" s="224" t="s">
        <v>263</v>
      </c>
      <c r="AU760" s="224" t="s">
        <v>95</v>
      </c>
      <c r="AV760" s="13" t="s">
        <v>95</v>
      </c>
      <c r="AW760" s="13" t="s">
        <v>41</v>
      </c>
      <c r="AX760" s="13" t="s">
        <v>85</v>
      </c>
      <c r="AY760" s="224" t="s">
        <v>209</v>
      </c>
    </row>
    <row r="761" spans="1:65" s="14" customFormat="1" ht="11.25">
      <c r="B761" s="229"/>
      <c r="C761" s="230"/>
      <c r="D761" s="212" t="s">
        <v>263</v>
      </c>
      <c r="E761" s="231" t="s">
        <v>1</v>
      </c>
      <c r="F761" s="232" t="s">
        <v>339</v>
      </c>
      <c r="G761" s="230"/>
      <c r="H761" s="233">
        <v>82.134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263</v>
      </c>
      <c r="AU761" s="239" t="s">
        <v>95</v>
      </c>
      <c r="AV761" s="14" t="s">
        <v>217</v>
      </c>
      <c r="AW761" s="14" t="s">
        <v>41</v>
      </c>
      <c r="AX761" s="14" t="s">
        <v>93</v>
      </c>
      <c r="AY761" s="239" t="s">
        <v>209</v>
      </c>
    </row>
    <row r="762" spans="1:65" s="2" customFormat="1" ht="33" customHeight="1">
      <c r="A762" s="35"/>
      <c r="B762" s="36"/>
      <c r="C762" s="194" t="s">
        <v>1190</v>
      </c>
      <c r="D762" s="194" t="s">
        <v>212</v>
      </c>
      <c r="E762" s="195" t="s">
        <v>1191</v>
      </c>
      <c r="F762" s="196" t="s">
        <v>1192</v>
      </c>
      <c r="G762" s="197" t="s">
        <v>462</v>
      </c>
      <c r="H762" s="198">
        <v>178.52699999999999</v>
      </c>
      <c r="I762" s="199"/>
      <c r="J762" s="200">
        <f>ROUND(I762*H762,2)</f>
        <v>0</v>
      </c>
      <c r="K762" s="196" t="s">
        <v>324</v>
      </c>
      <c r="L762" s="40"/>
      <c r="M762" s="201" t="s">
        <v>1</v>
      </c>
      <c r="N762" s="202" t="s">
        <v>50</v>
      </c>
      <c r="O762" s="72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05" t="s">
        <v>416</v>
      </c>
      <c r="AT762" s="205" t="s">
        <v>212</v>
      </c>
      <c r="AU762" s="205" t="s">
        <v>95</v>
      </c>
      <c r="AY762" s="17" t="s">
        <v>209</v>
      </c>
      <c r="BE762" s="206">
        <f>IF(N762="základní",J762,0)</f>
        <v>0</v>
      </c>
      <c r="BF762" s="206">
        <f>IF(N762="snížená",J762,0)</f>
        <v>0</v>
      </c>
      <c r="BG762" s="206">
        <f>IF(N762="zákl. přenesená",J762,0)</f>
        <v>0</v>
      </c>
      <c r="BH762" s="206">
        <f>IF(N762="sníž. přenesená",J762,0)</f>
        <v>0</v>
      </c>
      <c r="BI762" s="206">
        <f>IF(N762="nulová",J762,0)</f>
        <v>0</v>
      </c>
      <c r="BJ762" s="17" t="s">
        <v>93</v>
      </c>
      <c r="BK762" s="206">
        <f>ROUND(I762*H762,2)</f>
        <v>0</v>
      </c>
      <c r="BL762" s="17" t="s">
        <v>416</v>
      </c>
      <c r="BM762" s="205" t="s">
        <v>1193</v>
      </c>
    </row>
    <row r="763" spans="1:65" s="2" customFormat="1" ht="11.25">
      <c r="A763" s="35"/>
      <c r="B763" s="36"/>
      <c r="C763" s="37"/>
      <c r="D763" s="207" t="s">
        <v>219</v>
      </c>
      <c r="E763" s="37"/>
      <c r="F763" s="208" t="s">
        <v>1194</v>
      </c>
      <c r="G763" s="37"/>
      <c r="H763" s="37"/>
      <c r="I763" s="209"/>
      <c r="J763" s="37"/>
      <c r="K763" s="37"/>
      <c r="L763" s="40"/>
      <c r="M763" s="210"/>
      <c r="N763" s="211"/>
      <c r="O763" s="72"/>
      <c r="P763" s="72"/>
      <c r="Q763" s="72"/>
      <c r="R763" s="72"/>
      <c r="S763" s="72"/>
      <c r="T763" s="73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7" t="s">
        <v>219</v>
      </c>
      <c r="AU763" s="17" t="s">
        <v>95</v>
      </c>
    </row>
    <row r="764" spans="1:65" s="13" customFormat="1" ht="11.25">
      <c r="B764" s="214"/>
      <c r="C764" s="215"/>
      <c r="D764" s="212" t="s">
        <v>263</v>
      </c>
      <c r="E764" s="216" t="s">
        <v>1</v>
      </c>
      <c r="F764" s="217" t="s">
        <v>1175</v>
      </c>
      <c r="G764" s="215"/>
      <c r="H764" s="218">
        <v>94.176000000000002</v>
      </c>
      <c r="I764" s="219"/>
      <c r="J764" s="215"/>
      <c r="K764" s="215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263</v>
      </c>
      <c r="AU764" s="224" t="s">
        <v>95</v>
      </c>
      <c r="AV764" s="13" t="s">
        <v>95</v>
      </c>
      <c r="AW764" s="13" t="s">
        <v>41</v>
      </c>
      <c r="AX764" s="13" t="s">
        <v>85</v>
      </c>
      <c r="AY764" s="224" t="s">
        <v>209</v>
      </c>
    </row>
    <row r="765" spans="1:65" s="13" customFormat="1" ht="22.5">
      <c r="B765" s="214"/>
      <c r="C765" s="215"/>
      <c r="D765" s="212" t="s">
        <v>263</v>
      </c>
      <c r="E765" s="216" t="s">
        <v>1</v>
      </c>
      <c r="F765" s="217" t="s">
        <v>1176</v>
      </c>
      <c r="G765" s="215"/>
      <c r="H765" s="218">
        <v>84.350999999999999</v>
      </c>
      <c r="I765" s="219"/>
      <c r="J765" s="215"/>
      <c r="K765" s="215"/>
      <c r="L765" s="220"/>
      <c r="M765" s="221"/>
      <c r="N765" s="222"/>
      <c r="O765" s="222"/>
      <c r="P765" s="222"/>
      <c r="Q765" s="222"/>
      <c r="R765" s="222"/>
      <c r="S765" s="222"/>
      <c r="T765" s="223"/>
      <c r="AT765" s="224" t="s">
        <v>263</v>
      </c>
      <c r="AU765" s="224" t="s">
        <v>95</v>
      </c>
      <c r="AV765" s="13" t="s">
        <v>95</v>
      </c>
      <c r="AW765" s="13" t="s">
        <v>41</v>
      </c>
      <c r="AX765" s="13" t="s">
        <v>85</v>
      </c>
      <c r="AY765" s="224" t="s">
        <v>209</v>
      </c>
    </row>
    <row r="766" spans="1:65" s="14" customFormat="1" ht="11.25">
      <c r="B766" s="229"/>
      <c r="C766" s="230"/>
      <c r="D766" s="212" t="s">
        <v>263</v>
      </c>
      <c r="E766" s="231" t="s">
        <v>1</v>
      </c>
      <c r="F766" s="232" t="s">
        <v>339</v>
      </c>
      <c r="G766" s="230"/>
      <c r="H766" s="233">
        <v>178.52699999999999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AT766" s="239" t="s">
        <v>263</v>
      </c>
      <c r="AU766" s="239" t="s">
        <v>95</v>
      </c>
      <c r="AV766" s="14" t="s">
        <v>217</v>
      </c>
      <c r="AW766" s="14" t="s">
        <v>41</v>
      </c>
      <c r="AX766" s="14" t="s">
        <v>93</v>
      </c>
      <c r="AY766" s="239" t="s">
        <v>209</v>
      </c>
    </row>
    <row r="767" spans="1:65" s="2" customFormat="1" ht="33" customHeight="1">
      <c r="A767" s="35"/>
      <c r="B767" s="36"/>
      <c r="C767" s="250" t="s">
        <v>1195</v>
      </c>
      <c r="D767" s="250" t="s">
        <v>405</v>
      </c>
      <c r="E767" s="251" t="s">
        <v>1196</v>
      </c>
      <c r="F767" s="252" t="s">
        <v>1197</v>
      </c>
      <c r="G767" s="253" t="s">
        <v>462</v>
      </c>
      <c r="H767" s="254">
        <v>558.33500000000004</v>
      </c>
      <c r="I767" s="255"/>
      <c r="J767" s="256">
        <f>ROUND(I767*H767,2)</f>
        <v>0</v>
      </c>
      <c r="K767" s="252" t="s">
        <v>324</v>
      </c>
      <c r="L767" s="257"/>
      <c r="M767" s="258" t="s">
        <v>1</v>
      </c>
      <c r="N767" s="259" t="s">
        <v>50</v>
      </c>
      <c r="O767" s="72"/>
      <c r="P767" s="203">
        <f>O767*H767</f>
        <v>0</v>
      </c>
      <c r="Q767" s="203">
        <v>2.3999999999999998E-3</v>
      </c>
      <c r="R767" s="203">
        <f>Q767*H767</f>
        <v>1.340004</v>
      </c>
      <c r="S767" s="203">
        <v>0</v>
      </c>
      <c r="T767" s="20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5" t="s">
        <v>526</v>
      </c>
      <c r="AT767" s="205" t="s">
        <v>405</v>
      </c>
      <c r="AU767" s="205" t="s">
        <v>95</v>
      </c>
      <c r="AY767" s="17" t="s">
        <v>209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17" t="s">
        <v>93</v>
      </c>
      <c r="BK767" s="206">
        <f>ROUND(I767*H767,2)</f>
        <v>0</v>
      </c>
      <c r="BL767" s="17" t="s">
        <v>416</v>
      </c>
      <c r="BM767" s="205" t="s">
        <v>1198</v>
      </c>
    </row>
    <row r="768" spans="1:65" s="13" customFormat="1" ht="11.25">
      <c r="B768" s="214"/>
      <c r="C768" s="215"/>
      <c r="D768" s="212" t="s">
        <v>263</v>
      </c>
      <c r="E768" s="216" t="s">
        <v>1</v>
      </c>
      <c r="F768" s="217" t="s">
        <v>1199</v>
      </c>
      <c r="G768" s="215"/>
      <c r="H768" s="218">
        <v>364.19499999999999</v>
      </c>
      <c r="I768" s="219"/>
      <c r="J768" s="215"/>
      <c r="K768" s="215"/>
      <c r="L768" s="220"/>
      <c r="M768" s="221"/>
      <c r="N768" s="222"/>
      <c r="O768" s="222"/>
      <c r="P768" s="222"/>
      <c r="Q768" s="222"/>
      <c r="R768" s="222"/>
      <c r="S768" s="222"/>
      <c r="T768" s="223"/>
      <c r="AT768" s="224" t="s">
        <v>263</v>
      </c>
      <c r="AU768" s="224" t="s">
        <v>95</v>
      </c>
      <c r="AV768" s="13" t="s">
        <v>95</v>
      </c>
      <c r="AW768" s="13" t="s">
        <v>41</v>
      </c>
      <c r="AX768" s="13" t="s">
        <v>85</v>
      </c>
      <c r="AY768" s="224" t="s">
        <v>209</v>
      </c>
    </row>
    <row r="769" spans="1:65" s="13" customFormat="1" ht="11.25">
      <c r="B769" s="214"/>
      <c r="C769" s="215"/>
      <c r="D769" s="212" t="s">
        <v>263</v>
      </c>
      <c r="E769" s="216" t="s">
        <v>1</v>
      </c>
      <c r="F769" s="217" t="s">
        <v>1200</v>
      </c>
      <c r="G769" s="215"/>
      <c r="H769" s="218">
        <v>167.553</v>
      </c>
      <c r="I769" s="219"/>
      <c r="J769" s="215"/>
      <c r="K769" s="215"/>
      <c r="L769" s="220"/>
      <c r="M769" s="221"/>
      <c r="N769" s="222"/>
      <c r="O769" s="222"/>
      <c r="P769" s="222"/>
      <c r="Q769" s="222"/>
      <c r="R769" s="222"/>
      <c r="S769" s="222"/>
      <c r="T769" s="223"/>
      <c r="AT769" s="224" t="s">
        <v>263</v>
      </c>
      <c r="AU769" s="224" t="s">
        <v>95</v>
      </c>
      <c r="AV769" s="13" t="s">
        <v>95</v>
      </c>
      <c r="AW769" s="13" t="s">
        <v>41</v>
      </c>
      <c r="AX769" s="13" t="s">
        <v>85</v>
      </c>
      <c r="AY769" s="224" t="s">
        <v>209</v>
      </c>
    </row>
    <row r="770" spans="1:65" s="14" customFormat="1" ht="11.25">
      <c r="B770" s="229"/>
      <c r="C770" s="230"/>
      <c r="D770" s="212" t="s">
        <v>263</v>
      </c>
      <c r="E770" s="231" t="s">
        <v>1</v>
      </c>
      <c r="F770" s="232" t="s">
        <v>339</v>
      </c>
      <c r="G770" s="230"/>
      <c r="H770" s="233">
        <v>531.74800000000005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AT770" s="239" t="s">
        <v>263</v>
      </c>
      <c r="AU770" s="239" t="s">
        <v>95</v>
      </c>
      <c r="AV770" s="14" t="s">
        <v>217</v>
      </c>
      <c r="AW770" s="14" t="s">
        <v>41</v>
      </c>
      <c r="AX770" s="14" t="s">
        <v>93</v>
      </c>
      <c r="AY770" s="239" t="s">
        <v>209</v>
      </c>
    </row>
    <row r="771" spans="1:65" s="13" customFormat="1" ht="11.25">
      <c r="B771" s="214"/>
      <c r="C771" s="215"/>
      <c r="D771" s="212" t="s">
        <v>263</v>
      </c>
      <c r="E771" s="215"/>
      <c r="F771" s="217" t="s">
        <v>1201</v>
      </c>
      <c r="G771" s="215"/>
      <c r="H771" s="218">
        <v>558.33500000000004</v>
      </c>
      <c r="I771" s="219"/>
      <c r="J771" s="215"/>
      <c r="K771" s="215"/>
      <c r="L771" s="220"/>
      <c r="M771" s="221"/>
      <c r="N771" s="222"/>
      <c r="O771" s="222"/>
      <c r="P771" s="222"/>
      <c r="Q771" s="222"/>
      <c r="R771" s="222"/>
      <c r="S771" s="222"/>
      <c r="T771" s="223"/>
      <c r="AT771" s="224" t="s">
        <v>263</v>
      </c>
      <c r="AU771" s="224" t="s">
        <v>95</v>
      </c>
      <c r="AV771" s="13" t="s">
        <v>95</v>
      </c>
      <c r="AW771" s="13" t="s">
        <v>4</v>
      </c>
      <c r="AX771" s="13" t="s">
        <v>93</v>
      </c>
      <c r="AY771" s="224" t="s">
        <v>209</v>
      </c>
    </row>
    <row r="772" spans="1:65" s="2" customFormat="1" ht="24.2" customHeight="1">
      <c r="A772" s="35"/>
      <c r="B772" s="36"/>
      <c r="C772" s="194" t="s">
        <v>1202</v>
      </c>
      <c r="D772" s="194" t="s">
        <v>212</v>
      </c>
      <c r="E772" s="195" t="s">
        <v>1203</v>
      </c>
      <c r="F772" s="196" t="s">
        <v>1204</v>
      </c>
      <c r="G772" s="197" t="s">
        <v>462</v>
      </c>
      <c r="H772" s="198">
        <v>255.7</v>
      </c>
      <c r="I772" s="199"/>
      <c r="J772" s="200">
        <f>ROUND(I772*H772,2)</f>
        <v>0</v>
      </c>
      <c r="K772" s="196" t="s">
        <v>324</v>
      </c>
      <c r="L772" s="40"/>
      <c r="M772" s="201" t="s">
        <v>1</v>
      </c>
      <c r="N772" s="202" t="s">
        <v>50</v>
      </c>
      <c r="O772" s="72"/>
      <c r="P772" s="203">
        <f>O772*H772</f>
        <v>0</v>
      </c>
      <c r="Q772" s="203">
        <v>1.0499999999999999E-5</v>
      </c>
      <c r="R772" s="203">
        <f>Q772*H772</f>
        <v>2.6848499999999999E-3</v>
      </c>
      <c r="S772" s="203">
        <v>0</v>
      </c>
      <c r="T772" s="204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05" t="s">
        <v>416</v>
      </c>
      <c r="AT772" s="205" t="s">
        <v>212</v>
      </c>
      <c r="AU772" s="205" t="s">
        <v>95</v>
      </c>
      <c r="AY772" s="17" t="s">
        <v>209</v>
      </c>
      <c r="BE772" s="206">
        <f>IF(N772="základní",J772,0)</f>
        <v>0</v>
      </c>
      <c r="BF772" s="206">
        <f>IF(N772="snížená",J772,0)</f>
        <v>0</v>
      </c>
      <c r="BG772" s="206">
        <f>IF(N772="zákl. přenesená",J772,0)</f>
        <v>0</v>
      </c>
      <c r="BH772" s="206">
        <f>IF(N772="sníž. přenesená",J772,0)</f>
        <v>0</v>
      </c>
      <c r="BI772" s="206">
        <f>IF(N772="nulová",J772,0)</f>
        <v>0</v>
      </c>
      <c r="BJ772" s="17" t="s">
        <v>93</v>
      </c>
      <c r="BK772" s="206">
        <f>ROUND(I772*H772,2)</f>
        <v>0</v>
      </c>
      <c r="BL772" s="17" t="s">
        <v>416</v>
      </c>
      <c r="BM772" s="205" t="s">
        <v>1205</v>
      </c>
    </row>
    <row r="773" spans="1:65" s="2" customFormat="1" ht="11.25">
      <c r="A773" s="35"/>
      <c r="B773" s="36"/>
      <c r="C773" s="37"/>
      <c r="D773" s="207" t="s">
        <v>219</v>
      </c>
      <c r="E773" s="37"/>
      <c r="F773" s="208" t="s">
        <v>1206</v>
      </c>
      <c r="G773" s="37"/>
      <c r="H773" s="37"/>
      <c r="I773" s="209"/>
      <c r="J773" s="37"/>
      <c r="K773" s="37"/>
      <c r="L773" s="40"/>
      <c r="M773" s="210"/>
      <c r="N773" s="211"/>
      <c r="O773" s="72"/>
      <c r="P773" s="72"/>
      <c r="Q773" s="72"/>
      <c r="R773" s="72"/>
      <c r="S773" s="72"/>
      <c r="T773" s="73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7" t="s">
        <v>219</v>
      </c>
      <c r="AU773" s="17" t="s">
        <v>95</v>
      </c>
    </row>
    <row r="774" spans="1:65" s="15" customFormat="1" ht="11.25">
      <c r="B774" s="240"/>
      <c r="C774" s="241"/>
      <c r="D774" s="212" t="s">
        <v>263</v>
      </c>
      <c r="E774" s="242" t="s">
        <v>1</v>
      </c>
      <c r="F774" s="243" t="s">
        <v>1207</v>
      </c>
      <c r="G774" s="241"/>
      <c r="H774" s="242" t="s">
        <v>1</v>
      </c>
      <c r="I774" s="244"/>
      <c r="J774" s="241"/>
      <c r="K774" s="241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263</v>
      </c>
      <c r="AU774" s="249" t="s">
        <v>95</v>
      </c>
      <c r="AV774" s="15" t="s">
        <v>93</v>
      </c>
      <c r="AW774" s="15" t="s">
        <v>41</v>
      </c>
      <c r="AX774" s="15" t="s">
        <v>85</v>
      </c>
      <c r="AY774" s="249" t="s">
        <v>209</v>
      </c>
    </row>
    <row r="775" spans="1:65" s="13" customFormat="1" ht="11.25">
      <c r="B775" s="214"/>
      <c r="C775" s="215"/>
      <c r="D775" s="212" t="s">
        <v>263</v>
      </c>
      <c r="E775" s="216" t="s">
        <v>1</v>
      </c>
      <c r="F775" s="217" t="s">
        <v>1121</v>
      </c>
      <c r="G775" s="215"/>
      <c r="H775" s="218">
        <v>132.49</v>
      </c>
      <c r="I775" s="219"/>
      <c r="J775" s="215"/>
      <c r="K775" s="215"/>
      <c r="L775" s="220"/>
      <c r="M775" s="221"/>
      <c r="N775" s="222"/>
      <c r="O775" s="222"/>
      <c r="P775" s="222"/>
      <c r="Q775" s="222"/>
      <c r="R775" s="222"/>
      <c r="S775" s="222"/>
      <c r="T775" s="223"/>
      <c r="AT775" s="224" t="s">
        <v>263</v>
      </c>
      <c r="AU775" s="224" t="s">
        <v>95</v>
      </c>
      <c r="AV775" s="13" t="s">
        <v>95</v>
      </c>
      <c r="AW775" s="13" t="s">
        <v>41</v>
      </c>
      <c r="AX775" s="13" t="s">
        <v>85</v>
      </c>
      <c r="AY775" s="224" t="s">
        <v>209</v>
      </c>
    </row>
    <row r="776" spans="1:65" s="15" customFormat="1" ht="11.25">
      <c r="B776" s="240"/>
      <c r="C776" s="241"/>
      <c r="D776" s="212" t="s">
        <v>263</v>
      </c>
      <c r="E776" s="242" t="s">
        <v>1</v>
      </c>
      <c r="F776" s="243" t="s">
        <v>1123</v>
      </c>
      <c r="G776" s="241"/>
      <c r="H776" s="242" t="s">
        <v>1</v>
      </c>
      <c r="I776" s="244"/>
      <c r="J776" s="241"/>
      <c r="K776" s="241"/>
      <c r="L776" s="245"/>
      <c r="M776" s="246"/>
      <c r="N776" s="247"/>
      <c r="O776" s="247"/>
      <c r="P776" s="247"/>
      <c r="Q776" s="247"/>
      <c r="R776" s="247"/>
      <c r="S776" s="247"/>
      <c r="T776" s="248"/>
      <c r="AT776" s="249" t="s">
        <v>263</v>
      </c>
      <c r="AU776" s="249" t="s">
        <v>95</v>
      </c>
      <c r="AV776" s="15" t="s">
        <v>93</v>
      </c>
      <c r="AW776" s="15" t="s">
        <v>41</v>
      </c>
      <c r="AX776" s="15" t="s">
        <v>85</v>
      </c>
      <c r="AY776" s="249" t="s">
        <v>209</v>
      </c>
    </row>
    <row r="777" spans="1:65" s="13" customFormat="1" ht="11.25">
      <c r="B777" s="214"/>
      <c r="C777" s="215"/>
      <c r="D777" s="212" t="s">
        <v>263</v>
      </c>
      <c r="E777" s="216" t="s">
        <v>1</v>
      </c>
      <c r="F777" s="217" t="s">
        <v>1124</v>
      </c>
      <c r="G777" s="215"/>
      <c r="H777" s="218">
        <v>123.21</v>
      </c>
      <c r="I777" s="219"/>
      <c r="J777" s="215"/>
      <c r="K777" s="215"/>
      <c r="L777" s="220"/>
      <c r="M777" s="221"/>
      <c r="N777" s="222"/>
      <c r="O777" s="222"/>
      <c r="P777" s="222"/>
      <c r="Q777" s="222"/>
      <c r="R777" s="222"/>
      <c r="S777" s="222"/>
      <c r="T777" s="223"/>
      <c r="AT777" s="224" t="s">
        <v>263</v>
      </c>
      <c r="AU777" s="224" t="s">
        <v>95</v>
      </c>
      <c r="AV777" s="13" t="s">
        <v>95</v>
      </c>
      <c r="AW777" s="13" t="s">
        <v>41</v>
      </c>
      <c r="AX777" s="13" t="s">
        <v>85</v>
      </c>
      <c r="AY777" s="224" t="s">
        <v>209</v>
      </c>
    </row>
    <row r="778" spans="1:65" s="14" customFormat="1" ht="11.25">
      <c r="B778" s="229"/>
      <c r="C778" s="230"/>
      <c r="D778" s="212" t="s">
        <v>263</v>
      </c>
      <c r="E778" s="231" t="s">
        <v>1</v>
      </c>
      <c r="F778" s="232" t="s">
        <v>339</v>
      </c>
      <c r="G778" s="230"/>
      <c r="H778" s="233">
        <v>255.7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263</v>
      </c>
      <c r="AU778" s="239" t="s">
        <v>95</v>
      </c>
      <c r="AV778" s="14" t="s">
        <v>217</v>
      </c>
      <c r="AW778" s="14" t="s">
        <v>41</v>
      </c>
      <c r="AX778" s="14" t="s">
        <v>93</v>
      </c>
      <c r="AY778" s="239" t="s">
        <v>209</v>
      </c>
    </row>
    <row r="779" spans="1:65" s="2" customFormat="1" ht="24.2" customHeight="1">
      <c r="A779" s="35"/>
      <c r="B779" s="36"/>
      <c r="C779" s="250" t="s">
        <v>1208</v>
      </c>
      <c r="D779" s="250" t="s">
        <v>405</v>
      </c>
      <c r="E779" s="251" t="s">
        <v>1209</v>
      </c>
      <c r="F779" s="252" t="s">
        <v>1210</v>
      </c>
      <c r="G779" s="253" t="s">
        <v>462</v>
      </c>
      <c r="H779" s="254">
        <v>298.01799999999997</v>
      </c>
      <c r="I779" s="255"/>
      <c r="J779" s="256">
        <f>ROUND(I779*H779,2)</f>
        <v>0</v>
      </c>
      <c r="K779" s="252" t="s">
        <v>324</v>
      </c>
      <c r="L779" s="257"/>
      <c r="M779" s="258" t="s">
        <v>1</v>
      </c>
      <c r="N779" s="259" t="s">
        <v>50</v>
      </c>
      <c r="O779" s="72"/>
      <c r="P779" s="203">
        <f>O779*H779</f>
        <v>0</v>
      </c>
      <c r="Q779" s="203">
        <v>1.9000000000000001E-4</v>
      </c>
      <c r="R779" s="203">
        <f>Q779*H779</f>
        <v>5.6623420000000001E-2</v>
      </c>
      <c r="S779" s="203">
        <v>0</v>
      </c>
      <c r="T779" s="204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526</v>
      </c>
      <c r="AT779" s="205" t="s">
        <v>405</v>
      </c>
      <c r="AU779" s="205" t="s">
        <v>95</v>
      </c>
      <c r="AY779" s="17" t="s">
        <v>209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7" t="s">
        <v>93</v>
      </c>
      <c r="BK779" s="206">
        <f>ROUND(I779*H779,2)</f>
        <v>0</v>
      </c>
      <c r="BL779" s="17" t="s">
        <v>416</v>
      </c>
      <c r="BM779" s="205" t="s">
        <v>1211</v>
      </c>
    </row>
    <row r="780" spans="1:65" s="15" customFormat="1" ht="11.25">
      <c r="B780" s="240"/>
      <c r="C780" s="241"/>
      <c r="D780" s="212" t="s">
        <v>263</v>
      </c>
      <c r="E780" s="242" t="s">
        <v>1</v>
      </c>
      <c r="F780" s="243" t="s">
        <v>1207</v>
      </c>
      <c r="G780" s="241"/>
      <c r="H780" s="242" t="s">
        <v>1</v>
      </c>
      <c r="I780" s="244"/>
      <c r="J780" s="241"/>
      <c r="K780" s="241"/>
      <c r="L780" s="245"/>
      <c r="M780" s="246"/>
      <c r="N780" s="247"/>
      <c r="O780" s="247"/>
      <c r="P780" s="247"/>
      <c r="Q780" s="247"/>
      <c r="R780" s="247"/>
      <c r="S780" s="247"/>
      <c r="T780" s="248"/>
      <c r="AT780" s="249" t="s">
        <v>263</v>
      </c>
      <c r="AU780" s="249" t="s">
        <v>95</v>
      </c>
      <c r="AV780" s="15" t="s">
        <v>93</v>
      </c>
      <c r="AW780" s="15" t="s">
        <v>41</v>
      </c>
      <c r="AX780" s="15" t="s">
        <v>85</v>
      </c>
      <c r="AY780" s="249" t="s">
        <v>209</v>
      </c>
    </row>
    <row r="781" spans="1:65" s="13" customFormat="1" ht="11.25">
      <c r="B781" s="214"/>
      <c r="C781" s="215"/>
      <c r="D781" s="212" t="s">
        <v>263</v>
      </c>
      <c r="E781" s="216" t="s">
        <v>1</v>
      </c>
      <c r="F781" s="217" t="s">
        <v>1121</v>
      </c>
      <c r="G781" s="215"/>
      <c r="H781" s="218">
        <v>132.49</v>
      </c>
      <c r="I781" s="219"/>
      <c r="J781" s="215"/>
      <c r="K781" s="215"/>
      <c r="L781" s="220"/>
      <c r="M781" s="221"/>
      <c r="N781" s="222"/>
      <c r="O781" s="222"/>
      <c r="P781" s="222"/>
      <c r="Q781" s="222"/>
      <c r="R781" s="222"/>
      <c r="S781" s="222"/>
      <c r="T781" s="223"/>
      <c r="AT781" s="224" t="s">
        <v>263</v>
      </c>
      <c r="AU781" s="224" t="s">
        <v>95</v>
      </c>
      <c r="AV781" s="13" t="s">
        <v>95</v>
      </c>
      <c r="AW781" s="13" t="s">
        <v>41</v>
      </c>
      <c r="AX781" s="13" t="s">
        <v>85</v>
      </c>
      <c r="AY781" s="224" t="s">
        <v>209</v>
      </c>
    </row>
    <row r="782" spans="1:65" s="15" customFormat="1" ht="11.25">
      <c r="B782" s="240"/>
      <c r="C782" s="241"/>
      <c r="D782" s="212" t="s">
        <v>263</v>
      </c>
      <c r="E782" s="242" t="s">
        <v>1</v>
      </c>
      <c r="F782" s="243" t="s">
        <v>1123</v>
      </c>
      <c r="G782" s="241"/>
      <c r="H782" s="242" t="s">
        <v>1</v>
      </c>
      <c r="I782" s="244"/>
      <c r="J782" s="241"/>
      <c r="K782" s="241"/>
      <c r="L782" s="245"/>
      <c r="M782" s="246"/>
      <c r="N782" s="247"/>
      <c r="O782" s="247"/>
      <c r="P782" s="247"/>
      <c r="Q782" s="247"/>
      <c r="R782" s="247"/>
      <c r="S782" s="247"/>
      <c r="T782" s="248"/>
      <c r="AT782" s="249" t="s">
        <v>263</v>
      </c>
      <c r="AU782" s="249" t="s">
        <v>95</v>
      </c>
      <c r="AV782" s="15" t="s">
        <v>93</v>
      </c>
      <c r="AW782" s="15" t="s">
        <v>41</v>
      </c>
      <c r="AX782" s="15" t="s">
        <v>85</v>
      </c>
      <c r="AY782" s="249" t="s">
        <v>209</v>
      </c>
    </row>
    <row r="783" spans="1:65" s="13" customFormat="1" ht="11.25">
      <c r="B783" s="214"/>
      <c r="C783" s="215"/>
      <c r="D783" s="212" t="s">
        <v>263</v>
      </c>
      <c r="E783" s="216" t="s">
        <v>1</v>
      </c>
      <c r="F783" s="217" t="s">
        <v>1124</v>
      </c>
      <c r="G783" s="215"/>
      <c r="H783" s="218">
        <v>123.21</v>
      </c>
      <c r="I783" s="219"/>
      <c r="J783" s="215"/>
      <c r="K783" s="215"/>
      <c r="L783" s="220"/>
      <c r="M783" s="221"/>
      <c r="N783" s="222"/>
      <c r="O783" s="222"/>
      <c r="P783" s="222"/>
      <c r="Q783" s="222"/>
      <c r="R783" s="222"/>
      <c r="S783" s="222"/>
      <c r="T783" s="223"/>
      <c r="AT783" s="224" t="s">
        <v>263</v>
      </c>
      <c r="AU783" s="224" t="s">
        <v>95</v>
      </c>
      <c r="AV783" s="13" t="s">
        <v>95</v>
      </c>
      <c r="AW783" s="13" t="s">
        <v>41</v>
      </c>
      <c r="AX783" s="13" t="s">
        <v>85</v>
      </c>
      <c r="AY783" s="224" t="s">
        <v>209</v>
      </c>
    </row>
    <row r="784" spans="1:65" s="14" customFormat="1" ht="11.25">
      <c r="B784" s="229"/>
      <c r="C784" s="230"/>
      <c r="D784" s="212" t="s">
        <v>263</v>
      </c>
      <c r="E784" s="231" t="s">
        <v>1</v>
      </c>
      <c r="F784" s="232" t="s">
        <v>339</v>
      </c>
      <c r="G784" s="230"/>
      <c r="H784" s="233">
        <v>255.7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263</v>
      </c>
      <c r="AU784" s="239" t="s">
        <v>95</v>
      </c>
      <c r="AV784" s="14" t="s">
        <v>217</v>
      </c>
      <c r="AW784" s="14" t="s">
        <v>41</v>
      </c>
      <c r="AX784" s="14" t="s">
        <v>93</v>
      </c>
      <c r="AY784" s="239" t="s">
        <v>209</v>
      </c>
    </row>
    <row r="785" spans="1:65" s="13" customFormat="1" ht="11.25">
      <c r="B785" s="214"/>
      <c r="C785" s="215"/>
      <c r="D785" s="212" t="s">
        <v>263</v>
      </c>
      <c r="E785" s="215"/>
      <c r="F785" s="217" t="s">
        <v>1212</v>
      </c>
      <c r="G785" s="215"/>
      <c r="H785" s="218">
        <v>298.01799999999997</v>
      </c>
      <c r="I785" s="219"/>
      <c r="J785" s="215"/>
      <c r="K785" s="215"/>
      <c r="L785" s="220"/>
      <c r="M785" s="221"/>
      <c r="N785" s="222"/>
      <c r="O785" s="222"/>
      <c r="P785" s="222"/>
      <c r="Q785" s="222"/>
      <c r="R785" s="222"/>
      <c r="S785" s="222"/>
      <c r="T785" s="223"/>
      <c r="AT785" s="224" t="s">
        <v>263</v>
      </c>
      <c r="AU785" s="224" t="s">
        <v>95</v>
      </c>
      <c r="AV785" s="13" t="s">
        <v>95</v>
      </c>
      <c r="AW785" s="13" t="s">
        <v>4</v>
      </c>
      <c r="AX785" s="13" t="s">
        <v>93</v>
      </c>
      <c r="AY785" s="224" t="s">
        <v>209</v>
      </c>
    </row>
    <row r="786" spans="1:65" s="2" customFormat="1" ht="24.2" customHeight="1">
      <c r="A786" s="35"/>
      <c r="B786" s="36"/>
      <c r="C786" s="194" t="s">
        <v>1213</v>
      </c>
      <c r="D786" s="194" t="s">
        <v>212</v>
      </c>
      <c r="E786" s="195" t="s">
        <v>1214</v>
      </c>
      <c r="F786" s="196" t="s">
        <v>1215</v>
      </c>
      <c r="G786" s="197" t="s">
        <v>383</v>
      </c>
      <c r="H786" s="198">
        <v>6.3760000000000003</v>
      </c>
      <c r="I786" s="199"/>
      <c r="J786" s="200">
        <f>ROUND(I786*H786,2)</f>
        <v>0</v>
      </c>
      <c r="K786" s="196" t="s">
        <v>324</v>
      </c>
      <c r="L786" s="40"/>
      <c r="M786" s="201" t="s">
        <v>1</v>
      </c>
      <c r="N786" s="202" t="s">
        <v>50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416</v>
      </c>
      <c r="AT786" s="205" t="s">
        <v>212</v>
      </c>
      <c r="AU786" s="205" t="s">
        <v>95</v>
      </c>
      <c r="AY786" s="17" t="s">
        <v>209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7" t="s">
        <v>93</v>
      </c>
      <c r="BK786" s="206">
        <f>ROUND(I786*H786,2)</f>
        <v>0</v>
      </c>
      <c r="BL786" s="17" t="s">
        <v>416</v>
      </c>
      <c r="BM786" s="205" t="s">
        <v>1216</v>
      </c>
    </row>
    <row r="787" spans="1:65" s="2" customFormat="1" ht="11.25">
      <c r="A787" s="35"/>
      <c r="B787" s="36"/>
      <c r="C787" s="37"/>
      <c r="D787" s="207" t="s">
        <v>219</v>
      </c>
      <c r="E787" s="37"/>
      <c r="F787" s="208" t="s">
        <v>1217</v>
      </c>
      <c r="G787" s="37"/>
      <c r="H787" s="37"/>
      <c r="I787" s="209"/>
      <c r="J787" s="37"/>
      <c r="K787" s="37"/>
      <c r="L787" s="40"/>
      <c r="M787" s="210"/>
      <c r="N787" s="211"/>
      <c r="O787" s="72"/>
      <c r="P787" s="72"/>
      <c r="Q787" s="72"/>
      <c r="R787" s="72"/>
      <c r="S787" s="72"/>
      <c r="T787" s="73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7" t="s">
        <v>219</v>
      </c>
      <c r="AU787" s="17" t="s">
        <v>95</v>
      </c>
    </row>
    <row r="788" spans="1:65" s="12" customFormat="1" ht="22.9" customHeight="1">
      <c r="B788" s="178"/>
      <c r="C788" s="179"/>
      <c r="D788" s="180" t="s">
        <v>84</v>
      </c>
      <c r="E788" s="192" t="s">
        <v>1218</v>
      </c>
      <c r="F788" s="192" t="s">
        <v>1219</v>
      </c>
      <c r="G788" s="179"/>
      <c r="H788" s="179"/>
      <c r="I788" s="182"/>
      <c r="J788" s="193">
        <f>BK788</f>
        <v>0</v>
      </c>
      <c r="K788" s="179"/>
      <c r="L788" s="184"/>
      <c r="M788" s="185"/>
      <c r="N788" s="186"/>
      <c r="O788" s="186"/>
      <c r="P788" s="187">
        <f>SUM(P789:P798)</f>
        <v>0</v>
      </c>
      <c r="Q788" s="186"/>
      <c r="R788" s="187">
        <f>SUM(R789:R798)</f>
        <v>0.26791570000000003</v>
      </c>
      <c r="S788" s="186"/>
      <c r="T788" s="188">
        <f>SUM(T789:T798)</f>
        <v>0</v>
      </c>
      <c r="AR788" s="189" t="s">
        <v>95</v>
      </c>
      <c r="AT788" s="190" t="s">
        <v>84</v>
      </c>
      <c r="AU788" s="190" t="s">
        <v>93</v>
      </c>
      <c r="AY788" s="189" t="s">
        <v>209</v>
      </c>
      <c r="BK788" s="191">
        <f>SUM(BK789:BK798)</f>
        <v>0</v>
      </c>
    </row>
    <row r="789" spans="1:65" s="2" customFormat="1" ht="24.2" customHeight="1">
      <c r="A789" s="35"/>
      <c r="B789" s="36"/>
      <c r="C789" s="194" t="s">
        <v>1220</v>
      </c>
      <c r="D789" s="194" t="s">
        <v>212</v>
      </c>
      <c r="E789" s="195" t="s">
        <v>1221</v>
      </c>
      <c r="F789" s="196" t="s">
        <v>1222</v>
      </c>
      <c r="G789" s="197" t="s">
        <v>462</v>
      </c>
      <c r="H789" s="198">
        <v>56.665999999999997</v>
      </c>
      <c r="I789" s="199"/>
      <c r="J789" s="200">
        <f>ROUND(I789*H789,2)</f>
        <v>0</v>
      </c>
      <c r="K789" s="196" t="s">
        <v>324</v>
      </c>
      <c r="L789" s="40"/>
      <c r="M789" s="201" t="s">
        <v>1</v>
      </c>
      <c r="N789" s="202" t="s">
        <v>50</v>
      </c>
      <c r="O789" s="72"/>
      <c r="P789" s="203">
        <f>O789*H789</f>
        <v>0</v>
      </c>
      <c r="Q789" s="203">
        <v>2.9999999999999997E-4</v>
      </c>
      <c r="R789" s="203">
        <f>Q789*H789</f>
        <v>1.6999799999999999E-2</v>
      </c>
      <c r="S789" s="203">
        <v>0</v>
      </c>
      <c r="T789" s="204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416</v>
      </c>
      <c r="AT789" s="205" t="s">
        <v>212</v>
      </c>
      <c r="AU789" s="205" t="s">
        <v>95</v>
      </c>
      <c r="AY789" s="17" t="s">
        <v>209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7" t="s">
        <v>93</v>
      </c>
      <c r="BK789" s="206">
        <f>ROUND(I789*H789,2)</f>
        <v>0</v>
      </c>
      <c r="BL789" s="17" t="s">
        <v>416</v>
      </c>
      <c r="BM789" s="205" t="s">
        <v>1223</v>
      </c>
    </row>
    <row r="790" spans="1:65" s="2" customFormat="1" ht="11.25">
      <c r="A790" s="35"/>
      <c r="B790" s="36"/>
      <c r="C790" s="37"/>
      <c r="D790" s="207" t="s">
        <v>219</v>
      </c>
      <c r="E790" s="37"/>
      <c r="F790" s="208" t="s">
        <v>1224</v>
      </c>
      <c r="G790" s="37"/>
      <c r="H790" s="37"/>
      <c r="I790" s="209"/>
      <c r="J790" s="37"/>
      <c r="K790" s="37"/>
      <c r="L790" s="40"/>
      <c r="M790" s="210"/>
      <c r="N790" s="211"/>
      <c r="O790" s="72"/>
      <c r="P790" s="72"/>
      <c r="Q790" s="72"/>
      <c r="R790" s="72"/>
      <c r="S790" s="72"/>
      <c r="T790" s="73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T790" s="17" t="s">
        <v>219</v>
      </c>
      <c r="AU790" s="17" t="s">
        <v>95</v>
      </c>
    </row>
    <row r="791" spans="1:65" s="13" customFormat="1" ht="11.25">
      <c r="B791" s="214"/>
      <c r="C791" s="215"/>
      <c r="D791" s="212" t="s">
        <v>263</v>
      </c>
      <c r="E791" s="216" t="s">
        <v>1</v>
      </c>
      <c r="F791" s="217" t="s">
        <v>1225</v>
      </c>
      <c r="G791" s="215"/>
      <c r="H791" s="218">
        <v>56.665999999999997</v>
      </c>
      <c r="I791" s="219"/>
      <c r="J791" s="215"/>
      <c r="K791" s="215"/>
      <c r="L791" s="220"/>
      <c r="M791" s="221"/>
      <c r="N791" s="222"/>
      <c r="O791" s="222"/>
      <c r="P791" s="222"/>
      <c r="Q791" s="222"/>
      <c r="R791" s="222"/>
      <c r="S791" s="222"/>
      <c r="T791" s="223"/>
      <c r="AT791" s="224" t="s">
        <v>263</v>
      </c>
      <c r="AU791" s="224" t="s">
        <v>95</v>
      </c>
      <c r="AV791" s="13" t="s">
        <v>95</v>
      </c>
      <c r="AW791" s="13" t="s">
        <v>41</v>
      </c>
      <c r="AX791" s="13" t="s">
        <v>85</v>
      </c>
      <c r="AY791" s="224" t="s">
        <v>209</v>
      </c>
    </row>
    <row r="792" spans="1:65" s="14" customFormat="1" ht="11.25">
      <c r="B792" s="229"/>
      <c r="C792" s="230"/>
      <c r="D792" s="212" t="s">
        <v>263</v>
      </c>
      <c r="E792" s="231" t="s">
        <v>1</v>
      </c>
      <c r="F792" s="232" t="s">
        <v>339</v>
      </c>
      <c r="G792" s="230"/>
      <c r="H792" s="233">
        <v>56.665999999999997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AT792" s="239" t="s">
        <v>263</v>
      </c>
      <c r="AU792" s="239" t="s">
        <v>95</v>
      </c>
      <c r="AV792" s="14" t="s">
        <v>217</v>
      </c>
      <c r="AW792" s="14" t="s">
        <v>41</v>
      </c>
      <c r="AX792" s="14" t="s">
        <v>93</v>
      </c>
      <c r="AY792" s="239" t="s">
        <v>209</v>
      </c>
    </row>
    <row r="793" spans="1:65" s="2" customFormat="1" ht="37.9" customHeight="1">
      <c r="A793" s="35"/>
      <c r="B793" s="36"/>
      <c r="C793" s="250" t="s">
        <v>1226</v>
      </c>
      <c r="D793" s="250" t="s">
        <v>405</v>
      </c>
      <c r="E793" s="251" t="s">
        <v>1227</v>
      </c>
      <c r="F793" s="252" t="s">
        <v>1228</v>
      </c>
      <c r="G793" s="253" t="s">
        <v>462</v>
      </c>
      <c r="H793" s="254">
        <v>61.198999999999998</v>
      </c>
      <c r="I793" s="255"/>
      <c r="J793" s="256">
        <f>ROUND(I793*H793,2)</f>
        <v>0</v>
      </c>
      <c r="K793" s="252" t="s">
        <v>324</v>
      </c>
      <c r="L793" s="257"/>
      <c r="M793" s="258" t="s">
        <v>1</v>
      </c>
      <c r="N793" s="259" t="s">
        <v>50</v>
      </c>
      <c r="O793" s="72"/>
      <c r="P793" s="203">
        <f>O793*H793</f>
        <v>0</v>
      </c>
      <c r="Q793" s="203">
        <v>4.1000000000000003E-3</v>
      </c>
      <c r="R793" s="203">
        <f>Q793*H793</f>
        <v>0.25091590000000003</v>
      </c>
      <c r="S793" s="203">
        <v>0</v>
      </c>
      <c r="T793" s="204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5" t="s">
        <v>526</v>
      </c>
      <c r="AT793" s="205" t="s">
        <v>405</v>
      </c>
      <c r="AU793" s="205" t="s">
        <v>95</v>
      </c>
      <c r="AY793" s="17" t="s">
        <v>209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17" t="s">
        <v>93</v>
      </c>
      <c r="BK793" s="206">
        <f>ROUND(I793*H793,2)</f>
        <v>0</v>
      </c>
      <c r="BL793" s="17" t="s">
        <v>416</v>
      </c>
      <c r="BM793" s="205" t="s">
        <v>1229</v>
      </c>
    </row>
    <row r="794" spans="1:65" s="2" customFormat="1" ht="19.5">
      <c r="A794" s="35"/>
      <c r="B794" s="36"/>
      <c r="C794" s="37"/>
      <c r="D794" s="212" t="s">
        <v>221</v>
      </c>
      <c r="E794" s="37"/>
      <c r="F794" s="213" t="s">
        <v>1230</v>
      </c>
      <c r="G794" s="37"/>
      <c r="H794" s="37"/>
      <c r="I794" s="209"/>
      <c r="J794" s="37"/>
      <c r="K794" s="37"/>
      <c r="L794" s="40"/>
      <c r="M794" s="210"/>
      <c r="N794" s="211"/>
      <c r="O794" s="72"/>
      <c r="P794" s="72"/>
      <c r="Q794" s="72"/>
      <c r="R794" s="72"/>
      <c r="S794" s="72"/>
      <c r="T794" s="73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T794" s="17" t="s">
        <v>221</v>
      </c>
      <c r="AU794" s="17" t="s">
        <v>95</v>
      </c>
    </row>
    <row r="795" spans="1:65" s="13" customFormat="1" ht="11.25">
      <c r="B795" s="214"/>
      <c r="C795" s="215"/>
      <c r="D795" s="212" t="s">
        <v>263</v>
      </c>
      <c r="E795" s="216" t="s">
        <v>1</v>
      </c>
      <c r="F795" s="217" t="s">
        <v>1231</v>
      </c>
      <c r="G795" s="215"/>
      <c r="H795" s="218">
        <v>61.198999999999998</v>
      </c>
      <c r="I795" s="219"/>
      <c r="J795" s="215"/>
      <c r="K795" s="215"/>
      <c r="L795" s="220"/>
      <c r="M795" s="221"/>
      <c r="N795" s="222"/>
      <c r="O795" s="222"/>
      <c r="P795" s="222"/>
      <c r="Q795" s="222"/>
      <c r="R795" s="222"/>
      <c r="S795" s="222"/>
      <c r="T795" s="223"/>
      <c r="AT795" s="224" t="s">
        <v>263</v>
      </c>
      <c r="AU795" s="224" t="s">
        <v>95</v>
      </c>
      <c r="AV795" s="13" t="s">
        <v>95</v>
      </c>
      <c r="AW795" s="13" t="s">
        <v>41</v>
      </c>
      <c r="AX795" s="13" t="s">
        <v>85</v>
      </c>
      <c r="AY795" s="224" t="s">
        <v>209</v>
      </c>
    </row>
    <row r="796" spans="1:65" s="14" customFormat="1" ht="11.25">
      <c r="B796" s="229"/>
      <c r="C796" s="230"/>
      <c r="D796" s="212" t="s">
        <v>263</v>
      </c>
      <c r="E796" s="231" t="s">
        <v>1</v>
      </c>
      <c r="F796" s="232" t="s">
        <v>339</v>
      </c>
      <c r="G796" s="230"/>
      <c r="H796" s="233">
        <v>61.198999999999998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263</v>
      </c>
      <c r="AU796" s="239" t="s">
        <v>95</v>
      </c>
      <c r="AV796" s="14" t="s">
        <v>217</v>
      </c>
      <c r="AW796" s="14" t="s">
        <v>41</v>
      </c>
      <c r="AX796" s="14" t="s">
        <v>93</v>
      </c>
      <c r="AY796" s="239" t="s">
        <v>209</v>
      </c>
    </row>
    <row r="797" spans="1:65" s="2" customFormat="1" ht="24.2" customHeight="1">
      <c r="A797" s="35"/>
      <c r="B797" s="36"/>
      <c r="C797" s="194" t="s">
        <v>1232</v>
      </c>
      <c r="D797" s="194" t="s">
        <v>212</v>
      </c>
      <c r="E797" s="195" t="s">
        <v>1233</v>
      </c>
      <c r="F797" s="196" t="s">
        <v>1234</v>
      </c>
      <c r="G797" s="197" t="s">
        <v>383</v>
      </c>
      <c r="H797" s="198">
        <v>0.26800000000000002</v>
      </c>
      <c r="I797" s="199"/>
      <c r="J797" s="200">
        <f>ROUND(I797*H797,2)</f>
        <v>0</v>
      </c>
      <c r="K797" s="196" t="s">
        <v>324</v>
      </c>
      <c r="L797" s="40"/>
      <c r="M797" s="201" t="s">
        <v>1</v>
      </c>
      <c r="N797" s="202" t="s">
        <v>50</v>
      </c>
      <c r="O797" s="72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5" t="s">
        <v>416</v>
      </c>
      <c r="AT797" s="205" t="s">
        <v>212</v>
      </c>
      <c r="AU797" s="205" t="s">
        <v>95</v>
      </c>
      <c r="AY797" s="17" t="s">
        <v>209</v>
      </c>
      <c r="BE797" s="206">
        <f>IF(N797="základní",J797,0)</f>
        <v>0</v>
      </c>
      <c r="BF797" s="206">
        <f>IF(N797="snížená",J797,0)</f>
        <v>0</v>
      </c>
      <c r="BG797" s="206">
        <f>IF(N797="zákl. přenesená",J797,0)</f>
        <v>0</v>
      </c>
      <c r="BH797" s="206">
        <f>IF(N797="sníž. přenesená",J797,0)</f>
        <v>0</v>
      </c>
      <c r="BI797" s="206">
        <f>IF(N797="nulová",J797,0)</f>
        <v>0</v>
      </c>
      <c r="BJ797" s="17" t="s">
        <v>93</v>
      </c>
      <c r="BK797" s="206">
        <f>ROUND(I797*H797,2)</f>
        <v>0</v>
      </c>
      <c r="BL797" s="17" t="s">
        <v>416</v>
      </c>
      <c r="BM797" s="205" t="s">
        <v>1235</v>
      </c>
    </row>
    <row r="798" spans="1:65" s="2" customFormat="1" ht="11.25">
      <c r="A798" s="35"/>
      <c r="B798" s="36"/>
      <c r="C798" s="37"/>
      <c r="D798" s="207" t="s">
        <v>219</v>
      </c>
      <c r="E798" s="37"/>
      <c r="F798" s="208" t="s">
        <v>1236</v>
      </c>
      <c r="G798" s="37"/>
      <c r="H798" s="37"/>
      <c r="I798" s="209"/>
      <c r="J798" s="37"/>
      <c r="K798" s="37"/>
      <c r="L798" s="40"/>
      <c r="M798" s="210"/>
      <c r="N798" s="211"/>
      <c r="O798" s="72"/>
      <c r="P798" s="72"/>
      <c r="Q798" s="72"/>
      <c r="R798" s="72"/>
      <c r="S798" s="72"/>
      <c r="T798" s="73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7" t="s">
        <v>219</v>
      </c>
      <c r="AU798" s="17" t="s">
        <v>95</v>
      </c>
    </row>
    <row r="799" spans="1:65" s="12" customFormat="1" ht="22.9" customHeight="1">
      <c r="B799" s="178"/>
      <c r="C799" s="179"/>
      <c r="D799" s="180" t="s">
        <v>84</v>
      </c>
      <c r="E799" s="192" t="s">
        <v>1237</v>
      </c>
      <c r="F799" s="192" t="s">
        <v>1238</v>
      </c>
      <c r="G799" s="179"/>
      <c r="H799" s="179"/>
      <c r="I799" s="182"/>
      <c r="J799" s="193">
        <f>BK799</f>
        <v>0</v>
      </c>
      <c r="K799" s="179"/>
      <c r="L799" s="184"/>
      <c r="M799" s="185"/>
      <c r="N799" s="186"/>
      <c r="O799" s="186"/>
      <c r="P799" s="187">
        <f>SUM(P800:P889)</f>
        <v>0</v>
      </c>
      <c r="Q799" s="186"/>
      <c r="R799" s="187">
        <f>SUM(R800:R889)</f>
        <v>13.472492733716999</v>
      </c>
      <c r="S799" s="186"/>
      <c r="T799" s="188">
        <f>SUM(T800:T889)</f>
        <v>0</v>
      </c>
      <c r="AR799" s="189" t="s">
        <v>95</v>
      </c>
      <c r="AT799" s="190" t="s">
        <v>84</v>
      </c>
      <c r="AU799" s="190" t="s">
        <v>93</v>
      </c>
      <c r="AY799" s="189" t="s">
        <v>209</v>
      </c>
      <c r="BK799" s="191">
        <f>SUM(BK800:BK889)</f>
        <v>0</v>
      </c>
    </row>
    <row r="800" spans="1:65" s="2" customFormat="1" ht="37.9" customHeight="1">
      <c r="A800" s="35"/>
      <c r="B800" s="36"/>
      <c r="C800" s="194" t="s">
        <v>1239</v>
      </c>
      <c r="D800" s="194" t="s">
        <v>212</v>
      </c>
      <c r="E800" s="195" t="s">
        <v>1240</v>
      </c>
      <c r="F800" s="196" t="s">
        <v>1241</v>
      </c>
      <c r="G800" s="197" t="s">
        <v>334</v>
      </c>
      <c r="H800" s="198">
        <v>33.25</v>
      </c>
      <c r="I800" s="199"/>
      <c r="J800" s="200">
        <f>ROUND(I800*H800,2)</f>
        <v>0</v>
      </c>
      <c r="K800" s="196" t="s">
        <v>324</v>
      </c>
      <c r="L800" s="40"/>
      <c r="M800" s="201" t="s">
        <v>1</v>
      </c>
      <c r="N800" s="202" t="s">
        <v>50</v>
      </c>
      <c r="O800" s="72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5" t="s">
        <v>416</v>
      </c>
      <c r="AT800" s="205" t="s">
        <v>212</v>
      </c>
      <c r="AU800" s="205" t="s">
        <v>95</v>
      </c>
      <c r="AY800" s="17" t="s">
        <v>209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17" t="s">
        <v>93</v>
      </c>
      <c r="BK800" s="206">
        <f>ROUND(I800*H800,2)</f>
        <v>0</v>
      </c>
      <c r="BL800" s="17" t="s">
        <v>416</v>
      </c>
      <c r="BM800" s="205" t="s">
        <v>1242</v>
      </c>
    </row>
    <row r="801" spans="1:65" s="2" customFormat="1" ht="11.25">
      <c r="A801" s="35"/>
      <c r="B801" s="36"/>
      <c r="C801" s="37"/>
      <c r="D801" s="207" t="s">
        <v>219</v>
      </c>
      <c r="E801" s="37"/>
      <c r="F801" s="208" t="s">
        <v>1243</v>
      </c>
      <c r="G801" s="37"/>
      <c r="H801" s="37"/>
      <c r="I801" s="209"/>
      <c r="J801" s="37"/>
      <c r="K801" s="37"/>
      <c r="L801" s="40"/>
      <c r="M801" s="210"/>
      <c r="N801" s="211"/>
      <c r="O801" s="72"/>
      <c r="P801" s="72"/>
      <c r="Q801" s="72"/>
      <c r="R801" s="72"/>
      <c r="S801" s="72"/>
      <c r="T801" s="73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7" t="s">
        <v>219</v>
      </c>
      <c r="AU801" s="17" t="s">
        <v>95</v>
      </c>
    </row>
    <row r="802" spans="1:65" s="13" customFormat="1" ht="11.25">
      <c r="B802" s="214"/>
      <c r="C802" s="215"/>
      <c r="D802" s="212" t="s">
        <v>263</v>
      </c>
      <c r="E802" s="216" t="s">
        <v>1</v>
      </c>
      <c r="F802" s="217" t="s">
        <v>1244</v>
      </c>
      <c r="G802" s="215"/>
      <c r="H802" s="218">
        <v>13.65</v>
      </c>
      <c r="I802" s="219"/>
      <c r="J802" s="215"/>
      <c r="K802" s="215"/>
      <c r="L802" s="220"/>
      <c r="M802" s="221"/>
      <c r="N802" s="222"/>
      <c r="O802" s="222"/>
      <c r="P802" s="222"/>
      <c r="Q802" s="222"/>
      <c r="R802" s="222"/>
      <c r="S802" s="222"/>
      <c r="T802" s="223"/>
      <c r="AT802" s="224" t="s">
        <v>263</v>
      </c>
      <c r="AU802" s="224" t="s">
        <v>95</v>
      </c>
      <c r="AV802" s="13" t="s">
        <v>95</v>
      </c>
      <c r="AW802" s="13" t="s">
        <v>41</v>
      </c>
      <c r="AX802" s="13" t="s">
        <v>85</v>
      </c>
      <c r="AY802" s="224" t="s">
        <v>209</v>
      </c>
    </row>
    <row r="803" spans="1:65" s="13" customFormat="1" ht="11.25">
      <c r="B803" s="214"/>
      <c r="C803" s="215"/>
      <c r="D803" s="212" t="s">
        <v>263</v>
      </c>
      <c r="E803" s="216" t="s">
        <v>1</v>
      </c>
      <c r="F803" s="217" t="s">
        <v>1245</v>
      </c>
      <c r="G803" s="215"/>
      <c r="H803" s="218">
        <v>19.600000000000001</v>
      </c>
      <c r="I803" s="219"/>
      <c r="J803" s="215"/>
      <c r="K803" s="215"/>
      <c r="L803" s="220"/>
      <c r="M803" s="221"/>
      <c r="N803" s="222"/>
      <c r="O803" s="222"/>
      <c r="P803" s="222"/>
      <c r="Q803" s="222"/>
      <c r="R803" s="222"/>
      <c r="S803" s="222"/>
      <c r="T803" s="223"/>
      <c r="AT803" s="224" t="s">
        <v>263</v>
      </c>
      <c r="AU803" s="224" t="s">
        <v>95</v>
      </c>
      <c r="AV803" s="13" t="s">
        <v>95</v>
      </c>
      <c r="AW803" s="13" t="s">
        <v>41</v>
      </c>
      <c r="AX803" s="13" t="s">
        <v>85</v>
      </c>
      <c r="AY803" s="224" t="s">
        <v>209</v>
      </c>
    </row>
    <row r="804" spans="1:65" s="14" customFormat="1" ht="11.25">
      <c r="B804" s="229"/>
      <c r="C804" s="230"/>
      <c r="D804" s="212" t="s">
        <v>263</v>
      </c>
      <c r="E804" s="231" t="s">
        <v>1</v>
      </c>
      <c r="F804" s="232" t="s">
        <v>339</v>
      </c>
      <c r="G804" s="230"/>
      <c r="H804" s="233">
        <v>33.25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AT804" s="239" t="s">
        <v>263</v>
      </c>
      <c r="AU804" s="239" t="s">
        <v>95</v>
      </c>
      <c r="AV804" s="14" t="s">
        <v>217</v>
      </c>
      <c r="AW804" s="14" t="s">
        <v>41</v>
      </c>
      <c r="AX804" s="14" t="s">
        <v>93</v>
      </c>
      <c r="AY804" s="239" t="s">
        <v>209</v>
      </c>
    </row>
    <row r="805" spans="1:65" s="2" customFormat="1" ht="21.75" customHeight="1">
      <c r="A805" s="35"/>
      <c r="B805" s="36"/>
      <c r="C805" s="250" t="s">
        <v>1246</v>
      </c>
      <c r="D805" s="250" t="s">
        <v>405</v>
      </c>
      <c r="E805" s="251" t="s">
        <v>1247</v>
      </c>
      <c r="F805" s="252" t="s">
        <v>1248</v>
      </c>
      <c r="G805" s="253" t="s">
        <v>342</v>
      </c>
      <c r="H805" s="254">
        <v>0.33600000000000002</v>
      </c>
      <c r="I805" s="255"/>
      <c r="J805" s="256">
        <f>ROUND(I805*H805,2)</f>
        <v>0</v>
      </c>
      <c r="K805" s="252" t="s">
        <v>324</v>
      </c>
      <c r="L805" s="257"/>
      <c r="M805" s="258" t="s">
        <v>1</v>
      </c>
      <c r="N805" s="259" t="s">
        <v>50</v>
      </c>
      <c r="O805" s="72"/>
      <c r="P805" s="203">
        <f>O805*H805</f>
        <v>0</v>
      </c>
      <c r="Q805" s="203">
        <v>0.55000000000000004</v>
      </c>
      <c r="R805" s="203">
        <f>Q805*H805</f>
        <v>0.18480000000000002</v>
      </c>
      <c r="S805" s="203">
        <v>0</v>
      </c>
      <c r="T805" s="204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05" t="s">
        <v>526</v>
      </c>
      <c r="AT805" s="205" t="s">
        <v>405</v>
      </c>
      <c r="AU805" s="205" t="s">
        <v>95</v>
      </c>
      <c r="AY805" s="17" t="s">
        <v>209</v>
      </c>
      <c r="BE805" s="206">
        <f>IF(N805="základní",J805,0)</f>
        <v>0</v>
      </c>
      <c r="BF805" s="206">
        <f>IF(N805="snížená",J805,0)</f>
        <v>0</v>
      </c>
      <c r="BG805" s="206">
        <f>IF(N805="zákl. přenesená",J805,0)</f>
        <v>0</v>
      </c>
      <c r="BH805" s="206">
        <f>IF(N805="sníž. přenesená",J805,0)</f>
        <v>0</v>
      </c>
      <c r="BI805" s="206">
        <f>IF(N805="nulová",J805,0)</f>
        <v>0</v>
      </c>
      <c r="BJ805" s="17" t="s">
        <v>93</v>
      </c>
      <c r="BK805" s="206">
        <f>ROUND(I805*H805,2)</f>
        <v>0</v>
      </c>
      <c r="BL805" s="17" t="s">
        <v>416</v>
      </c>
      <c r="BM805" s="205" t="s">
        <v>1249</v>
      </c>
    </row>
    <row r="806" spans="1:65" s="13" customFormat="1" ht="11.25">
      <c r="B806" s="214"/>
      <c r="C806" s="215"/>
      <c r="D806" s="212" t="s">
        <v>263</v>
      </c>
      <c r="E806" s="216" t="s">
        <v>1</v>
      </c>
      <c r="F806" s="217" t="s">
        <v>1250</v>
      </c>
      <c r="G806" s="215"/>
      <c r="H806" s="218">
        <v>0.13800000000000001</v>
      </c>
      <c r="I806" s="219"/>
      <c r="J806" s="215"/>
      <c r="K806" s="215"/>
      <c r="L806" s="220"/>
      <c r="M806" s="221"/>
      <c r="N806" s="222"/>
      <c r="O806" s="222"/>
      <c r="P806" s="222"/>
      <c r="Q806" s="222"/>
      <c r="R806" s="222"/>
      <c r="S806" s="222"/>
      <c r="T806" s="223"/>
      <c r="AT806" s="224" t="s">
        <v>263</v>
      </c>
      <c r="AU806" s="224" t="s">
        <v>95</v>
      </c>
      <c r="AV806" s="13" t="s">
        <v>95</v>
      </c>
      <c r="AW806" s="13" t="s">
        <v>41</v>
      </c>
      <c r="AX806" s="13" t="s">
        <v>85</v>
      </c>
      <c r="AY806" s="224" t="s">
        <v>209</v>
      </c>
    </row>
    <row r="807" spans="1:65" s="13" customFormat="1" ht="11.25">
      <c r="B807" s="214"/>
      <c r="C807" s="215"/>
      <c r="D807" s="212" t="s">
        <v>263</v>
      </c>
      <c r="E807" s="216" t="s">
        <v>1</v>
      </c>
      <c r="F807" s="217" t="s">
        <v>1251</v>
      </c>
      <c r="G807" s="215"/>
      <c r="H807" s="218">
        <v>0.19800000000000001</v>
      </c>
      <c r="I807" s="219"/>
      <c r="J807" s="215"/>
      <c r="K807" s="215"/>
      <c r="L807" s="220"/>
      <c r="M807" s="221"/>
      <c r="N807" s="222"/>
      <c r="O807" s="222"/>
      <c r="P807" s="222"/>
      <c r="Q807" s="222"/>
      <c r="R807" s="222"/>
      <c r="S807" s="222"/>
      <c r="T807" s="223"/>
      <c r="AT807" s="224" t="s">
        <v>263</v>
      </c>
      <c r="AU807" s="224" t="s">
        <v>95</v>
      </c>
      <c r="AV807" s="13" t="s">
        <v>95</v>
      </c>
      <c r="AW807" s="13" t="s">
        <v>41</v>
      </c>
      <c r="AX807" s="13" t="s">
        <v>85</v>
      </c>
      <c r="AY807" s="224" t="s">
        <v>209</v>
      </c>
    </row>
    <row r="808" spans="1:65" s="14" customFormat="1" ht="11.25">
      <c r="B808" s="229"/>
      <c r="C808" s="230"/>
      <c r="D808" s="212" t="s">
        <v>263</v>
      </c>
      <c r="E808" s="231" t="s">
        <v>1</v>
      </c>
      <c r="F808" s="232" t="s">
        <v>339</v>
      </c>
      <c r="G808" s="230"/>
      <c r="H808" s="233">
        <v>0.33600000000000002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263</v>
      </c>
      <c r="AU808" s="239" t="s">
        <v>95</v>
      </c>
      <c r="AV808" s="14" t="s">
        <v>217</v>
      </c>
      <c r="AW808" s="14" t="s">
        <v>41</v>
      </c>
      <c r="AX808" s="14" t="s">
        <v>93</v>
      </c>
      <c r="AY808" s="239" t="s">
        <v>209</v>
      </c>
    </row>
    <row r="809" spans="1:65" s="2" customFormat="1" ht="37.9" customHeight="1">
      <c r="A809" s="35"/>
      <c r="B809" s="36"/>
      <c r="C809" s="194" t="s">
        <v>1252</v>
      </c>
      <c r="D809" s="194" t="s">
        <v>212</v>
      </c>
      <c r="E809" s="195" t="s">
        <v>1253</v>
      </c>
      <c r="F809" s="196" t="s">
        <v>1254</v>
      </c>
      <c r="G809" s="197" t="s">
        <v>334</v>
      </c>
      <c r="H809" s="198">
        <v>353.29</v>
      </c>
      <c r="I809" s="199"/>
      <c r="J809" s="200">
        <f>ROUND(I809*H809,2)</f>
        <v>0</v>
      </c>
      <c r="K809" s="196" t="s">
        <v>324</v>
      </c>
      <c r="L809" s="40"/>
      <c r="M809" s="201" t="s">
        <v>1</v>
      </c>
      <c r="N809" s="202" t="s">
        <v>50</v>
      </c>
      <c r="O809" s="72"/>
      <c r="P809" s="203">
        <f>O809*H809</f>
        <v>0</v>
      </c>
      <c r="Q809" s="203">
        <v>0</v>
      </c>
      <c r="R809" s="203">
        <f>Q809*H809</f>
        <v>0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416</v>
      </c>
      <c r="AT809" s="205" t="s">
        <v>212</v>
      </c>
      <c r="AU809" s="205" t="s">
        <v>95</v>
      </c>
      <c r="AY809" s="17" t="s">
        <v>209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7" t="s">
        <v>93</v>
      </c>
      <c r="BK809" s="206">
        <f>ROUND(I809*H809,2)</f>
        <v>0</v>
      </c>
      <c r="BL809" s="17" t="s">
        <v>416</v>
      </c>
      <c r="BM809" s="205" t="s">
        <v>1255</v>
      </c>
    </row>
    <row r="810" spans="1:65" s="2" customFormat="1" ht="11.25">
      <c r="A810" s="35"/>
      <c r="B810" s="36"/>
      <c r="C810" s="37"/>
      <c r="D810" s="207" t="s">
        <v>219</v>
      </c>
      <c r="E810" s="37"/>
      <c r="F810" s="208" t="s">
        <v>1256</v>
      </c>
      <c r="G810" s="37"/>
      <c r="H810" s="37"/>
      <c r="I810" s="209"/>
      <c r="J810" s="37"/>
      <c r="K810" s="37"/>
      <c r="L810" s="40"/>
      <c r="M810" s="210"/>
      <c r="N810" s="211"/>
      <c r="O810" s="72"/>
      <c r="P810" s="72"/>
      <c r="Q810" s="72"/>
      <c r="R810" s="72"/>
      <c r="S810" s="72"/>
      <c r="T810" s="73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7" t="s">
        <v>219</v>
      </c>
      <c r="AU810" s="17" t="s">
        <v>95</v>
      </c>
    </row>
    <row r="811" spans="1:65" s="13" customFormat="1" ht="11.25">
      <c r="B811" s="214"/>
      <c r="C811" s="215"/>
      <c r="D811" s="212" t="s">
        <v>263</v>
      </c>
      <c r="E811" s="216" t="s">
        <v>1</v>
      </c>
      <c r="F811" s="217" t="s">
        <v>1257</v>
      </c>
      <c r="G811" s="215"/>
      <c r="H811" s="218">
        <v>176.45</v>
      </c>
      <c r="I811" s="219"/>
      <c r="J811" s="215"/>
      <c r="K811" s="215"/>
      <c r="L811" s="220"/>
      <c r="M811" s="221"/>
      <c r="N811" s="222"/>
      <c r="O811" s="222"/>
      <c r="P811" s="222"/>
      <c r="Q811" s="222"/>
      <c r="R811" s="222"/>
      <c r="S811" s="222"/>
      <c r="T811" s="223"/>
      <c r="AT811" s="224" t="s">
        <v>263</v>
      </c>
      <c r="AU811" s="224" t="s">
        <v>95</v>
      </c>
      <c r="AV811" s="13" t="s">
        <v>95</v>
      </c>
      <c r="AW811" s="13" t="s">
        <v>41</v>
      </c>
      <c r="AX811" s="13" t="s">
        <v>85</v>
      </c>
      <c r="AY811" s="224" t="s">
        <v>209</v>
      </c>
    </row>
    <row r="812" spans="1:65" s="13" customFormat="1" ht="22.5">
      <c r="B812" s="214"/>
      <c r="C812" s="215"/>
      <c r="D812" s="212" t="s">
        <v>263</v>
      </c>
      <c r="E812" s="216" t="s">
        <v>1</v>
      </c>
      <c r="F812" s="217" t="s">
        <v>1258</v>
      </c>
      <c r="G812" s="215"/>
      <c r="H812" s="218">
        <v>63</v>
      </c>
      <c r="I812" s="219"/>
      <c r="J812" s="215"/>
      <c r="K812" s="215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263</v>
      </c>
      <c r="AU812" s="224" t="s">
        <v>95</v>
      </c>
      <c r="AV812" s="13" t="s">
        <v>95</v>
      </c>
      <c r="AW812" s="13" t="s">
        <v>41</v>
      </c>
      <c r="AX812" s="13" t="s">
        <v>85</v>
      </c>
      <c r="AY812" s="224" t="s">
        <v>209</v>
      </c>
    </row>
    <row r="813" spans="1:65" s="13" customFormat="1" ht="11.25">
      <c r="B813" s="214"/>
      <c r="C813" s="215"/>
      <c r="D813" s="212" t="s">
        <v>263</v>
      </c>
      <c r="E813" s="216" t="s">
        <v>1</v>
      </c>
      <c r="F813" s="217" t="s">
        <v>1259</v>
      </c>
      <c r="G813" s="215"/>
      <c r="H813" s="218">
        <v>15.3</v>
      </c>
      <c r="I813" s="219"/>
      <c r="J813" s="215"/>
      <c r="K813" s="215"/>
      <c r="L813" s="220"/>
      <c r="M813" s="221"/>
      <c r="N813" s="222"/>
      <c r="O813" s="222"/>
      <c r="P813" s="222"/>
      <c r="Q813" s="222"/>
      <c r="R813" s="222"/>
      <c r="S813" s="222"/>
      <c r="T813" s="223"/>
      <c r="AT813" s="224" t="s">
        <v>263</v>
      </c>
      <c r="AU813" s="224" t="s">
        <v>95</v>
      </c>
      <c r="AV813" s="13" t="s">
        <v>95</v>
      </c>
      <c r="AW813" s="13" t="s">
        <v>41</v>
      </c>
      <c r="AX813" s="13" t="s">
        <v>85</v>
      </c>
      <c r="AY813" s="224" t="s">
        <v>209</v>
      </c>
    </row>
    <row r="814" spans="1:65" s="13" customFormat="1" ht="11.25">
      <c r="B814" s="214"/>
      <c r="C814" s="215"/>
      <c r="D814" s="212" t="s">
        <v>263</v>
      </c>
      <c r="E814" s="216" t="s">
        <v>1</v>
      </c>
      <c r="F814" s="217" t="s">
        <v>1260</v>
      </c>
      <c r="G814" s="215"/>
      <c r="H814" s="218">
        <v>10.54</v>
      </c>
      <c r="I814" s="219"/>
      <c r="J814" s="215"/>
      <c r="K814" s="215"/>
      <c r="L814" s="220"/>
      <c r="M814" s="221"/>
      <c r="N814" s="222"/>
      <c r="O814" s="222"/>
      <c r="P814" s="222"/>
      <c r="Q814" s="222"/>
      <c r="R814" s="222"/>
      <c r="S814" s="222"/>
      <c r="T814" s="223"/>
      <c r="AT814" s="224" t="s">
        <v>263</v>
      </c>
      <c r="AU814" s="224" t="s">
        <v>95</v>
      </c>
      <c r="AV814" s="13" t="s">
        <v>95</v>
      </c>
      <c r="AW814" s="13" t="s">
        <v>41</v>
      </c>
      <c r="AX814" s="13" t="s">
        <v>85</v>
      </c>
      <c r="AY814" s="224" t="s">
        <v>209</v>
      </c>
    </row>
    <row r="815" spans="1:65" s="13" customFormat="1" ht="11.25">
      <c r="B815" s="214"/>
      <c r="C815" s="215"/>
      <c r="D815" s="212" t="s">
        <v>263</v>
      </c>
      <c r="E815" s="216" t="s">
        <v>1</v>
      </c>
      <c r="F815" s="217" t="s">
        <v>1261</v>
      </c>
      <c r="G815" s="215"/>
      <c r="H815" s="218">
        <v>80</v>
      </c>
      <c r="I815" s="219"/>
      <c r="J815" s="215"/>
      <c r="K815" s="215"/>
      <c r="L815" s="220"/>
      <c r="M815" s="221"/>
      <c r="N815" s="222"/>
      <c r="O815" s="222"/>
      <c r="P815" s="222"/>
      <c r="Q815" s="222"/>
      <c r="R815" s="222"/>
      <c r="S815" s="222"/>
      <c r="T815" s="223"/>
      <c r="AT815" s="224" t="s">
        <v>263</v>
      </c>
      <c r="AU815" s="224" t="s">
        <v>95</v>
      </c>
      <c r="AV815" s="13" t="s">
        <v>95</v>
      </c>
      <c r="AW815" s="13" t="s">
        <v>41</v>
      </c>
      <c r="AX815" s="13" t="s">
        <v>85</v>
      </c>
      <c r="AY815" s="224" t="s">
        <v>209</v>
      </c>
    </row>
    <row r="816" spans="1:65" s="13" customFormat="1" ht="11.25">
      <c r="B816" s="214"/>
      <c r="C816" s="215"/>
      <c r="D816" s="212" t="s">
        <v>263</v>
      </c>
      <c r="E816" s="216" t="s">
        <v>1</v>
      </c>
      <c r="F816" s="217" t="s">
        <v>1262</v>
      </c>
      <c r="G816" s="215"/>
      <c r="H816" s="218">
        <v>8</v>
      </c>
      <c r="I816" s="219"/>
      <c r="J816" s="215"/>
      <c r="K816" s="215"/>
      <c r="L816" s="220"/>
      <c r="M816" s="221"/>
      <c r="N816" s="222"/>
      <c r="O816" s="222"/>
      <c r="P816" s="222"/>
      <c r="Q816" s="222"/>
      <c r="R816" s="222"/>
      <c r="S816" s="222"/>
      <c r="T816" s="223"/>
      <c r="AT816" s="224" t="s">
        <v>263</v>
      </c>
      <c r="AU816" s="224" t="s">
        <v>95</v>
      </c>
      <c r="AV816" s="13" t="s">
        <v>95</v>
      </c>
      <c r="AW816" s="13" t="s">
        <v>41</v>
      </c>
      <c r="AX816" s="13" t="s">
        <v>85</v>
      </c>
      <c r="AY816" s="224" t="s">
        <v>209</v>
      </c>
    </row>
    <row r="817" spans="1:65" s="14" customFormat="1" ht="11.25">
      <c r="B817" s="229"/>
      <c r="C817" s="230"/>
      <c r="D817" s="212" t="s">
        <v>263</v>
      </c>
      <c r="E817" s="231" t="s">
        <v>1</v>
      </c>
      <c r="F817" s="232" t="s">
        <v>339</v>
      </c>
      <c r="G817" s="230"/>
      <c r="H817" s="233">
        <v>353.29</v>
      </c>
      <c r="I817" s="234"/>
      <c r="J817" s="230"/>
      <c r="K817" s="230"/>
      <c r="L817" s="235"/>
      <c r="M817" s="236"/>
      <c r="N817" s="237"/>
      <c r="O817" s="237"/>
      <c r="P817" s="237"/>
      <c r="Q817" s="237"/>
      <c r="R817" s="237"/>
      <c r="S817" s="237"/>
      <c r="T817" s="238"/>
      <c r="AT817" s="239" t="s">
        <v>263</v>
      </c>
      <c r="AU817" s="239" t="s">
        <v>95</v>
      </c>
      <c r="AV817" s="14" t="s">
        <v>217</v>
      </c>
      <c r="AW817" s="14" t="s">
        <v>41</v>
      </c>
      <c r="AX817" s="14" t="s">
        <v>93</v>
      </c>
      <c r="AY817" s="239" t="s">
        <v>209</v>
      </c>
    </row>
    <row r="818" spans="1:65" s="2" customFormat="1" ht="21.75" customHeight="1">
      <c r="A818" s="35"/>
      <c r="B818" s="36"/>
      <c r="C818" s="250" t="s">
        <v>1263</v>
      </c>
      <c r="D818" s="250" t="s">
        <v>405</v>
      </c>
      <c r="E818" s="251" t="s">
        <v>1264</v>
      </c>
      <c r="F818" s="252" t="s">
        <v>1265</v>
      </c>
      <c r="G818" s="253" t="s">
        <v>342</v>
      </c>
      <c r="H818" s="254">
        <v>7.7140000000000004</v>
      </c>
      <c r="I818" s="255"/>
      <c r="J818" s="256">
        <f>ROUND(I818*H818,2)</f>
        <v>0</v>
      </c>
      <c r="K818" s="252" t="s">
        <v>324</v>
      </c>
      <c r="L818" s="257"/>
      <c r="M818" s="258" t="s">
        <v>1</v>
      </c>
      <c r="N818" s="259" t="s">
        <v>50</v>
      </c>
      <c r="O818" s="72"/>
      <c r="P818" s="203">
        <f>O818*H818</f>
        <v>0</v>
      </c>
      <c r="Q818" s="203">
        <v>0.55000000000000004</v>
      </c>
      <c r="R818" s="203">
        <f>Q818*H818</f>
        <v>4.2427000000000001</v>
      </c>
      <c r="S818" s="203">
        <v>0</v>
      </c>
      <c r="T818" s="204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526</v>
      </c>
      <c r="AT818" s="205" t="s">
        <v>405</v>
      </c>
      <c r="AU818" s="205" t="s">
        <v>95</v>
      </c>
      <c r="AY818" s="17" t="s">
        <v>209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7" t="s">
        <v>93</v>
      </c>
      <c r="BK818" s="206">
        <f>ROUND(I818*H818,2)</f>
        <v>0</v>
      </c>
      <c r="BL818" s="17" t="s">
        <v>416</v>
      </c>
      <c r="BM818" s="205" t="s">
        <v>1266</v>
      </c>
    </row>
    <row r="819" spans="1:65" s="13" customFormat="1" ht="11.25">
      <c r="B819" s="214"/>
      <c r="C819" s="215"/>
      <c r="D819" s="212" t="s">
        <v>263</v>
      </c>
      <c r="E819" s="216" t="s">
        <v>1</v>
      </c>
      <c r="F819" s="217" t="s">
        <v>1267</v>
      </c>
      <c r="G819" s="215"/>
      <c r="H819" s="218">
        <v>5.431</v>
      </c>
      <c r="I819" s="219"/>
      <c r="J819" s="215"/>
      <c r="K819" s="215"/>
      <c r="L819" s="220"/>
      <c r="M819" s="221"/>
      <c r="N819" s="222"/>
      <c r="O819" s="222"/>
      <c r="P819" s="222"/>
      <c r="Q819" s="222"/>
      <c r="R819" s="222"/>
      <c r="S819" s="222"/>
      <c r="T819" s="223"/>
      <c r="AT819" s="224" t="s">
        <v>263</v>
      </c>
      <c r="AU819" s="224" t="s">
        <v>95</v>
      </c>
      <c r="AV819" s="13" t="s">
        <v>95</v>
      </c>
      <c r="AW819" s="13" t="s">
        <v>41</v>
      </c>
      <c r="AX819" s="13" t="s">
        <v>85</v>
      </c>
      <c r="AY819" s="224" t="s">
        <v>209</v>
      </c>
    </row>
    <row r="820" spans="1:65" s="13" customFormat="1" ht="11.25">
      <c r="B820" s="214"/>
      <c r="C820" s="215"/>
      <c r="D820" s="212" t="s">
        <v>263</v>
      </c>
      <c r="E820" s="216" t="s">
        <v>1</v>
      </c>
      <c r="F820" s="217" t="s">
        <v>1268</v>
      </c>
      <c r="G820" s="215"/>
      <c r="H820" s="218">
        <v>0.308</v>
      </c>
      <c r="I820" s="219"/>
      <c r="J820" s="215"/>
      <c r="K820" s="215"/>
      <c r="L820" s="220"/>
      <c r="M820" s="221"/>
      <c r="N820" s="222"/>
      <c r="O820" s="222"/>
      <c r="P820" s="222"/>
      <c r="Q820" s="222"/>
      <c r="R820" s="222"/>
      <c r="S820" s="222"/>
      <c r="T820" s="223"/>
      <c r="AT820" s="224" t="s">
        <v>263</v>
      </c>
      <c r="AU820" s="224" t="s">
        <v>95</v>
      </c>
      <c r="AV820" s="13" t="s">
        <v>95</v>
      </c>
      <c r="AW820" s="13" t="s">
        <v>41</v>
      </c>
      <c r="AX820" s="13" t="s">
        <v>85</v>
      </c>
      <c r="AY820" s="224" t="s">
        <v>209</v>
      </c>
    </row>
    <row r="821" spans="1:65" s="15" customFormat="1" ht="11.25">
      <c r="B821" s="240"/>
      <c r="C821" s="241"/>
      <c r="D821" s="212" t="s">
        <v>263</v>
      </c>
      <c r="E821" s="242" t="s">
        <v>1</v>
      </c>
      <c r="F821" s="243" t="s">
        <v>1269</v>
      </c>
      <c r="G821" s="241"/>
      <c r="H821" s="242" t="s">
        <v>1</v>
      </c>
      <c r="I821" s="244"/>
      <c r="J821" s="241"/>
      <c r="K821" s="241"/>
      <c r="L821" s="245"/>
      <c r="M821" s="246"/>
      <c r="N821" s="247"/>
      <c r="O821" s="247"/>
      <c r="P821" s="247"/>
      <c r="Q821" s="247"/>
      <c r="R821" s="247"/>
      <c r="S821" s="247"/>
      <c r="T821" s="248"/>
      <c r="AT821" s="249" t="s">
        <v>263</v>
      </c>
      <c r="AU821" s="249" t="s">
        <v>95</v>
      </c>
      <c r="AV821" s="15" t="s">
        <v>93</v>
      </c>
      <c r="AW821" s="15" t="s">
        <v>41</v>
      </c>
      <c r="AX821" s="15" t="s">
        <v>85</v>
      </c>
      <c r="AY821" s="249" t="s">
        <v>209</v>
      </c>
    </row>
    <row r="822" spans="1:65" s="13" customFormat="1" ht="11.25">
      <c r="B822" s="214"/>
      <c r="C822" s="215"/>
      <c r="D822" s="212" t="s">
        <v>263</v>
      </c>
      <c r="E822" s="216" t="s">
        <v>1</v>
      </c>
      <c r="F822" s="217" t="s">
        <v>1270</v>
      </c>
      <c r="G822" s="215"/>
      <c r="H822" s="218">
        <v>1.8140000000000001</v>
      </c>
      <c r="I822" s="219"/>
      <c r="J822" s="215"/>
      <c r="K822" s="215"/>
      <c r="L822" s="220"/>
      <c r="M822" s="221"/>
      <c r="N822" s="222"/>
      <c r="O822" s="222"/>
      <c r="P822" s="222"/>
      <c r="Q822" s="222"/>
      <c r="R822" s="222"/>
      <c r="S822" s="222"/>
      <c r="T822" s="223"/>
      <c r="AT822" s="224" t="s">
        <v>263</v>
      </c>
      <c r="AU822" s="224" t="s">
        <v>95</v>
      </c>
      <c r="AV822" s="13" t="s">
        <v>95</v>
      </c>
      <c r="AW822" s="13" t="s">
        <v>41</v>
      </c>
      <c r="AX822" s="13" t="s">
        <v>85</v>
      </c>
      <c r="AY822" s="224" t="s">
        <v>209</v>
      </c>
    </row>
    <row r="823" spans="1:65" s="13" customFormat="1" ht="11.25">
      <c r="B823" s="214"/>
      <c r="C823" s="215"/>
      <c r="D823" s="212" t="s">
        <v>263</v>
      </c>
      <c r="E823" s="216" t="s">
        <v>1</v>
      </c>
      <c r="F823" s="217" t="s">
        <v>1271</v>
      </c>
      <c r="G823" s="215"/>
      <c r="H823" s="218">
        <v>0.161</v>
      </c>
      <c r="I823" s="219"/>
      <c r="J823" s="215"/>
      <c r="K823" s="215"/>
      <c r="L823" s="220"/>
      <c r="M823" s="221"/>
      <c r="N823" s="222"/>
      <c r="O823" s="222"/>
      <c r="P823" s="222"/>
      <c r="Q823" s="222"/>
      <c r="R823" s="222"/>
      <c r="S823" s="222"/>
      <c r="T823" s="223"/>
      <c r="AT823" s="224" t="s">
        <v>263</v>
      </c>
      <c r="AU823" s="224" t="s">
        <v>95</v>
      </c>
      <c r="AV823" s="13" t="s">
        <v>95</v>
      </c>
      <c r="AW823" s="13" t="s">
        <v>41</v>
      </c>
      <c r="AX823" s="13" t="s">
        <v>85</v>
      </c>
      <c r="AY823" s="224" t="s">
        <v>209</v>
      </c>
    </row>
    <row r="824" spans="1:65" s="14" customFormat="1" ht="11.25">
      <c r="B824" s="229"/>
      <c r="C824" s="230"/>
      <c r="D824" s="212" t="s">
        <v>263</v>
      </c>
      <c r="E824" s="231" t="s">
        <v>1</v>
      </c>
      <c r="F824" s="232" t="s">
        <v>339</v>
      </c>
      <c r="G824" s="230"/>
      <c r="H824" s="233">
        <v>7.7140000000000004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263</v>
      </c>
      <c r="AU824" s="239" t="s">
        <v>95</v>
      </c>
      <c r="AV824" s="14" t="s">
        <v>217</v>
      </c>
      <c r="AW824" s="14" t="s">
        <v>41</v>
      </c>
      <c r="AX824" s="14" t="s">
        <v>93</v>
      </c>
      <c r="AY824" s="239" t="s">
        <v>209</v>
      </c>
    </row>
    <row r="825" spans="1:65" s="2" customFormat="1" ht="24.2" customHeight="1">
      <c r="A825" s="35"/>
      <c r="B825" s="36"/>
      <c r="C825" s="194" t="s">
        <v>1272</v>
      </c>
      <c r="D825" s="194" t="s">
        <v>212</v>
      </c>
      <c r="E825" s="195" t="s">
        <v>1273</v>
      </c>
      <c r="F825" s="196" t="s">
        <v>1274</v>
      </c>
      <c r="G825" s="197" t="s">
        <v>462</v>
      </c>
      <c r="H825" s="198">
        <v>342.79500000000002</v>
      </c>
      <c r="I825" s="199"/>
      <c r="J825" s="200">
        <f>ROUND(I825*H825,2)</f>
        <v>0</v>
      </c>
      <c r="K825" s="196" t="s">
        <v>324</v>
      </c>
      <c r="L825" s="40"/>
      <c r="M825" s="201" t="s">
        <v>1</v>
      </c>
      <c r="N825" s="202" t="s">
        <v>50</v>
      </c>
      <c r="O825" s="72"/>
      <c r="P825" s="203">
        <f>O825*H825</f>
        <v>0</v>
      </c>
      <c r="Q825" s="203">
        <v>1.6101500000000001E-2</v>
      </c>
      <c r="R825" s="203">
        <f>Q825*H825</f>
        <v>5.5195136925000003</v>
      </c>
      <c r="S825" s="203">
        <v>0</v>
      </c>
      <c r="T825" s="204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205" t="s">
        <v>416</v>
      </c>
      <c r="AT825" s="205" t="s">
        <v>212</v>
      </c>
      <c r="AU825" s="205" t="s">
        <v>95</v>
      </c>
      <c r="AY825" s="17" t="s">
        <v>209</v>
      </c>
      <c r="BE825" s="206">
        <f>IF(N825="základní",J825,0)</f>
        <v>0</v>
      </c>
      <c r="BF825" s="206">
        <f>IF(N825="snížená",J825,0)</f>
        <v>0</v>
      </c>
      <c r="BG825" s="206">
        <f>IF(N825="zákl. přenesená",J825,0)</f>
        <v>0</v>
      </c>
      <c r="BH825" s="206">
        <f>IF(N825="sníž. přenesená",J825,0)</f>
        <v>0</v>
      </c>
      <c r="BI825" s="206">
        <f>IF(N825="nulová",J825,0)</f>
        <v>0</v>
      </c>
      <c r="BJ825" s="17" t="s">
        <v>93</v>
      </c>
      <c r="BK825" s="206">
        <f>ROUND(I825*H825,2)</f>
        <v>0</v>
      </c>
      <c r="BL825" s="17" t="s">
        <v>416</v>
      </c>
      <c r="BM825" s="205" t="s">
        <v>1275</v>
      </c>
    </row>
    <row r="826" spans="1:65" s="2" customFormat="1" ht="11.25">
      <c r="A826" s="35"/>
      <c r="B826" s="36"/>
      <c r="C826" s="37"/>
      <c r="D826" s="207" t="s">
        <v>219</v>
      </c>
      <c r="E826" s="37"/>
      <c r="F826" s="208" t="s">
        <v>1276</v>
      </c>
      <c r="G826" s="37"/>
      <c r="H826" s="37"/>
      <c r="I826" s="209"/>
      <c r="J826" s="37"/>
      <c r="K826" s="37"/>
      <c r="L826" s="40"/>
      <c r="M826" s="210"/>
      <c r="N826" s="211"/>
      <c r="O826" s="72"/>
      <c r="P826" s="72"/>
      <c r="Q826" s="72"/>
      <c r="R826" s="72"/>
      <c r="S826" s="72"/>
      <c r="T826" s="73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T826" s="17" t="s">
        <v>219</v>
      </c>
      <c r="AU826" s="17" t="s">
        <v>95</v>
      </c>
    </row>
    <row r="827" spans="1:65" s="13" customFormat="1" ht="22.5">
      <c r="B827" s="214"/>
      <c r="C827" s="215"/>
      <c r="D827" s="212" t="s">
        <v>263</v>
      </c>
      <c r="E827" s="216" t="s">
        <v>1</v>
      </c>
      <c r="F827" s="217" t="s">
        <v>1277</v>
      </c>
      <c r="G827" s="215"/>
      <c r="H827" s="218">
        <v>94.176000000000002</v>
      </c>
      <c r="I827" s="219"/>
      <c r="J827" s="215"/>
      <c r="K827" s="215"/>
      <c r="L827" s="220"/>
      <c r="M827" s="221"/>
      <c r="N827" s="222"/>
      <c r="O827" s="222"/>
      <c r="P827" s="222"/>
      <c r="Q827" s="222"/>
      <c r="R827" s="222"/>
      <c r="S827" s="222"/>
      <c r="T827" s="223"/>
      <c r="AT827" s="224" t="s">
        <v>263</v>
      </c>
      <c r="AU827" s="224" t="s">
        <v>95</v>
      </c>
      <c r="AV827" s="13" t="s">
        <v>95</v>
      </c>
      <c r="AW827" s="13" t="s">
        <v>41</v>
      </c>
      <c r="AX827" s="13" t="s">
        <v>85</v>
      </c>
      <c r="AY827" s="224" t="s">
        <v>209</v>
      </c>
    </row>
    <row r="828" spans="1:65" s="13" customFormat="1" ht="22.5">
      <c r="B828" s="214"/>
      <c r="C828" s="215"/>
      <c r="D828" s="212" t="s">
        <v>263</v>
      </c>
      <c r="E828" s="216" t="s">
        <v>1</v>
      </c>
      <c r="F828" s="217" t="s">
        <v>1278</v>
      </c>
      <c r="G828" s="215"/>
      <c r="H828" s="218">
        <v>84.350999999999999</v>
      </c>
      <c r="I828" s="219"/>
      <c r="J828" s="215"/>
      <c r="K828" s="215"/>
      <c r="L828" s="220"/>
      <c r="M828" s="221"/>
      <c r="N828" s="222"/>
      <c r="O828" s="222"/>
      <c r="P828" s="222"/>
      <c r="Q828" s="222"/>
      <c r="R828" s="222"/>
      <c r="S828" s="222"/>
      <c r="T828" s="223"/>
      <c r="AT828" s="224" t="s">
        <v>263</v>
      </c>
      <c r="AU828" s="224" t="s">
        <v>95</v>
      </c>
      <c r="AV828" s="13" t="s">
        <v>95</v>
      </c>
      <c r="AW828" s="13" t="s">
        <v>41</v>
      </c>
      <c r="AX828" s="13" t="s">
        <v>85</v>
      </c>
      <c r="AY828" s="224" t="s">
        <v>209</v>
      </c>
    </row>
    <row r="829" spans="1:65" s="13" customFormat="1" ht="11.25">
      <c r="B829" s="214"/>
      <c r="C829" s="215"/>
      <c r="D829" s="212" t="s">
        <v>263</v>
      </c>
      <c r="E829" s="216" t="s">
        <v>1</v>
      </c>
      <c r="F829" s="217" t="s">
        <v>1279</v>
      </c>
      <c r="G829" s="215"/>
      <c r="H829" s="218">
        <v>82.134</v>
      </c>
      <c r="I829" s="219"/>
      <c r="J829" s="215"/>
      <c r="K829" s="215"/>
      <c r="L829" s="220"/>
      <c r="M829" s="221"/>
      <c r="N829" s="222"/>
      <c r="O829" s="222"/>
      <c r="P829" s="222"/>
      <c r="Q829" s="222"/>
      <c r="R829" s="222"/>
      <c r="S829" s="222"/>
      <c r="T829" s="223"/>
      <c r="AT829" s="224" t="s">
        <v>263</v>
      </c>
      <c r="AU829" s="224" t="s">
        <v>95</v>
      </c>
      <c r="AV829" s="13" t="s">
        <v>95</v>
      </c>
      <c r="AW829" s="13" t="s">
        <v>41</v>
      </c>
      <c r="AX829" s="13" t="s">
        <v>85</v>
      </c>
      <c r="AY829" s="224" t="s">
        <v>209</v>
      </c>
    </row>
    <row r="830" spans="1:65" s="13" customFormat="1" ht="11.25">
      <c r="B830" s="214"/>
      <c r="C830" s="215"/>
      <c r="D830" s="212" t="s">
        <v>263</v>
      </c>
      <c r="E830" s="216" t="s">
        <v>1</v>
      </c>
      <c r="F830" s="217" t="s">
        <v>1189</v>
      </c>
      <c r="G830" s="215"/>
      <c r="H830" s="218">
        <v>82.134</v>
      </c>
      <c r="I830" s="219"/>
      <c r="J830" s="215"/>
      <c r="K830" s="215"/>
      <c r="L830" s="220"/>
      <c r="M830" s="221"/>
      <c r="N830" s="222"/>
      <c r="O830" s="222"/>
      <c r="P830" s="222"/>
      <c r="Q830" s="222"/>
      <c r="R830" s="222"/>
      <c r="S830" s="222"/>
      <c r="T830" s="223"/>
      <c r="AT830" s="224" t="s">
        <v>263</v>
      </c>
      <c r="AU830" s="224" t="s">
        <v>95</v>
      </c>
      <c r="AV830" s="13" t="s">
        <v>95</v>
      </c>
      <c r="AW830" s="13" t="s">
        <v>41</v>
      </c>
      <c r="AX830" s="13" t="s">
        <v>85</v>
      </c>
      <c r="AY830" s="224" t="s">
        <v>209</v>
      </c>
    </row>
    <row r="831" spans="1:65" s="14" customFormat="1" ht="11.25">
      <c r="B831" s="229"/>
      <c r="C831" s="230"/>
      <c r="D831" s="212" t="s">
        <v>263</v>
      </c>
      <c r="E831" s="231" t="s">
        <v>1</v>
      </c>
      <c r="F831" s="232" t="s">
        <v>339</v>
      </c>
      <c r="G831" s="230"/>
      <c r="H831" s="233">
        <v>342.79500000000002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AT831" s="239" t="s">
        <v>263</v>
      </c>
      <c r="AU831" s="239" t="s">
        <v>95</v>
      </c>
      <c r="AV831" s="14" t="s">
        <v>217</v>
      </c>
      <c r="AW831" s="14" t="s">
        <v>41</v>
      </c>
      <c r="AX831" s="14" t="s">
        <v>93</v>
      </c>
      <c r="AY831" s="239" t="s">
        <v>209</v>
      </c>
    </row>
    <row r="832" spans="1:65" s="2" customFormat="1" ht="24.2" customHeight="1">
      <c r="A832" s="35"/>
      <c r="B832" s="36"/>
      <c r="C832" s="194" t="s">
        <v>1280</v>
      </c>
      <c r="D832" s="194" t="s">
        <v>212</v>
      </c>
      <c r="E832" s="195" t="s">
        <v>1281</v>
      </c>
      <c r="F832" s="196" t="s">
        <v>1282</v>
      </c>
      <c r="G832" s="197" t="s">
        <v>462</v>
      </c>
      <c r="H832" s="198">
        <v>5.9050000000000002</v>
      </c>
      <c r="I832" s="199"/>
      <c r="J832" s="200">
        <f>ROUND(I832*H832,2)</f>
        <v>0</v>
      </c>
      <c r="K832" s="196" t="s">
        <v>324</v>
      </c>
      <c r="L832" s="40"/>
      <c r="M832" s="201" t="s">
        <v>1</v>
      </c>
      <c r="N832" s="202" t="s">
        <v>50</v>
      </c>
      <c r="O832" s="72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205" t="s">
        <v>416</v>
      </c>
      <c r="AT832" s="205" t="s">
        <v>212</v>
      </c>
      <c r="AU832" s="205" t="s">
        <v>95</v>
      </c>
      <c r="AY832" s="17" t="s">
        <v>209</v>
      </c>
      <c r="BE832" s="206">
        <f>IF(N832="základní",J832,0)</f>
        <v>0</v>
      </c>
      <c r="BF832" s="206">
        <f>IF(N832="snížená",J832,0)</f>
        <v>0</v>
      </c>
      <c r="BG832" s="206">
        <f>IF(N832="zákl. přenesená",J832,0)</f>
        <v>0</v>
      </c>
      <c r="BH832" s="206">
        <f>IF(N832="sníž. přenesená",J832,0)</f>
        <v>0</v>
      </c>
      <c r="BI832" s="206">
        <f>IF(N832="nulová",J832,0)</f>
        <v>0</v>
      </c>
      <c r="BJ832" s="17" t="s">
        <v>93</v>
      </c>
      <c r="BK832" s="206">
        <f>ROUND(I832*H832,2)</f>
        <v>0</v>
      </c>
      <c r="BL832" s="17" t="s">
        <v>416</v>
      </c>
      <c r="BM832" s="205" t="s">
        <v>1283</v>
      </c>
    </row>
    <row r="833" spans="1:65" s="2" customFormat="1" ht="11.25">
      <c r="A833" s="35"/>
      <c r="B833" s="36"/>
      <c r="C833" s="37"/>
      <c r="D833" s="207" t="s">
        <v>219</v>
      </c>
      <c r="E833" s="37"/>
      <c r="F833" s="208" t="s">
        <v>1284</v>
      </c>
      <c r="G833" s="37"/>
      <c r="H833" s="37"/>
      <c r="I833" s="209"/>
      <c r="J833" s="37"/>
      <c r="K833" s="37"/>
      <c r="L833" s="40"/>
      <c r="M833" s="210"/>
      <c r="N833" s="211"/>
      <c r="O833" s="72"/>
      <c r="P833" s="72"/>
      <c r="Q833" s="72"/>
      <c r="R833" s="72"/>
      <c r="S833" s="72"/>
      <c r="T833" s="73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7" t="s">
        <v>219</v>
      </c>
      <c r="AU833" s="17" t="s">
        <v>95</v>
      </c>
    </row>
    <row r="834" spans="1:65" s="13" customFormat="1" ht="11.25">
      <c r="B834" s="214"/>
      <c r="C834" s="215"/>
      <c r="D834" s="212" t="s">
        <v>263</v>
      </c>
      <c r="E834" s="216" t="s">
        <v>1</v>
      </c>
      <c r="F834" s="217" t="s">
        <v>1285</v>
      </c>
      <c r="G834" s="215"/>
      <c r="H834" s="218">
        <v>5.9050000000000002</v>
      </c>
      <c r="I834" s="219"/>
      <c r="J834" s="215"/>
      <c r="K834" s="215"/>
      <c r="L834" s="220"/>
      <c r="M834" s="221"/>
      <c r="N834" s="222"/>
      <c r="O834" s="222"/>
      <c r="P834" s="222"/>
      <c r="Q834" s="222"/>
      <c r="R834" s="222"/>
      <c r="S834" s="222"/>
      <c r="T834" s="223"/>
      <c r="AT834" s="224" t="s">
        <v>263</v>
      </c>
      <c r="AU834" s="224" t="s">
        <v>95</v>
      </c>
      <c r="AV834" s="13" t="s">
        <v>95</v>
      </c>
      <c r="AW834" s="13" t="s">
        <v>41</v>
      </c>
      <c r="AX834" s="13" t="s">
        <v>85</v>
      </c>
      <c r="AY834" s="224" t="s">
        <v>209</v>
      </c>
    </row>
    <row r="835" spans="1:65" s="14" customFormat="1" ht="11.25">
      <c r="B835" s="229"/>
      <c r="C835" s="230"/>
      <c r="D835" s="212" t="s">
        <v>263</v>
      </c>
      <c r="E835" s="231" t="s">
        <v>1</v>
      </c>
      <c r="F835" s="232" t="s">
        <v>339</v>
      </c>
      <c r="G835" s="230"/>
      <c r="H835" s="233">
        <v>5.9050000000000002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AT835" s="239" t="s">
        <v>263</v>
      </c>
      <c r="AU835" s="239" t="s">
        <v>95</v>
      </c>
      <c r="AV835" s="14" t="s">
        <v>217</v>
      </c>
      <c r="AW835" s="14" t="s">
        <v>41</v>
      </c>
      <c r="AX835" s="14" t="s">
        <v>93</v>
      </c>
      <c r="AY835" s="239" t="s">
        <v>209</v>
      </c>
    </row>
    <row r="836" spans="1:65" s="2" customFormat="1" ht="24.2" customHeight="1">
      <c r="A836" s="35"/>
      <c r="B836" s="36"/>
      <c r="C836" s="250" t="s">
        <v>1286</v>
      </c>
      <c r="D836" s="250" t="s">
        <v>405</v>
      </c>
      <c r="E836" s="251" t="s">
        <v>1287</v>
      </c>
      <c r="F836" s="252" t="s">
        <v>1288</v>
      </c>
      <c r="G836" s="253" t="s">
        <v>342</v>
      </c>
      <c r="H836" s="254">
        <v>0.21299999999999999</v>
      </c>
      <c r="I836" s="255"/>
      <c r="J836" s="256">
        <f>ROUND(I836*H836,2)</f>
        <v>0</v>
      </c>
      <c r="K836" s="252" t="s">
        <v>324</v>
      </c>
      <c r="L836" s="257"/>
      <c r="M836" s="258" t="s">
        <v>1</v>
      </c>
      <c r="N836" s="259" t="s">
        <v>50</v>
      </c>
      <c r="O836" s="72"/>
      <c r="P836" s="203">
        <f>O836*H836</f>
        <v>0</v>
      </c>
      <c r="Q836" s="203">
        <v>0.55000000000000004</v>
      </c>
      <c r="R836" s="203">
        <f>Q836*H836</f>
        <v>0.11715</v>
      </c>
      <c r="S836" s="203">
        <v>0</v>
      </c>
      <c r="T836" s="204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05" t="s">
        <v>526</v>
      </c>
      <c r="AT836" s="205" t="s">
        <v>405</v>
      </c>
      <c r="AU836" s="205" t="s">
        <v>95</v>
      </c>
      <c r="AY836" s="17" t="s">
        <v>209</v>
      </c>
      <c r="BE836" s="206">
        <f>IF(N836="základní",J836,0)</f>
        <v>0</v>
      </c>
      <c r="BF836" s="206">
        <f>IF(N836="snížená",J836,0)</f>
        <v>0</v>
      </c>
      <c r="BG836" s="206">
        <f>IF(N836="zákl. přenesená",J836,0)</f>
        <v>0</v>
      </c>
      <c r="BH836" s="206">
        <f>IF(N836="sníž. přenesená",J836,0)</f>
        <v>0</v>
      </c>
      <c r="BI836" s="206">
        <f>IF(N836="nulová",J836,0)</f>
        <v>0</v>
      </c>
      <c r="BJ836" s="17" t="s">
        <v>93</v>
      </c>
      <c r="BK836" s="206">
        <f>ROUND(I836*H836,2)</f>
        <v>0</v>
      </c>
      <c r="BL836" s="17" t="s">
        <v>416</v>
      </c>
      <c r="BM836" s="205" t="s">
        <v>1289</v>
      </c>
    </row>
    <row r="837" spans="1:65" s="13" customFormat="1" ht="22.5">
      <c r="B837" s="214"/>
      <c r="C837" s="215"/>
      <c r="D837" s="212" t="s">
        <v>263</v>
      </c>
      <c r="E837" s="216" t="s">
        <v>1</v>
      </c>
      <c r="F837" s="217" t="s">
        <v>1290</v>
      </c>
      <c r="G837" s="215"/>
      <c r="H837" s="218">
        <v>0.21299999999999999</v>
      </c>
      <c r="I837" s="219"/>
      <c r="J837" s="215"/>
      <c r="K837" s="215"/>
      <c r="L837" s="220"/>
      <c r="M837" s="221"/>
      <c r="N837" s="222"/>
      <c r="O837" s="222"/>
      <c r="P837" s="222"/>
      <c r="Q837" s="222"/>
      <c r="R837" s="222"/>
      <c r="S837" s="222"/>
      <c r="T837" s="223"/>
      <c r="AT837" s="224" t="s">
        <v>263</v>
      </c>
      <c r="AU837" s="224" t="s">
        <v>95</v>
      </c>
      <c r="AV837" s="13" t="s">
        <v>95</v>
      </c>
      <c r="AW837" s="13" t="s">
        <v>41</v>
      </c>
      <c r="AX837" s="13" t="s">
        <v>85</v>
      </c>
      <c r="AY837" s="224" t="s">
        <v>209</v>
      </c>
    </row>
    <row r="838" spans="1:65" s="14" customFormat="1" ht="11.25">
      <c r="B838" s="229"/>
      <c r="C838" s="230"/>
      <c r="D838" s="212" t="s">
        <v>263</v>
      </c>
      <c r="E838" s="231" t="s">
        <v>1</v>
      </c>
      <c r="F838" s="232" t="s">
        <v>339</v>
      </c>
      <c r="G838" s="230"/>
      <c r="H838" s="233">
        <v>0.21299999999999999</v>
      </c>
      <c r="I838" s="234"/>
      <c r="J838" s="230"/>
      <c r="K838" s="230"/>
      <c r="L838" s="235"/>
      <c r="M838" s="236"/>
      <c r="N838" s="237"/>
      <c r="O838" s="237"/>
      <c r="P838" s="237"/>
      <c r="Q838" s="237"/>
      <c r="R838" s="237"/>
      <c r="S838" s="237"/>
      <c r="T838" s="238"/>
      <c r="AT838" s="239" t="s">
        <v>263</v>
      </c>
      <c r="AU838" s="239" t="s">
        <v>95</v>
      </c>
      <c r="AV838" s="14" t="s">
        <v>217</v>
      </c>
      <c r="AW838" s="14" t="s">
        <v>41</v>
      </c>
      <c r="AX838" s="14" t="s">
        <v>93</v>
      </c>
      <c r="AY838" s="239" t="s">
        <v>209</v>
      </c>
    </row>
    <row r="839" spans="1:65" s="2" customFormat="1" ht="33" customHeight="1">
      <c r="A839" s="35"/>
      <c r="B839" s="36"/>
      <c r="C839" s="194" t="s">
        <v>1291</v>
      </c>
      <c r="D839" s="194" t="s">
        <v>212</v>
      </c>
      <c r="E839" s="195" t="s">
        <v>1292</v>
      </c>
      <c r="F839" s="196" t="s">
        <v>1293</v>
      </c>
      <c r="G839" s="197" t="s">
        <v>462</v>
      </c>
      <c r="H839" s="198">
        <v>178.52699999999999</v>
      </c>
      <c r="I839" s="199"/>
      <c r="J839" s="200">
        <f>ROUND(I839*H839,2)</f>
        <v>0</v>
      </c>
      <c r="K839" s="196" t="s">
        <v>324</v>
      </c>
      <c r="L839" s="40"/>
      <c r="M839" s="201" t="s">
        <v>1</v>
      </c>
      <c r="N839" s="202" t="s">
        <v>50</v>
      </c>
      <c r="O839" s="72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05" t="s">
        <v>416</v>
      </c>
      <c r="AT839" s="205" t="s">
        <v>212</v>
      </c>
      <c r="AU839" s="205" t="s">
        <v>95</v>
      </c>
      <c r="AY839" s="17" t="s">
        <v>209</v>
      </c>
      <c r="BE839" s="206">
        <f>IF(N839="základní",J839,0)</f>
        <v>0</v>
      </c>
      <c r="BF839" s="206">
        <f>IF(N839="snížená",J839,0)</f>
        <v>0</v>
      </c>
      <c r="BG839" s="206">
        <f>IF(N839="zákl. přenesená",J839,0)</f>
        <v>0</v>
      </c>
      <c r="BH839" s="206">
        <f>IF(N839="sníž. přenesená",J839,0)</f>
        <v>0</v>
      </c>
      <c r="BI839" s="206">
        <f>IF(N839="nulová",J839,0)</f>
        <v>0</v>
      </c>
      <c r="BJ839" s="17" t="s">
        <v>93</v>
      </c>
      <c r="BK839" s="206">
        <f>ROUND(I839*H839,2)</f>
        <v>0</v>
      </c>
      <c r="BL839" s="17" t="s">
        <v>416</v>
      </c>
      <c r="BM839" s="205" t="s">
        <v>1294</v>
      </c>
    </row>
    <row r="840" spans="1:65" s="2" customFormat="1" ht="11.25">
      <c r="A840" s="35"/>
      <c r="B840" s="36"/>
      <c r="C840" s="37"/>
      <c r="D840" s="207" t="s">
        <v>219</v>
      </c>
      <c r="E840" s="37"/>
      <c r="F840" s="208" t="s">
        <v>1295</v>
      </c>
      <c r="G840" s="37"/>
      <c r="H840" s="37"/>
      <c r="I840" s="209"/>
      <c r="J840" s="37"/>
      <c r="K840" s="37"/>
      <c r="L840" s="40"/>
      <c r="M840" s="210"/>
      <c r="N840" s="211"/>
      <c r="O840" s="72"/>
      <c r="P840" s="72"/>
      <c r="Q840" s="72"/>
      <c r="R840" s="72"/>
      <c r="S840" s="72"/>
      <c r="T840" s="73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T840" s="17" t="s">
        <v>219</v>
      </c>
      <c r="AU840" s="17" t="s">
        <v>95</v>
      </c>
    </row>
    <row r="841" spans="1:65" s="13" customFormat="1" ht="11.25">
      <c r="B841" s="214"/>
      <c r="C841" s="215"/>
      <c r="D841" s="212" t="s">
        <v>263</v>
      </c>
      <c r="E841" s="216" t="s">
        <v>1</v>
      </c>
      <c r="F841" s="217" t="s">
        <v>1296</v>
      </c>
      <c r="G841" s="215"/>
      <c r="H841" s="218">
        <v>94.176000000000002</v>
      </c>
      <c r="I841" s="219"/>
      <c r="J841" s="215"/>
      <c r="K841" s="215"/>
      <c r="L841" s="220"/>
      <c r="M841" s="221"/>
      <c r="N841" s="222"/>
      <c r="O841" s="222"/>
      <c r="P841" s="222"/>
      <c r="Q841" s="222"/>
      <c r="R841" s="222"/>
      <c r="S841" s="222"/>
      <c r="T841" s="223"/>
      <c r="AT841" s="224" t="s">
        <v>263</v>
      </c>
      <c r="AU841" s="224" t="s">
        <v>95</v>
      </c>
      <c r="AV841" s="13" t="s">
        <v>95</v>
      </c>
      <c r="AW841" s="13" t="s">
        <v>41</v>
      </c>
      <c r="AX841" s="13" t="s">
        <v>85</v>
      </c>
      <c r="AY841" s="224" t="s">
        <v>209</v>
      </c>
    </row>
    <row r="842" spans="1:65" s="13" customFormat="1" ht="22.5">
      <c r="B842" s="214"/>
      <c r="C842" s="215"/>
      <c r="D842" s="212" t="s">
        <v>263</v>
      </c>
      <c r="E842" s="216" t="s">
        <v>1</v>
      </c>
      <c r="F842" s="217" t="s">
        <v>1176</v>
      </c>
      <c r="G842" s="215"/>
      <c r="H842" s="218">
        <v>84.350999999999999</v>
      </c>
      <c r="I842" s="219"/>
      <c r="J842" s="215"/>
      <c r="K842" s="215"/>
      <c r="L842" s="220"/>
      <c r="M842" s="221"/>
      <c r="N842" s="222"/>
      <c r="O842" s="222"/>
      <c r="P842" s="222"/>
      <c r="Q842" s="222"/>
      <c r="R842" s="222"/>
      <c r="S842" s="222"/>
      <c r="T842" s="223"/>
      <c r="AT842" s="224" t="s">
        <v>263</v>
      </c>
      <c r="AU842" s="224" t="s">
        <v>95</v>
      </c>
      <c r="AV842" s="13" t="s">
        <v>95</v>
      </c>
      <c r="AW842" s="13" t="s">
        <v>41</v>
      </c>
      <c r="AX842" s="13" t="s">
        <v>85</v>
      </c>
      <c r="AY842" s="224" t="s">
        <v>209</v>
      </c>
    </row>
    <row r="843" spans="1:65" s="14" customFormat="1" ht="11.25">
      <c r="B843" s="229"/>
      <c r="C843" s="230"/>
      <c r="D843" s="212" t="s">
        <v>263</v>
      </c>
      <c r="E843" s="231" t="s">
        <v>1</v>
      </c>
      <c r="F843" s="232" t="s">
        <v>339</v>
      </c>
      <c r="G843" s="230"/>
      <c r="H843" s="233">
        <v>178.52699999999999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263</v>
      </c>
      <c r="AU843" s="239" t="s">
        <v>95</v>
      </c>
      <c r="AV843" s="14" t="s">
        <v>217</v>
      </c>
      <c r="AW843" s="14" t="s">
        <v>41</v>
      </c>
      <c r="AX843" s="14" t="s">
        <v>93</v>
      </c>
      <c r="AY843" s="239" t="s">
        <v>209</v>
      </c>
    </row>
    <row r="844" spans="1:65" s="2" customFormat="1" ht="16.5" customHeight="1">
      <c r="A844" s="35"/>
      <c r="B844" s="36"/>
      <c r="C844" s="250" t="s">
        <v>1297</v>
      </c>
      <c r="D844" s="250" t="s">
        <v>405</v>
      </c>
      <c r="E844" s="251" t="s">
        <v>1298</v>
      </c>
      <c r="F844" s="252" t="s">
        <v>1299</v>
      </c>
      <c r="G844" s="253" t="s">
        <v>342</v>
      </c>
      <c r="H844" s="254">
        <v>2.141</v>
      </c>
      <c r="I844" s="255"/>
      <c r="J844" s="256">
        <f>ROUND(I844*H844,2)</f>
        <v>0</v>
      </c>
      <c r="K844" s="252" t="s">
        <v>324</v>
      </c>
      <c r="L844" s="257"/>
      <c r="M844" s="258" t="s">
        <v>1</v>
      </c>
      <c r="N844" s="259" t="s">
        <v>50</v>
      </c>
      <c r="O844" s="72"/>
      <c r="P844" s="203">
        <f>O844*H844</f>
        <v>0</v>
      </c>
      <c r="Q844" s="203">
        <v>0.55000000000000004</v>
      </c>
      <c r="R844" s="203">
        <f>Q844*H844</f>
        <v>1.1775500000000001</v>
      </c>
      <c r="S844" s="203">
        <v>0</v>
      </c>
      <c r="T844" s="20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05" t="s">
        <v>526</v>
      </c>
      <c r="AT844" s="205" t="s">
        <v>405</v>
      </c>
      <c r="AU844" s="205" t="s">
        <v>95</v>
      </c>
      <c r="AY844" s="17" t="s">
        <v>209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17" t="s">
        <v>93</v>
      </c>
      <c r="BK844" s="206">
        <f>ROUND(I844*H844,2)</f>
        <v>0</v>
      </c>
      <c r="BL844" s="17" t="s">
        <v>416</v>
      </c>
      <c r="BM844" s="205" t="s">
        <v>1300</v>
      </c>
    </row>
    <row r="845" spans="1:65" s="13" customFormat="1" ht="11.25">
      <c r="B845" s="214"/>
      <c r="C845" s="215"/>
      <c r="D845" s="212" t="s">
        <v>263</v>
      </c>
      <c r="E845" s="216" t="s">
        <v>1</v>
      </c>
      <c r="F845" s="217" t="s">
        <v>1301</v>
      </c>
      <c r="G845" s="215"/>
      <c r="H845" s="218">
        <v>2.141</v>
      </c>
      <c r="I845" s="219"/>
      <c r="J845" s="215"/>
      <c r="K845" s="215"/>
      <c r="L845" s="220"/>
      <c r="M845" s="221"/>
      <c r="N845" s="222"/>
      <c r="O845" s="222"/>
      <c r="P845" s="222"/>
      <c r="Q845" s="222"/>
      <c r="R845" s="222"/>
      <c r="S845" s="222"/>
      <c r="T845" s="223"/>
      <c r="AT845" s="224" t="s">
        <v>263</v>
      </c>
      <c r="AU845" s="224" t="s">
        <v>95</v>
      </c>
      <c r="AV845" s="13" t="s">
        <v>95</v>
      </c>
      <c r="AW845" s="13" t="s">
        <v>41</v>
      </c>
      <c r="AX845" s="13" t="s">
        <v>85</v>
      </c>
      <c r="AY845" s="224" t="s">
        <v>209</v>
      </c>
    </row>
    <row r="846" spans="1:65" s="14" customFormat="1" ht="11.25">
      <c r="B846" s="229"/>
      <c r="C846" s="230"/>
      <c r="D846" s="212" t="s">
        <v>263</v>
      </c>
      <c r="E846" s="231" t="s">
        <v>1</v>
      </c>
      <c r="F846" s="232" t="s">
        <v>339</v>
      </c>
      <c r="G846" s="230"/>
      <c r="H846" s="233">
        <v>2.141</v>
      </c>
      <c r="I846" s="234"/>
      <c r="J846" s="230"/>
      <c r="K846" s="230"/>
      <c r="L846" s="235"/>
      <c r="M846" s="236"/>
      <c r="N846" s="237"/>
      <c r="O846" s="237"/>
      <c r="P846" s="237"/>
      <c r="Q846" s="237"/>
      <c r="R846" s="237"/>
      <c r="S846" s="237"/>
      <c r="T846" s="238"/>
      <c r="AT846" s="239" t="s">
        <v>263</v>
      </c>
      <c r="AU846" s="239" t="s">
        <v>95</v>
      </c>
      <c r="AV846" s="14" t="s">
        <v>217</v>
      </c>
      <c r="AW846" s="14" t="s">
        <v>41</v>
      </c>
      <c r="AX846" s="14" t="s">
        <v>93</v>
      </c>
      <c r="AY846" s="239" t="s">
        <v>209</v>
      </c>
    </row>
    <row r="847" spans="1:65" s="2" customFormat="1" ht="24.2" customHeight="1">
      <c r="A847" s="35"/>
      <c r="B847" s="36"/>
      <c r="C847" s="194" t="s">
        <v>1302</v>
      </c>
      <c r="D847" s="194" t="s">
        <v>212</v>
      </c>
      <c r="E847" s="195" t="s">
        <v>1303</v>
      </c>
      <c r="F847" s="196" t="s">
        <v>1304</v>
      </c>
      <c r="G847" s="197" t="s">
        <v>334</v>
      </c>
      <c r="H847" s="198">
        <v>263.7</v>
      </c>
      <c r="I847" s="199"/>
      <c r="J847" s="200">
        <f>ROUND(I847*H847,2)</f>
        <v>0</v>
      </c>
      <c r="K847" s="196" t="s">
        <v>324</v>
      </c>
      <c r="L847" s="40"/>
      <c r="M847" s="201" t="s">
        <v>1</v>
      </c>
      <c r="N847" s="202" t="s">
        <v>50</v>
      </c>
      <c r="O847" s="72"/>
      <c r="P847" s="203">
        <f>O847*H847</f>
        <v>0</v>
      </c>
      <c r="Q847" s="203">
        <v>1.7699999999999999E-4</v>
      </c>
      <c r="R847" s="203">
        <f>Q847*H847</f>
        <v>4.6674899999999998E-2</v>
      </c>
      <c r="S847" s="203">
        <v>0</v>
      </c>
      <c r="T847" s="204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05" t="s">
        <v>416</v>
      </c>
      <c r="AT847" s="205" t="s">
        <v>212</v>
      </c>
      <c r="AU847" s="205" t="s">
        <v>95</v>
      </c>
      <c r="AY847" s="17" t="s">
        <v>209</v>
      </c>
      <c r="BE847" s="206">
        <f>IF(N847="základní",J847,0)</f>
        <v>0</v>
      </c>
      <c r="BF847" s="206">
        <f>IF(N847="snížená",J847,0)</f>
        <v>0</v>
      </c>
      <c r="BG847" s="206">
        <f>IF(N847="zákl. přenesená",J847,0)</f>
        <v>0</v>
      </c>
      <c r="BH847" s="206">
        <f>IF(N847="sníž. přenesená",J847,0)</f>
        <v>0</v>
      </c>
      <c r="BI847" s="206">
        <f>IF(N847="nulová",J847,0)</f>
        <v>0</v>
      </c>
      <c r="BJ847" s="17" t="s">
        <v>93</v>
      </c>
      <c r="BK847" s="206">
        <f>ROUND(I847*H847,2)</f>
        <v>0</v>
      </c>
      <c r="BL847" s="17" t="s">
        <v>416</v>
      </c>
      <c r="BM847" s="205" t="s">
        <v>1305</v>
      </c>
    </row>
    <row r="848" spans="1:65" s="2" customFormat="1" ht="11.25">
      <c r="A848" s="35"/>
      <c r="B848" s="36"/>
      <c r="C848" s="37"/>
      <c r="D848" s="207" t="s">
        <v>219</v>
      </c>
      <c r="E848" s="37"/>
      <c r="F848" s="208" t="s">
        <v>1306</v>
      </c>
      <c r="G848" s="37"/>
      <c r="H848" s="37"/>
      <c r="I848" s="209"/>
      <c r="J848" s="37"/>
      <c r="K848" s="37"/>
      <c r="L848" s="40"/>
      <c r="M848" s="210"/>
      <c r="N848" s="211"/>
      <c r="O848" s="72"/>
      <c r="P848" s="72"/>
      <c r="Q848" s="72"/>
      <c r="R848" s="72"/>
      <c r="S848" s="72"/>
      <c r="T848" s="73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T848" s="17" t="s">
        <v>219</v>
      </c>
      <c r="AU848" s="17" t="s">
        <v>95</v>
      </c>
    </row>
    <row r="849" spans="1:65" s="15" customFormat="1" ht="11.25">
      <c r="B849" s="240"/>
      <c r="C849" s="241"/>
      <c r="D849" s="212" t="s">
        <v>263</v>
      </c>
      <c r="E849" s="242" t="s">
        <v>1</v>
      </c>
      <c r="F849" s="243" t="s">
        <v>1307</v>
      </c>
      <c r="G849" s="241"/>
      <c r="H849" s="242" t="s">
        <v>1</v>
      </c>
      <c r="I849" s="244"/>
      <c r="J849" s="241"/>
      <c r="K849" s="241"/>
      <c r="L849" s="245"/>
      <c r="M849" s="246"/>
      <c r="N849" s="247"/>
      <c r="O849" s="247"/>
      <c r="P849" s="247"/>
      <c r="Q849" s="247"/>
      <c r="R849" s="247"/>
      <c r="S849" s="247"/>
      <c r="T849" s="248"/>
      <c r="AT849" s="249" t="s">
        <v>263</v>
      </c>
      <c r="AU849" s="249" t="s">
        <v>95</v>
      </c>
      <c r="AV849" s="15" t="s">
        <v>93</v>
      </c>
      <c r="AW849" s="15" t="s">
        <v>41</v>
      </c>
      <c r="AX849" s="15" t="s">
        <v>85</v>
      </c>
      <c r="AY849" s="249" t="s">
        <v>209</v>
      </c>
    </row>
    <row r="850" spans="1:65" s="13" customFormat="1" ht="11.25">
      <c r="B850" s="214"/>
      <c r="C850" s="215"/>
      <c r="D850" s="212" t="s">
        <v>263</v>
      </c>
      <c r="E850" s="216" t="s">
        <v>1</v>
      </c>
      <c r="F850" s="217" t="s">
        <v>1308</v>
      </c>
      <c r="G850" s="215"/>
      <c r="H850" s="218">
        <v>185.7</v>
      </c>
      <c r="I850" s="219"/>
      <c r="J850" s="215"/>
      <c r="K850" s="215"/>
      <c r="L850" s="220"/>
      <c r="M850" s="221"/>
      <c r="N850" s="222"/>
      <c r="O850" s="222"/>
      <c r="P850" s="222"/>
      <c r="Q850" s="222"/>
      <c r="R850" s="222"/>
      <c r="S850" s="222"/>
      <c r="T850" s="223"/>
      <c r="AT850" s="224" t="s">
        <v>263</v>
      </c>
      <c r="AU850" s="224" t="s">
        <v>95</v>
      </c>
      <c r="AV850" s="13" t="s">
        <v>95</v>
      </c>
      <c r="AW850" s="13" t="s">
        <v>41</v>
      </c>
      <c r="AX850" s="13" t="s">
        <v>85</v>
      </c>
      <c r="AY850" s="224" t="s">
        <v>209</v>
      </c>
    </row>
    <row r="851" spans="1:65" s="13" customFormat="1" ht="11.25">
      <c r="B851" s="214"/>
      <c r="C851" s="215"/>
      <c r="D851" s="212" t="s">
        <v>263</v>
      </c>
      <c r="E851" s="216" t="s">
        <v>1</v>
      </c>
      <c r="F851" s="217" t="s">
        <v>1309</v>
      </c>
      <c r="G851" s="215"/>
      <c r="H851" s="218">
        <v>78</v>
      </c>
      <c r="I851" s="219"/>
      <c r="J851" s="215"/>
      <c r="K851" s="215"/>
      <c r="L851" s="220"/>
      <c r="M851" s="221"/>
      <c r="N851" s="222"/>
      <c r="O851" s="222"/>
      <c r="P851" s="222"/>
      <c r="Q851" s="222"/>
      <c r="R851" s="222"/>
      <c r="S851" s="222"/>
      <c r="T851" s="223"/>
      <c r="AT851" s="224" t="s">
        <v>263</v>
      </c>
      <c r="AU851" s="224" t="s">
        <v>95</v>
      </c>
      <c r="AV851" s="13" t="s">
        <v>95</v>
      </c>
      <c r="AW851" s="13" t="s">
        <v>41</v>
      </c>
      <c r="AX851" s="13" t="s">
        <v>85</v>
      </c>
      <c r="AY851" s="224" t="s">
        <v>209</v>
      </c>
    </row>
    <row r="852" spans="1:65" s="14" customFormat="1" ht="11.25">
      <c r="B852" s="229"/>
      <c r="C852" s="230"/>
      <c r="D852" s="212" t="s">
        <v>263</v>
      </c>
      <c r="E852" s="231" t="s">
        <v>1</v>
      </c>
      <c r="F852" s="232" t="s">
        <v>339</v>
      </c>
      <c r="G852" s="230"/>
      <c r="H852" s="233">
        <v>263.7</v>
      </c>
      <c r="I852" s="234"/>
      <c r="J852" s="230"/>
      <c r="K852" s="230"/>
      <c r="L852" s="235"/>
      <c r="M852" s="236"/>
      <c r="N852" s="237"/>
      <c r="O852" s="237"/>
      <c r="P852" s="237"/>
      <c r="Q852" s="237"/>
      <c r="R852" s="237"/>
      <c r="S852" s="237"/>
      <c r="T852" s="238"/>
      <c r="AT852" s="239" t="s">
        <v>263</v>
      </c>
      <c r="AU852" s="239" t="s">
        <v>95</v>
      </c>
      <c r="AV852" s="14" t="s">
        <v>217</v>
      </c>
      <c r="AW852" s="14" t="s">
        <v>41</v>
      </c>
      <c r="AX852" s="14" t="s">
        <v>93</v>
      </c>
      <c r="AY852" s="239" t="s">
        <v>209</v>
      </c>
    </row>
    <row r="853" spans="1:65" s="2" customFormat="1" ht="16.5" customHeight="1">
      <c r="A853" s="35"/>
      <c r="B853" s="36"/>
      <c r="C853" s="250" t="s">
        <v>1310</v>
      </c>
      <c r="D853" s="250" t="s">
        <v>405</v>
      </c>
      <c r="E853" s="251" t="s">
        <v>1298</v>
      </c>
      <c r="F853" s="252" t="s">
        <v>1299</v>
      </c>
      <c r="G853" s="253" t="s">
        <v>342</v>
      </c>
      <c r="H853" s="254">
        <v>0.66500000000000004</v>
      </c>
      <c r="I853" s="255"/>
      <c r="J853" s="256">
        <f>ROUND(I853*H853,2)</f>
        <v>0</v>
      </c>
      <c r="K853" s="252" t="s">
        <v>324</v>
      </c>
      <c r="L853" s="257"/>
      <c r="M853" s="258" t="s">
        <v>1</v>
      </c>
      <c r="N853" s="259" t="s">
        <v>50</v>
      </c>
      <c r="O853" s="72"/>
      <c r="P853" s="203">
        <f>O853*H853</f>
        <v>0</v>
      </c>
      <c r="Q853" s="203">
        <v>0.55000000000000004</v>
      </c>
      <c r="R853" s="203">
        <f>Q853*H853</f>
        <v>0.36575000000000008</v>
      </c>
      <c r="S853" s="203">
        <v>0</v>
      </c>
      <c r="T853" s="204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05" t="s">
        <v>526</v>
      </c>
      <c r="AT853" s="205" t="s">
        <v>405</v>
      </c>
      <c r="AU853" s="205" t="s">
        <v>95</v>
      </c>
      <c r="AY853" s="17" t="s">
        <v>209</v>
      </c>
      <c r="BE853" s="206">
        <f>IF(N853="základní",J853,0)</f>
        <v>0</v>
      </c>
      <c r="BF853" s="206">
        <f>IF(N853="snížená",J853,0)</f>
        <v>0</v>
      </c>
      <c r="BG853" s="206">
        <f>IF(N853="zákl. přenesená",J853,0)</f>
        <v>0</v>
      </c>
      <c r="BH853" s="206">
        <f>IF(N853="sníž. přenesená",J853,0)</f>
        <v>0</v>
      </c>
      <c r="BI853" s="206">
        <f>IF(N853="nulová",J853,0)</f>
        <v>0</v>
      </c>
      <c r="BJ853" s="17" t="s">
        <v>93</v>
      </c>
      <c r="BK853" s="206">
        <f>ROUND(I853*H853,2)</f>
        <v>0</v>
      </c>
      <c r="BL853" s="17" t="s">
        <v>416</v>
      </c>
      <c r="BM853" s="205" t="s">
        <v>1311</v>
      </c>
    </row>
    <row r="854" spans="1:65" s="15" customFormat="1" ht="11.25">
      <c r="B854" s="240"/>
      <c r="C854" s="241"/>
      <c r="D854" s="212" t="s">
        <v>263</v>
      </c>
      <c r="E854" s="242" t="s">
        <v>1</v>
      </c>
      <c r="F854" s="243" t="s">
        <v>1307</v>
      </c>
      <c r="G854" s="241"/>
      <c r="H854" s="242" t="s">
        <v>1</v>
      </c>
      <c r="I854" s="244"/>
      <c r="J854" s="241"/>
      <c r="K854" s="241"/>
      <c r="L854" s="245"/>
      <c r="M854" s="246"/>
      <c r="N854" s="247"/>
      <c r="O854" s="247"/>
      <c r="P854" s="247"/>
      <c r="Q854" s="247"/>
      <c r="R854" s="247"/>
      <c r="S854" s="247"/>
      <c r="T854" s="248"/>
      <c r="AT854" s="249" t="s">
        <v>263</v>
      </c>
      <c r="AU854" s="249" t="s">
        <v>95</v>
      </c>
      <c r="AV854" s="15" t="s">
        <v>93</v>
      </c>
      <c r="AW854" s="15" t="s">
        <v>41</v>
      </c>
      <c r="AX854" s="15" t="s">
        <v>85</v>
      </c>
      <c r="AY854" s="249" t="s">
        <v>209</v>
      </c>
    </row>
    <row r="855" spans="1:65" s="13" customFormat="1" ht="11.25">
      <c r="B855" s="214"/>
      <c r="C855" s="215"/>
      <c r="D855" s="212" t="s">
        <v>263</v>
      </c>
      <c r="E855" s="216" t="s">
        <v>1</v>
      </c>
      <c r="F855" s="217" t="s">
        <v>1312</v>
      </c>
      <c r="G855" s="215"/>
      <c r="H855" s="218">
        <v>0.46800000000000003</v>
      </c>
      <c r="I855" s="219"/>
      <c r="J855" s="215"/>
      <c r="K855" s="215"/>
      <c r="L855" s="220"/>
      <c r="M855" s="221"/>
      <c r="N855" s="222"/>
      <c r="O855" s="222"/>
      <c r="P855" s="222"/>
      <c r="Q855" s="222"/>
      <c r="R855" s="222"/>
      <c r="S855" s="222"/>
      <c r="T855" s="223"/>
      <c r="AT855" s="224" t="s">
        <v>263</v>
      </c>
      <c r="AU855" s="224" t="s">
        <v>95</v>
      </c>
      <c r="AV855" s="13" t="s">
        <v>95</v>
      </c>
      <c r="AW855" s="13" t="s">
        <v>41</v>
      </c>
      <c r="AX855" s="13" t="s">
        <v>85</v>
      </c>
      <c r="AY855" s="224" t="s">
        <v>209</v>
      </c>
    </row>
    <row r="856" spans="1:65" s="13" customFormat="1" ht="11.25">
      <c r="B856" s="214"/>
      <c r="C856" s="215"/>
      <c r="D856" s="212" t="s">
        <v>263</v>
      </c>
      <c r="E856" s="216" t="s">
        <v>1</v>
      </c>
      <c r="F856" s="217" t="s">
        <v>1313</v>
      </c>
      <c r="G856" s="215"/>
      <c r="H856" s="218">
        <v>0.19700000000000001</v>
      </c>
      <c r="I856" s="219"/>
      <c r="J856" s="215"/>
      <c r="K856" s="215"/>
      <c r="L856" s="220"/>
      <c r="M856" s="221"/>
      <c r="N856" s="222"/>
      <c r="O856" s="222"/>
      <c r="P856" s="222"/>
      <c r="Q856" s="222"/>
      <c r="R856" s="222"/>
      <c r="S856" s="222"/>
      <c r="T856" s="223"/>
      <c r="AT856" s="224" t="s">
        <v>263</v>
      </c>
      <c r="AU856" s="224" t="s">
        <v>95</v>
      </c>
      <c r="AV856" s="13" t="s">
        <v>95</v>
      </c>
      <c r="AW856" s="13" t="s">
        <v>41</v>
      </c>
      <c r="AX856" s="13" t="s">
        <v>85</v>
      </c>
      <c r="AY856" s="224" t="s">
        <v>209</v>
      </c>
    </row>
    <row r="857" spans="1:65" s="14" customFormat="1" ht="11.25">
      <c r="B857" s="229"/>
      <c r="C857" s="230"/>
      <c r="D857" s="212" t="s">
        <v>263</v>
      </c>
      <c r="E857" s="231" t="s">
        <v>1</v>
      </c>
      <c r="F857" s="232" t="s">
        <v>339</v>
      </c>
      <c r="G857" s="230"/>
      <c r="H857" s="233">
        <v>0.66500000000000004</v>
      </c>
      <c r="I857" s="234"/>
      <c r="J857" s="230"/>
      <c r="K857" s="230"/>
      <c r="L857" s="235"/>
      <c r="M857" s="236"/>
      <c r="N857" s="237"/>
      <c r="O857" s="237"/>
      <c r="P857" s="237"/>
      <c r="Q857" s="237"/>
      <c r="R857" s="237"/>
      <c r="S857" s="237"/>
      <c r="T857" s="238"/>
      <c r="AT857" s="239" t="s">
        <v>263</v>
      </c>
      <c r="AU857" s="239" t="s">
        <v>95</v>
      </c>
      <c r="AV857" s="14" t="s">
        <v>217</v>
      </c>
      <c r="AW857" s="14" t="s">
        <v>41</v>
      </c>
      <c r="AX857" s="14" t="s">
        <v>93</v>
      </c>
      <c r="AY857" s="239" t="s">
        <v>209</v>
      </c>
    </row>
    <row r="858" spans="1:65" s="2" customFormat="1" ht="24.2" customHeight="1">
      <c r="A858" s="35"/>
      <c r="B858" s="36"/>
      <c r="C858" s="194" t="s">
        <v>1314</v>
      </c>
      <c r="D858" s="194" t="s">
        <v>212</v>
      </c>
      <c r="E858" s="195" t="s">
        <v>1315</v>
      </c>
      <c r="F858" s="196" t="s">
        <v>1316</v>
      </c>
      <c r="G858" s="197" t="s">
        <v>342</v>
      </c>
      <c r="H858" s="198">
        <v>19.638999999999999</v>
      </c>
      <c r="I858" s="199"/>
      <c r="J858" s="200">
        <f>ROUND(I858*H858,2)</f>
        <v>0</v>
      </c>
      <c r="K858" s="196" t="s">
        <v>324</v>
      </c>
      <c r="L858" s="40"/>
      <c r="M858" s="201" t="s">
        <v>1</v>
      </c>
      <c r="N858" s="202" t="s">
        <v>50</v>
      </c>
      <c r="O858" s="72"/>
      <c r="P858" s="203">
        <f>O858*H858</f>
        <v>0</v>
      </c>
      <c r="Q858" s="203">
        <v>2.2837798999999999E-2</v>
      </c>
      <c r="R858" s="203">
        <f>Q858*H858</f>
        <v>0.44851153456099996</v>
      </c>
      <c r="S858" s="203">
        <v>0</v>
      </c>
      <c r="T858" s="204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05" t="s">
        <v>416</v>
      </c>
      <c r="AT858" s="205" t="s">
        <v>212</v>
      </c>
      <c r="AU858" s="205" t="s">
        <v>95</v>
      </c>
      <c r="AY858" s="17" t="s">
        <v>209</v>
      </c>
      <c r="BE858" s="206">
        <f>IF(N858="základní",J858,0)</f>
        <v>0</v>
      </c>
      <c r="BF858" s="206">
        <f>IF(N858="snížená",J858,0)</f>
        <v>0</v>
      </c>
      <c r="BG858" s="206">
        <f>IF(N858="zákl. přenesená",J858,0)</f>
        <v>0</v>
      </c>
      <c r="BH858" s="206">
        <f>IF(N858="sníž. přenesená",J858,0)</f>
        <v>0</v>
      </c>
      <c r="BI858" s="206">
        <f>IF(N858="nulová",J858,0)</f>
        <v>0</v>
      </c>
      <c r="BJ858" s="17" t="s">
        <v>93</v>
      </c>
      <c r="BK858" s="206">
        <f>ROUND(I858*H858,2)</f>
        <v>0</v>
      </c>
      <c r="BL858" s="17" t="s">
        <v>416</v>
      </c>
      <c r="BM858" s="205" t="s">
        <v>1317</v>
      </c>
    </row>
    <row r="859" spans="1:65" s="2" customFormat="1" ht="11.25">
      <c r="A859" s="35"/>
      <c r="B859" s="36"/>
      <c r="C859" s="37"/>
      <c r="D859" s="207" t="s">
        <v>219</v>
      </c>
      <c r="E859" s="37"/>
      <c r="F859" s="208" t="s">
        <v>1318</v>
      </c>
      <c r="G859" s="37"/>
      <c r="H859" s="37"/>
      <c r="I859" s="209"/>
      <c r="J859" s="37"/>
      <c r="K859" s="37"/>
      <c r="L859" s="40"/>
      <c r="M859" s="210"/>
      <c r="N859" s="211"/>
      <c r="O859" s="72"/>
      <c r="P859" s="72"/>
      <c r="Q859" s="72"/>
      <c r="R859" s="72"/>
      <c r="S859" s="72"/>
      <c r="T859" s="73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7" t="s">
        <v>219</v>
      </c>
      <c r="AU859" s="17" t="s">
        <v>95</v>
      </c>
    </row>
    <row r="860" spans="1:65" s="13" customFormat="1" ht="11.25">
      <c r="B860" s="214"/>
      <c r="C860" s="215"/>
      <c r="D860" s="212" t="s">
        <v>263</v>
      </c>
      <c r="E860" s="216" t="s">
        <v>1</v>
      </c>
      <c r="F860" s="217" t="s">
        <v>1319</v>
      </c>
      <c r="G860" s="215"/>
      <c r="H860" s="218">
        <v>11.069000000000001</v>
      </c>
      <c r="I860" s="219"/>
      <c r="J860" s="215"/>
      <c r="K860" s="215"/>
      <c r="L860" s="220"/>
      <c r="M860" s="221"/>
      <c r="N860" s="222"/>
      <c r="O860" s="222"/>
      <c r="P860" s="222"/>
      <c r="Q860" s="222"/>
      <c r="R860" s="222"/>
      <c r="S860" s="222"/>
      <c r="T860" s="223"/>
      <c r="AT860" s="224" t="s">
        <v>263</v>
      </c>
      <c r="AU860" s="224" t="s">
        <v>95</v>
      </c>
      <c r="AV860" s="13" t="s">
        <v>95</v>
      </c>
      <c r="AW860" s="13" t="s">
        <v>41</v>
      </c>
      <c r="AX860" s="13" t="s">
        <v>85</v>
      </c>
      <c r="AY860" s="224" t="s">
        <v>209</v>
      </c>
    </row>
    <row r="861" spans="1:65" s="13" customFormat="1" ht="11.25">
      <c r="B861" s="214"/>
      <c r="C861" s="215"/>
      <c r="D861" s="212" t="s">
        <v>263</v>
      </c>
      <c r="E861" s="216" t="s">
        <v>1</v>
      </c>
      <c r="F861" s="217" t="s">
        <v>1320</v>
      </c>
      <c r="G861" s="215"/>
      <c r="H861" s="218">
        <v>8.57</v>
      </c>
      <c r="I861" s="219"/>
      <c r="J861" s="215"/>
      <c r="K861" s="215"/>
      <c r="L861" s="220"/>
      <c r="M861" s="221"/>
      <c r="N861" s="222"/>
      <c r="O861" s="222"/>
      <c r="P861" s="222"/>
      <c r="Q861" s="222"/>
      <c r="R861" s="222"/>
      <c r="S861" s="222"/>
      <c r="T861" s="223"/>
      <c r="AT861" s="224" t="s">
        <v>263</v>
      </c>
      <c r="AU861" s="224" t="s">
        <v>95</v>
      </c>
      <c r="AV861" s="13" t="s">
        <v>95</v>
      </c>
      <c r="AW861" s="13" t="s">
        <v>41</v>
      </c>
      <c r="AX861" s="13" t="s">
        <v>85</v>
      </c>
      <c r="AY861" s="224" t="s">
        <v>209</v>
      </c>
    </row>
    <row r="862" spans="1:65" s="14" customFormat="1" ht="11.25">
      <c r="B862" s="229"/>
      <c r="C862" s="230"/>
      <c r="D862" s="212" t="s">
        <v>263</v>
      </c>
      <c r="E862" s="231" t="s">
        <v>1</v>
      </c>
      <c r="F862" s="232" t="s">
        <v>339</v>
      </c>
      <c r="G862" s="230"/>
      <c r="H862" s="233">
        <v>19.638999999999999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AT862" s="239" t="s">
        <v>263</v>
      </c>
      <c r="AU862" s="239" t="s">
        <v>95</v>
      </c>
      <c r="AV862" s="14" t="s">
        <v>217</v>
      </c>
      <c r="AW862" s="14" t="s">
        <v>41</v>
      </c>
      <c r="AX862" s="14" t="s">
        <v>93</v>
      </c>
      <c r="AY862" s="239" t="s">
        <v>209</v>
      </c>
    </row>
    <row r="863" spans="1:65" s="2" customFormat="1" ht="24.2" customHeight="1">
      <c r="A863" s="35"/>
      <c r="B863" s="36"/>
      <c r="C863" s="194" t="s">
        <v>1321</v>
      </c>
      <c r="D863" s="194" t="s">
        <v>212</v>
      </c>
      <c r="E863" s="195" t="s">
        <v>1322</v>
      </c>
      <c r="F863" s="196" t="s">
        <v>1323</v>
      </c>
      <c r="G863" s="197" t="s">
        <v>462</v>
      </c>
      <c r="H863" s="198">
        <v>29.251999999999999</v>
      </c>
      <c r="I863" s="199"/>
      <c r="J863" s="200">
        <f>ROUND(I863*H863,2)</f>
        <v>0</v>
      </c>
      <c r="K863" s="196" t="s">
        <v>324</v>
      </c>
      <c r="L863" s="40"/>
      <c r="M863" s="201" t="s">
        <v>1</v>
      </c>
      <c r="N863" s="202" t="s">
        <v>50</v>
      </c>
      <c r="O863" s="72"/>
      <c r="P863" s="203">
        <f>O863*H863</f>
        <v>0</v>
      </c>
      <c r="Q863" s="203">
        <v>1.6101500000000001E-2</v>
      </c>
      <c r="R863" s="203">
        <f>Q863*H863</f>
        <v>0.47100107800000002</v>
      </c>
      <c r="S863" s="203">
        <v>0</v>
      </c>
      <c r="T863" s="204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205" t="s">
        <v>416</v>
      </c>
      <c r="AT863" s="205" t="s">
        <v>212</v>
      </c>
      <c r="AU863" s="205" t="s">
        <v>95</v>
      </c>
      <c r="AY863" s="17" t="s">
        <v>209</v>
      </c>
      <c r="BE863" s="206">
        <f>IF(N863="základní",J863,0)</f>
        <v>0</v>
      </c>
      <c r="BF863" s="206">
        <f>IF(N863="snížená",J863,0)</f>
        <v>0</v>
      </c>
      <c r="BG863" s="206">
        <f>IF(N863="zákl. přenesená",J863,0)</f>
        <v>0</v>
      </c>
      <c r="BH863" s="206">
        <f>IF(N863="sníž. přenesená",J863,0)</f>
        <v>0</v>
      </c>
      <c r="BI863" s="206">
        <f>IF(N863="nulová",J863,0)</f>
        <v>0</v>
      </c>
      <c r="BJ863" s="17" t="s">
        <v>93</v>
      </c>
      <c r="BK863" s="206">
        <f>ROUND(I863*H863,2)</f>
        <v>0</v>
      </c>
      <c r="BL863" s="17" t="s">
        <v>416</v>
      </c>
      <c r="BM863" s="205" t="s">
        <v>1324</v>
      </c>
    </row>
    <row r="864" spans="1:65" s="2" customFormat="1" ht="11.25">
      <c r="A864" s="35"/>
      <c r="B864" s="36"/>
      <c r="C864" s="37"/>
      <c r="D864" s="207" t="s">
        <v>219</v>
      </c>
      <c r="E864" s="37"/>
      <c r="F864" s="208" t="s">
        <v>1325</v>
      </c>
      <c r="G864" s="37"/>
      <c r="H864" s="37"/>
      <c r="I864" s="209"/>
      <c r="J864" s="37"/>
      <c r="K864" s="37"/>
      <c r="L864" s="40"/>
      <c r="M864" s="210"/>
      <c r="N864" s="211"/>
      <c r="O864" s="72"/>
      <c r="P864" s="72"/>
      <c r="Q864" s="72"/>
      <c r="R864" s="72"/>
      <c r="S864" s="72"/>
      <c r="T864" s="73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7" t="s">
        <v>219</v>
      </c>
      <c r="AU864" s="17" t="s">
        <v>95</v>
      </c>
    </row>
    <row r="865" spans="1:65" s="13" customFormat="1" ht="22.5">
      <c r="B865" s="214"/>
      <c r="C865" s="215"/>
      <c r="D865" s="212" t="s">
        <v>263</v>
      </c>
      <c r="E865" s="216" t="s">
        <v>1</v>
      </c>
      <c r="F865" s="217" t="s">
        <v>1153</v>
      </c>
      <c r="G865" s="215"/>
      <c r="H865" s="218">
        <v>16.931999999999999</v>
      </c>
      <c r="I865" s="219"/>
      <c r="J865" s="215"/>
      <c r="K865" s="215"/>
      <c r="L865" s="220"/>
      <c r="M865" s="221"/>
      <c r="N865" s="222"/>
      <c r="O865" s="222"/>
      <c r="P865" s="222"/>
      <c r="Q865" s="222"/>
      <c r="R865" s="222"/>
      <c r="S865" s="222"/>
      <c r="T865" s="223"/>
      <c r="AT865" s="224" t="s">
        <v>263</v>
      </c>
      <c r="AU865" s="224" t="s">
        <v>95</v>
      </c>
      <c r="AV865" s="13" t="s">
        <v>95</v>
      </c>
      <c r="AW865" s="13" t="s">
        <v>41</v>
      </c>
      <c r="AX865" s="13" t="s">
        <v>85</v>
      </c>
      <c r="AY865" s="224" t="s">
        <v>209</v>
      </c>
    </row>
    <row r="866" spans="1:65" s="13" customFormat="1" ht="22.5">
      <c r="B866" s="214"/>
      <c r="C866" s="215"/>
      <c r="D866" s="212" t="s">
        <v>263</v>
      </c>
      <c r="E866" s="216" t="s">
        <v>1</v>
      </c>
      <c r="F866" s="217" t="s">
        <v>1154</v>
      </c>
      <c r="G866" s="215"/>
      <c r="H866" s="218">
        <v>12.32</v>
      </c>
      <c r="I866" s="219"/>
      <c r="J866" s="215"/>
      <c r="K866" s="215"/>
      <c r="L866" s="220"/>
      <c r="M866" s="221"/>
      <c r="N866" s="222"/>
      <c r="O866" s="222"/>
      <c r="P866" s="222"/>
      <c r="Q866" s="222"/>
      <c r="R866" s="222"/>
      <c r="S866" s="222"/>
      <c r="T866" s="223"/>
      <c r="AT866" s="224" t="s">
        <v>263</v>
      </c>
      <c r="AU866" s="224" t="s">
        <v>95</v>
      </c>
      <c r="AV866" s="13" t="s">
        <v>95</v>
      </c>
      <c r="AW866" s="13" t="s">
        <v>41</v>
      </c>
      <c r="AX866" s="13" t="s">
        <v>85</v>
      </c>
      <c r="AY866" s="224" t="s">
        <v>209</v>
      </c>
    </row>
    <row r="867" spans="1:65" s="14" customFormat="1" ht="11.25">
      <c r="B867" s="229"/>
      <c r="C867" s="230"/>
      <c r="D867" s="212" t="s">
        <v>263</v>
      </c>
      <c r="E867" s="231" t="s">
        <v>1</v>
      </c>
      <c r="F867" s="232" t="s">
        <v>339</v>
      </c>
      <c r="G867" s="230"/>
      <c r="H867" s="233">
        <v>29.251999999999999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AT867" s="239" t="s">
        <v>263</v>
      </c>
      <c r="AU867" s="239" t="s">
        <v>95</v>
      </c>
      <c r="AV867" s="14" t="s">
        <v>217</v>
      </c>
      <c r="AW867" s="14" t="s">
        <v>41</v>
      </c>
      <c r="AX867" s="14" t="s">
        <v>93</v>
      </c>
      <c r="AY867" s="239" t="s">
        <v>209</v>
      </c>
    </row>
    <row r="868" spans="1:65" s="2" customFormat="1" ht="24.2" customHeight="1">
      <c r="A868" s="35"/>
      <c r="B868" s="36"/>
      <c r="C868" s="194" t="s">
        <v>1326</v>
      </c>
      <c r="D868" s="194" t="s">
        <v>212</v>
      </c>
      <c r="E868" s="195" t="s">
        <v>1327</v>
      </c>
      <c r="F868" s="196" t="s">
        <v>1328</v>
      </c>
      <c r="G868" s="197" t="s">
        <v>462</v>
      </c>
      <c r="H868" s="198">
        <v>71.792000000000002</v>
      </c>
      <c r="I868" s="199"/>
      <c r="J868" s="200">
        <f>ROUND(I868*H868,2)</f>
        <v>0</v>
      </c>
      <c r="K868" s="196" t="s">
        <v>324</v>
      </c>
      <c r="L868" s="40"/>
      <c r="M868" s="201" t="s">
        <v>1</v>
      </c>
      <c r="N868" s="202" t="s">
        <v>50</v>
      </c>
      <c r="O868" s="72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5" t="s">
        <v>416</v>
      </c>
      <c r="AT868" s="205" t="s">
        <v>212</v>
      </c>
      <c r="AU868" s="205" t="s">
        <v>95</v>
      </c>
      <c r="AY868" s="17" t="s">
        <v>209</v>
      </c>
      <c r="BE868" s="206">
        <f>IF(N868="základní",J868,0)</f>
        <v>0</v>
      </c>
      <c r="BF868" s="206">
        <f>IF(N868="snížená",J868,0)</f>
        <v>0</v>
      </c>
      <c r="BG868" s="206">
        <f>IF(N868="zákl. přenesená",J868,0)</f>
        <v>0</v>
      </c>
      <c r="BH868" s="206">
        <f>IF(N868="sníž. přenesená",J868,0)</f>
        <v>0</v>
      </c>
      <c r="BI868" s="206">
        <f>IF(N868="nulová",J868,0)</f>
        <v>0</v>
      </c>
      <c r="BJ868" s="17" t="s">
        <v>93</v>
      </c>
      <c r="BK868" s="206">
        <f>ROUND(I868*H868,2)</f>
        <v>0</v>
      </c>
      <c r="BL868" s="17" t="s">
        <v>416</v>
      </c>
      <c r="BM868" s="205" t="s">
        <v>1329</v>
      </c>
    </row>
    <row r="869" spans="1:65" s="2" customFormat="1" ht="11.25">
      <c r="A869" s="35"/>
      <c r="B869" s="36"/>
      <c r="C869" s="37"/>
      <c r="D869" s="207" t="s">
        <v>219</v>
      </c>
      <c r="E869" s="37"/>
      <c r="F869" s="208" t="s">
        <v>1330</v>
      </c>
      <c r="G869" s="37"/>
      <c r="H869" s="37"/>
      <c r="I869" s="209"/>
      <c r="J869" s="37"/>
      <c r="K869" s="37"/>
      <c r="L869" s="40"/>
      <c r="M869" s="210"/>
      <c r="N869" s="211"/>
      <c r="O869" s="72"/>
      <c r="P869" s="72"/>
      <c r="Q869" s="72"/>
      <c r="R869" s="72"/>
      <c r="S869" s="72"/>
      <c r="T869" s="73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7" t="s">
        <v>219</v>
      </c>
      <c r="AU869" s="17" t="s">
        <v>95</v>
      </c>
    </row>
    <row r="870" spans="1:65" s="15" customFormat="1" ht="11.25">
      <c r="B870" s="240"/>
      <c r="C870" s="241"/>
      <c r="D870" s="212" t="s">
        <v>263</v>
      </c>
      <c r="E870" s="242" t="s">
        <v>1</v>
      </c>
      <c r="F870" s="243" t="s">
        <v>1331</v>
      </c>
      <c r="G870" s="241"/>
      <c r="H870" s="242" t="s">
        <v>1</v>
      </c>
      <c r="I870" s="244"/>
      <c r="J870" s="241"/>
      <c r="K870" s="241"/>
      <c r="L870" s="245"/>
      <c r="M870" s="246"/>
      <c r="N870" s="247"/>
      <c r="O870" s="247"/>
      <c r="P870" s="247"/>
      <c r="Q870" s="247"/>
      <c r="R870" s="247"/>
      <c r="S870" s="247"/>
      <c r="T870" s="248"/>
      <c r="AT870" s="249" t="s">
        <v>263</v>
      </c>
      <c r="AU870" s="249" t="s">
        <v>95</v>
      </c>
      <c r="AV870" s="15" t="s">
        <v>93</v>
      </c>
      <c r="AW870" s="15" t="s">
        <v>41</v>
      </c>
      <c r="AX870" s="15" t="s">
        <v>85</v>
      </c>
      <c r="AY870" s="249" t="s">
        <v>209</v>
      </c>
    </row>
    <row r="871" spans="1:65" s="13" customFormat="1" ht="11.25">
      <c r="B871" s="214"/>
      <c r="C871" s="215"/>
      <c r="D871" s="212" t="s">
        <v>263</v>
      </c>
      <c r="E871" s="216" t="s">
        <v>1</v>
      </c>
      <c r="F871" s="217" t="s">
        <v>1332</v>
      </c>
      <c r="G871" s="215"/>
      <c r="H871" s="218">
        <v>23.616</v>
      </c>
      <c r="I871" s="219"/>
      <c r="J871" s="215"/>
      <c r="K871" s="215"/>
      <c r="L871" s="220"/>
      <c r="M871" s="221"/>
      <c r="N871" s="222"/>
      <c r="O871" s="222"/>
      <c r="P871" s="222"/>
      <c r="Q871" s="222"/>
      <c r="R871" s="222"/>
      <c r="S871" s="222"/>
      <c r="T871" s="223"/>
      <c r="AT871" s="224" t="s">
        <v>263</v>
      </c>
      <c r="AU871" s="224" t="s">
        <v>95</v>
      </c>
      <c r="AV871" s="13" t="s">
        <v>95</v>
      </c>
      <c r="AW871" s="13" t="s">
        <v>41</v>
      </c>
      <c r="AX871" s="13" t="s">
        <v>85</v>
      </c>
      <c r="AY871" s="224" t="s">
        <v>209</v>
      </c>
    </row>
    <row r="872" spans="1:65" s="13" customFormat="1" ht="11.25">
      <c r="B872" s="214"/>
      <c r="C872" s="215"/>
      <c r="D872" s="212" t="s">
        <v>263</v>
      </c>
      <c r="E872" s="216" t="s">
        <v>1</v>
      </c>
      <c r="F872" s="217" t="s">
        <v>1333</v>
      </c>
      <c r="G872" s="215"/>
      <c r="H872" s="218">
        <v>17.997</v>
      </c>
      <c r="I872" s="219"/>
      <c r="J872" s="215"/>
      <c r="K872" s="215"/>
      <c r="L872" s="220"/>
      <c r="M872" s="221"/>
      <c r="N872" s="222"/>
      <c r="O872" s="222"/>
      <c r="P872" s="222"/>
      <c r="Q872" s="222"/>
      <c r="R872" s="222"/>
      <c r="S872" s="222"/>
      <c r="T872" s="223"/>
      <c r="AT872" s="224" t="s">
        <v>263</v>
      </c>
      <c r="AU872" s="224" t="s">
        <v>95</v>
      </c>
      <c r="AV872" s="13" t="s">
        <v>95</v>
      </c>
      <c r="AW872" s="13" t="s">
        <v>41</v>
      </c>
      <c r="AX872" s="13" t="s">
        <v>85</v>
      </c>
      <c r="AY872" s="224" t="s">
        <v>209</v>
      </c>
    </row>
    <row r="873" spans="1:65" s="13" customFormat="1" ht="11.25">
      <c r="B873" s="214"/>
      <c r="C873" s="215"/>
      <c r="D873" s="212" t="s">
        <v>263</v>
      </c>
      <c r="E873" s="216" t="s">
        <v>1</v>
      </c>
      <c r="F873" s="217" t="s">
        <v>1334</v>
      </c>
      <c r="G873" s="215"/>
      <c r="H873" s="218">
        <v>17.059000000000001</v>
      </c>
      <c r="I873" s="219"/>
      <c r="J873" s="215"/>
      <c r="K873" s="215"/>
      <c r="L873" s="220"/>
      <c r="M873" s="221"/>
      <c r="N873" s="222"/>
      <c r="O873" s="222"/>
      <c r="P873" s="222"/>
      <c r="Q873" s="222"/>
      <c r="R873" s="222"/>
      <c r="S873" s="222"/>
      <c r="T873" s="223"/>
      <c r="AT873" s="224" t="s">
        <v>263</v>
      </c>
      <c r="AU873" s="224" t="s">
        <v>95</v>
      </c>
      <c r="AV873" s="13" t="s">
        <v>95</v>
      </c>
      <c r="AW873" s="13" t="s">
        <v>41</v>
      </c>
      <c r="AX873" s="13" t="s">
        <v>85</v>
      </c>
      <c r="AY873" s="224" t="s">
        <v>209</v>
      </c>
    </row>
    <row r="874" spans="1:65" s="13" customFormat="1" ht="11.25">
      <c r="B874" s="214"/>
      <c r="C874" s="215"/>
      <c r="D874" s="212" t="s">
        <v>263</v>
      </c>
      <c r="E874" s="216" t="s">
        <v>1</v>
      </c>
      <c r="F874" s="217" t="s">
        <v>1335</v>
      </c>
      <c r="G874" s="215"/>
      <c r="H874" s="218">
        <v>13.12</v>
      </c>
      <c r="I874" s="219"/>
      <c r="J874" s="215"/>
      <c r="K874" s="215"/>
      <c r="L874" s="220"/>
      <c r="M874" s="221"/>
      <c r="N874" s="222"/>
      <c r="O874" s="222"/>
      <c r="P874" s="222"/>
      <c r="Q874" s="222"/>
      <c r="R874" s="222"/>
      <c r="S874" s="222"/>
      <c r="T874" s="223"/>
      <c r="AT874" s="224" t="s">
        <v>263</v>
      </c>
      <c r="AU874" s="224" t="s">
        <v>95</v>
      </c>
      <c r="AV874" s="13" t="s">
        <v>95</v>
      </c>
      <c r="AW874" s="13" t="s">
        <v>41</v>
      </c>
      <c r="AX874" s="13" t="s">
        <v>85</v>
      </c>
      <c r="AY874" s="224" t="s">
        <v>209</v>
      </c>
    </row>
    <row r="875" spans="1:65" s="14" customFormat="1" ht="11.25">
      <c r="B875" s="229"/>
      <c r="C875" s="230"/>
      <c r="D875" s="212" t="s">
        <v>263</v>
      </c>
      <c r="E875" s="231" t="s">
        <v>1</v>
      </c>
      <c r="F875" s="232" t="s">
        <v>339</v>
      </c>
      <c r="G875" s="230"/>
      <c r="H875" s="233">
        <v>71.792000000000002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263</v>
      </c>
      <c r="AU875" s="239" t="s">
        <v>95</v>
      </c>
      <c r="AV875" s="14" t="s">
        <v>217</v>
      </c>
      <c r="AW875" s="14" t="s">
        <v>41</v>
      </c>
      <c r="AX875" s="14" t="s">
        <v>93</v>
      </c>
      <c r="AY875" s="239" t="s">
        <v>209</v>
      </c>
    </row>
    <row r="876" spans="1:65" s="2" customFormat="1" ht="21.75" customHeight="1">
      <c r="A876" s="35"/>
      <c r="B876" s="36"/>
      <c r="C876" s="250" t="s">
        <v>1336</v>
      </c>
      <c r="D876" s="250" t="s">
        <v>405</v>
      </c>
      <c r="E876" s="251" t="s">
        <v>1337</v>
      </c>
      <c r="F876" s="252" t="s">
        <v>1338</v>
      </c>
      <c r="G876" s="253" t="s">
        <v>462</v>
      </c>
      <c r="H876" s="254">
        <v>64.537999999999997</v>
      </c>
      <c r="I876" s="255"/>
      <c r="J876" s="256">
        <f>ROUND(I876*H876,2)</f>
        <v>0</v>
      </c>
      <c r="K876" s="252" t="s">
        <v>324</v>
      </c>
      <c r="L876" s="257"/>
      <c r="M876" s="258" t="s">
        <v>1</v>
      </c>
      <c r="N876" s="259" t="s">
        <v>50</v>
      </c>
      <c r="O876" s="72"/>
      <c r="P876" s="203">
        <f>O876*H876</f>
        <v>0</v>
      </c>
      <c r="Q876" s="203">
        <v>1.04E-2</v>
      </c>
      <c r="R876" s="203">
        <f>Q876*H876</f>
        <v>0.67119519999999988</v>
      </c>
      <c r="S876" s="203">
        <v>0</v>
      </c>
      <c r="T876" s="204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05" t="s">
        <v>526</v>
      </c>
      <c r="AT876" s="205" t="s">
        <v>405</v>
      </c>
      <c r="AU876" s="205" t="s">
        <v>95</v>
      </c>
      <c r="AY876" s="17" t="s">
        <v>209</v>
      </c>
      <c r="BE876" s="206">
        <f>IF(N876="základní",J876,0)</f>
        <v>0</v>
      </c>
      <c r="BF876" s="206">
        <f>IF(N876="snížená",J876,0)</f>
        <v>0</v>
      </c>
      <c r="BG876" s="206">
        <f>IF(N876="zákl. přenesená",J876,0)</f>
        <v>0</v>
      </c>
      <c r="BH876" s="206">
        <f>IF(N876="sníž. přenesená",J876,0)</f>
        <v>0</v>
      </c>
      <c r="BI876" s="206">
        <f>IF(N876="nulová",J876,0)</f>
        <v>0</v>
      </c>
      <c r="BJ876" s="17" t="s">
        <v>93</v>
      </c>
      <c r="BK876" s="206">
        <f>ROUND(I876*H876,2)</f>
        <v>0</v>
      </c>
      <c r="BL876" s="17" t="s">
        <v>416</v>
      </c>
      <c r="BM876" s="205" t="s">
        <v>1339</v>
      </c>
    </row>
    <row r="877" spans="1:65" s="13" customFormat="1" ht="11.25">
      <c r="B877" s="214"/>
      <c r="C877" s="215"/>
      <c r="D877" s="212" t="s">
        <v>263</v>
      </c>
      <c r="E877" s="216" t="s">
        <v>1</v>
      </c>
      <c r="F877" s="217" t="s">
        <v>1340</v>
      </c>
      <c r="G877" s="215"/>
      <c r="H877" s="218">
        <v>25.978000000000002</v>
      </c>
      <c r="I877" s="219"/>
      <c r="J877" s="215"/>
      <c r="K877" s="215"/>
      <c r="L877" s="220"/>
      <c r="M877" s="221"/>
      <c r="N877" s="222"/>
      <c r="O877" s="222"/>
      <c r="P877" s="222"/>
      <c r="Q877" s="222"/>
      <c r="R877" s="222"/>
      <c r="S877" s="222"/>
      <c r="T877" s="223"/>
      <c r="AT877" s="224" t="s">
        <v>263</v>
      </c>
      <c r="AU877" s="224" t="s">
        <v>95</v>
      </c>
      <c r="AV877" s="13" t="s">
        <v>95</v>
      </c>
      <c r="AW877" s="13" t="s">
        <v>41</v>
      </c>
      <c r="AX877" s="13" t="s">
        <v>85</v>
      </c>
      <c r="AY877" s="224" t="s">
        <v>209</v>
      </c>
    </row>
    <row r="878" spans="1:65" s="13" customFormat="1" ht="11.25">
      <c r="B878" s="214"/>
      <c r="C878" s="215"/>
      <c r="D878" s="212" t="s">
        <v>263</v>
      </c>
      <c r="E878" s="216" t="s">
        <v>1</v>
      </c>
      <c r="F878" s="217" t="s">
        <v>1341</v>
      </c>
      <c r="G878" s="215"/>
      <c r="H878" s="218">
        <v>19.795999999999999</v>
      </c>
      <c r="I878" s="219"/>
      <c r="J878" s="215"/>
      <c r="K878" s="215"/>
      <c r="L878" s="220"/>
      <c r="M878" s="221"/>
      <c r="N878" s="222"/>
      <c r="O878" s="222"/>
      <c r="P878" s="222"/>
      <c r="Q878" s="222"/>
      <c r="R878" s="222"/>
      <c r="S878" s="222"/>
      <c r="T878" s="223"/>
      <c r="AT878" s="224" t="s">
        <v>263</v>
      </c>
      <c r="AU878" s="224" t="s">
        <v>95</v>
      </c>
      <c r="AV878" s="13" t="s">
        <v>95</v>
      </c>
      <c r="AW878" s="13" t="s">
        <v>41</v>
      </c>
      <c r="AX878" s="13" t="s">
        <v>85</v>
      </c>
      <c r="AY878" s="224" t="s">
        <v>209</v>
      </c>
    </row>
    <row r="879" spans="1:65" s="13" customFormat="1" ht="11.25">
      <c r="B879" s="214"/>
      <c r="C879" s="215"/>
      <c r="D879" s="212" t="s">
        <v>263</v>
      </c>
      <c r="E879" s="216" t="s">
        <v>1</v>
      </c>
      <c r="F879" s="217" t="s">
        <v>1342</v>
      </c>
      <c r="G879" s="215"/>
      <c r="H879" s="218">
        <v>18.763999999999999</v>
      </c>
      <c r="I879" s="219"/>
      <c r="J879" s="215"/>
      <c r="K879" s="215"/>
      <c r="L879" s="220"/>
      <c r="M879" s="221"/>
      <c r="N879" s="222"/>
      <c r="O879" s="222"/>
      <c r="P879" s="222"/>
      <c r="Q879" s="222"/>
      <c r="R879" s="222"/>
      <c r="S879" s="222"/>
      <c r="T879" s="223"/>
      <c r="AT879" s="224" t="s">
        <v>263</v>
      </c>
      <c r="AU879" s="224" t="s">
        <v>95</v>
      </c>
      <c r="AV879" s="13" t="s">
        <v>95</v>
      </c>
      <c r="AW879" s="13" t="s">
        <v>41</v>
      </c>
      <c r="AX879" s="13" t="s">
        <v>85</v>
      </c>
      <c r="AY879" s="224" t="s">
        <v>209</v>
      </c>
    </row>
    <row r="880" spans="1:65" s="14" customFormat="1" ht="11.25">
      <c r="B880" s="229"/>
      <c r="C880" s="230"/>
      <c r="D880" s="212" t="s">
        <v>263</v>
      </c>
      <c r="E880" s="231" t="s">
        <v>1</v>
      </c>
      <c r="F880" s="232" t="s">
        <v>339</v>
      </c>
      <c r="G880" s="230"/>
      <c r="H880" s="233">
        <v>64.537999999999997</v>
      </c>
      <c r="I880" s="234"/>
      <c r="J880" s="230"/>
      <c r="K880" s="230"/>
      <c r="L880" s="235"/>
      <c r="M880" s="236"/>
      <c r="N880" s="237"/>
      <c r="O880" s="237"/>
      <c r="P880" s="237"/>
      <c r="Q880" s="237"/>
      <c r="R880" s="237"/>
      <c r="S880" s="237"/>
      <c r="T880" s="238"/>
      <c r="AT880" s="239" t="s">
        <v>263</v>
      </c>
      <c r="AU880" s="239" t="s">
        <v>95</v>
      </c>
      <c r="AV880" s="14" t="s">
        <v>217</v>
      </c>
      <c r="AW880" s="14" t="s">
        <v>41</v>
      </c>
      <c r="AX880" s="14" t="s">
        <v>93</v>
      </c>
      <c r="AY880" s="239" t="s">
        <v>209</v>
      </c>
    </row>
    <row r="881" spans="1:65" s="2" customFormat="1" ht="21.75" customHeight="1">
      <c r="A881" s="35"/>
      <c r="B881" s="36"/>
      <c r="C881" s="250" t="s">
        <v>1343</v>
      </c>
      <c r="D881" s="250" t="s">
        <v>405</v>
      </c>
      <c r="E881" s="251" t="s">
        <v>1344</v>
      </c>
      <c r="F881" s="252" t="s">
        <v>1345</v>
      </c>
      <c r="G881" s="253" t="s">
        <v>462</v>
      </c>
      <c r="H881" s="254">
        <v>14.432</v>
      </c>
      <c r="I881" s="255"/>
      <c r="J881" s="256">
        <f>ROUND(I881*H881,2)</f>
        <v>0</v>
      </c>
      <c r="K881" s="252" t="s">
        <v>324</v>
      </c>
      <c r="L881" s="257"/>
      <c r="M881" s="258" t="s">
        <v>1</v>
      </c>
      <c r="N881" s="259" t="s">
        <v>50</v>
      </c>
      <c r="O881" s="72"/>
      <c r="P881" s="203">
        <f>O881*H881</f>
        <v>0</v>
      </c>
      <c r="Q881" s="203">
        <v>1.4500000000000001E-2</v>
      </c>
      <c r="R881" s="203">
        <f>Q881*H881</f>
        <v>0.20926400000000001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526</v>
      </c>
      <c r="AT881" s="205" t="s">
        <v>405</v>
      </c>
      <c r="AU881" s="205" t="s">
        <v>95</v>
      </c>
      <c r="AY881" s="17" t="s">
        <v>209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7" t="s">
        <v>93</v>
      </c>
      <c r="BK881" s="206">
        <f>ROUND(I881*H881,2)</f>
        <v>0</v>
      </c>
      <c r="BL881" s="17" t="s">
        <v>416</v>
      </c>
      <c r="BM881" s="205" t="s">
        <v>1346</v>
      </c>
    </row>
    <row r="882" spans="1:65" s="13" customFormat="1" ht="11.25">
      <c r="B882" s="214"/>
      <c r="C882" s="215"/>
      <c r="D882" s="212" t="s">
        <v>263</v>
      </c>
      <c r="E882" s="216" t="s">
        <v>1</v>
      </c>
      <c r="F882" s="217" t="s">
        <v>1347</v>
      </c>
      <c r="G882" s="215"/>
      <c r="H882" s="218">
        <v>14.432</v>
      </c>
      <c r="I882" s="219"/>
      <c r="J882" s="215"/>
      <c r="K882" s="215"/>
      <c r="L882" s="220"/>
      <c r="M882" s="221"/>
      <c r="N882" s="222"/>
      <c r="O882" s="222"/>
      <c r="P882" s="222"/>
      <c r="Q882" s="222"/>
      <c r="R882" s="222"/>
      <c r="S882" s="222"/>
      <c r="T882" s="223"/>
      <c r="AT882" s="224" t="s">
        <v>263</v>
      </c>
      <c r="AU882" s="224" t="s">
        <v>95</v>
      </c>
      <c r="AV882" s="13" t="s">
        <v>95</v>
      </c>
      <c r="AW882" s="13" t="s">
        <v>41</v>
      </c>
      <c r="AX882" s="13" t="s">
        <v>85</v>
      </c>
      <c r="AY882" s="224" t="s">
        <v>209</v>
      </c>
    </row>
    <row r="883" spans="1:65" s="14" customFormat="1" ht="11.25">
      <c r="B883" s="229"/>
      <c r="C883" s="230"/>
      <c r="D883" s="212" t="s">
        <v>263</v>
      </c>
      <c r="E883" s="231" t="s">
        <v>1</v>
      </c>
      <c r="F883" s="232" t="s">
        <v>339</v>
      </c>
      <c r="G883" s="230"/>
      <c r="H883" s="233">
        <v>14.432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AT883" s="239" t="s">
        <v>263</v>
      </c>
      <c r="AU883" s="239" t="s">
        <v>95</v>
      </c>
      <c r="AV883" s="14" t="s">
        <v>217</v>
      </c>
      <c r="AW883" s="14" t="s">
        <v>41</v>
      </c>
      <c r="AX883" s="14" t="s">
        <v>93</v>
      </c>
      <c r="AY883" s="239" t="s">
        <v>209</v>
      </c>
    </row>
    <row r="884" spans="1:65" s="2" customFormat="1" ht="24.2" customHeight="1">
      <c r="A884" s="35"/>
      <c r="B884" s="36"/>
      <c r="C884" s="194" t="s">
        <v>1348</v>
      </c>
      <c r="D884" s="194" t="s">
        <v>212</v>
      </c>
      <c r="E884" s="195" t="s">
        <v>1349</v>
      </c>
      <c r="F884" s="196" t="s">
        <v>1350</v>
      </c>
      <c r="G884" s="197" t="s">
        <v>462</v>
      </c>
      <c r="H884" s="198">
        <v>101.044</v>
      </c>
      <c r="I884" s="199"/>
      <c r="J884" s="200">
        <f>ROUND(I884*H884,2)</f>
        <v>0</v>
      </c>
      <c r="K884" s="196" t="s">
        <v>324</v>
      </c>
      <c r="L884" s="40"/>
      <c r="M884" s="201" t="s">
        <v>1</v>
      </c>
      <c r="N884" s="202" t="s">
        <v>50</v>
      </c>
      <c r="O884" s="72"/>
      <c r="P884" s="203">
        <f>O884*H884</f>
        <v>0</v>
      </c>
      <c r="Q884" s="203">
        <v>1.81924E-4</v>
      </c>
      <c r="R884" s="203">
        <f>Q884*H884</f>
        <v>1.8382328656000001E-2</v>
      </c>
      <c r="S884" s="203">
        <v>0</v>
      </c>
      <c r="T884" s="20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05" t="s">
        <v>416</v>
      </c>
      <c r="AT884" s="205" t="s">
        <v>212</v>
      </c>
      <c r="AU884" s="205" t="s">
        <v>95</v>
      </c>
      <c r="AY884" s="17" t="s">
        <v>209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17" t="s">
        <v>93</v>
      </c>
      <c r="BK884" s="206">
        <f>ROUND(I884*H884,2)</f>
        <v>0</v>
      </c>
      <c r="BL884" s="17" t="s">
        <v>416</v>
      </c>
      <c r="BM884" s="205" t="s">
        <v>1351</v>
      </c>
    </row>
    <row r="885" spans="1:65" s="2" customFormat="1" ht="11.25">
      <c r="A885" s="35"/>
      <c r="B885" s="36"/>
      <c r="C885" s="37"/>
      <c r="D885" s="207" t="s">
        <v>219</v>
      </c>
      <c r="E885" s="37"/>
      <c r="F885" s="208" t="s">
        <v>1352</v>
      </c>
      <c r="G885" s="37"/>
      <c r="H885" s="37"/>
      <c r="I885" s="209"/>
      <c r="J885" s="37"/>
      <c r="K885" s="37"/>
      <c r="L885" s="40"/>
      <c r="M885" s="210"/>
      <c r="N885" s="211"/>
      <c r="O885" s="72"/>
      <c r="P885" s="72"/>
      <c r="Q885" s="72"/>
      <c r="R885" s="72"/>
      <c r="S885" s="72"/>
      <c r="T885" s="73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7" t="s">
        <v>219</v>
      </c>
      <c r="AU885" s="17" t="s">
        <v>95</v>
      </c>
    </row>
    <row r="886" spans="1:65" s="13" customFormat="1" ht="11.25">
      <c r="B886" s="214"/>
      <c r="C886" s="215"/>
      <c r="D886" s="212" t="s">
        <v>263</v>
      </c>
      <c r="E886" s="216" t="s">
        <v>1</v>
      </c>
      <c r="F886" s="217" t="s">
        <v>1353</v>
      </c>
      <c r="G886" s="215"/>
      <c r="H886" s="218">
        <v>101.044</v>
      </c>
      <c r="I886" s="219"/>
      <c r="J886" s="215"/>
      <c r="K886" s="215"/>
      <c r="L886" s="220"/>
      <c r="M886" s="221"/>
      <c r="N886" s="222"/>
      <c r="O886" s="222"/>
      <c r="P886" s="222"/>
      <c r="Q886" s="222"/>
      <c r="R886" s="222"/>
      <c r="S886" s="222"/>
      <c r="T886" s="223"/>
      <c r="AT886" s="224" t="s">
        <v>263</v>
      </c>
      <c r="AU886" s="224" t="s">
        <v>95</v>
      </c>
      <c r="AV886" s="13" t="s">
        <v>95</v>
      </c>
      <c r="AW886" s="13" t="s">
        <v>41</v>
      </c>
      <c r="AX886" s="13" t="s">
        <v>85</v>
      </c>
      <c r="AY886" s="224" t="s">
        <v>209</v>
      </c>
    </row>
    <row r="887" spans="1:65" s="14" customFormat="1" ht="11.25">
      <c r="B887" s="229"/>
      <c r="C887" s="230"/>
      <c r="D887" s="212" t="s">
        <v>263</v>
      </c>
      <c r="E887" s="231" t="s">
        <v>1</v>
      </c>
      <c r="F887" s="232" t="s">
        <v>339</v>
      </c>
      <c r="G887" s="230"/>
      <c r="H887" s="233">
        <v>101.044</v>
      </c>
      <c r="I887" s="234"/>
      <c r="J887" s="230"/>
      <c r="K887" s="230"/>
      <c r="L887" s="235"/>
      <c r="M887" s="236"/>
      <c r="N887" s="237"/>
      <c r="O887" s="237"/>
      <c r="P887" s="237"/>
      <c r="Q887" s="237"/>
      <c r="R887" s="237"/>
      <c r="S887" s="237"/>
      <c r="T887" s="238"/>
      <c r="AT887" s="239" t="s">
        <v>263</v>
      </c>
      <c r="AU887" s="239" t="s">
        <v>95</v>
      </c>
      <c r="AV887" s="14" t="s">
        <v>217</v>
      </c>
      <c r="AW887" s="14" t="s">
        <v>41</v>
      </c>
      <c r="AX887" s="14" t="s">
        <v>93</v>
      </c>
      <c r="AY887" s="239" t="s">
        <v>209</v>
      </c>
    </row>
    <row r="888" spans="1:65" s="2" customFormat="1" ht="24.2" customHeight="1">
      <c r="A888" s="35"/>
      <c r="B888" s="36"/>
      <c r="C888" s="194" t="s">
        <v>1354</v>
      </c>
      <c r="D888" s="194" t="s">
        <v>212</v>
      </c>
      <c r="E888" s="195" t="s">
        <v>1355</v>
      </c>
      <c r="F888" s="196" t="s">
        <v>1356</v>
      </c>
      <c r="G888" s="197" t="s">
        <v>383</v>
      </c>
      <c r="H888" s="198">
        <v>13.472</v>
      </c>
      <c r="I888" s="199"/>
      <c r="J888" s="200">
        <f>ROUND(I888*H888,2)</f>
        <v>0</v>
      </c>
      <c r="K888" s="196" t="s">
        <v>324</v>
      </c>
      <c r="L888" s="40"/>
      <c r="M888" s="201" t="s">
        <v>1</v>
      </c>
      <c r="N888" s="202" t="s">
        <v>50</v>
      </c>
      <c r="O888" s="72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05" t="s">
        <v>416</v>
      </c>
      <c r="AT888" s="205" t="s">
        <v>212</v>
      </c>
      <c r="AU888" s="205" t="s">
        <v>95</v>
      </c>
      <c r="AY888" s="17" t="s">
        <v>209</v>
      </c>
      <c r="BE888" s="206">
        <f>IF(N888="základní",J888,0)</f>
        <v>0</v>
      </c>
      <c r="BF888" s="206">
        <f>IF(N888="snížená",J888,0)</f>
        <v>0</v>
      </c>
      <c r="BG888" s="206">
        <f>IF(N888="zákl. přenesená",J888,0)</f>
        <v>0</v>
      </c>
      <c r="BH888" s="206">
        <f>IF(N888="sníž. přenesená",J888,0)</f>
        <v>0</v>
      </c>
      <c r="BI888" s="206">
        <f>IF(N888="nulová",J888,0)</f>
        <v>0</v>
      </c>
      <c r="BJ888" s="17" t="s">
        <v>93</v>
      </c>
      <c r="BK888" s="206">
        <f>ROUND(I888*H888,2)</f>
        <v>0</v>
      </c>
      <c r="BL888" s="17" t="s">
        <v>416</v>
      </c>
      <c r="BM888" s="205" t="s">
        <v>1357</v>
      </c>
    </row>
    <row r="889" spans="1:65" s="2" customFormat="1" ht="11.25">
      <c r="A889" s="35"/>
      <c r="B889" s="36"/>
      <c r="C889" s="37"/>
      <c r="D889" s="207" t="s">
        <v>219</v>
      </c>
      <c r="E889" s="37"/>
      <c r="F889" s="208" t="s">
        <v>1358</v>
      </c>
      <c r="G889" s="37"/>
      <c r="H889" s="37"/>
      <c r="I889" s="209"/>
      <c r="J889" s="37"/>
      <c r="K889" s="37"/>
      <c r="L889" s="40"/>
      <c r="M889" s="210"/>
      <c r="N889" s="211"/>
      <c r="O889" s="72"/>
      <c r="P889" s="72"/>
      <c r="Q889" s="72"/>
      <c r="R889" s="72"/>
      <c r="S889" s="72"/>
      <c r="T889" s="73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17" t="s">
        <v>219</v>
      </c>
      <c r="AU889" s="17" t="s">
        <v>95</v>
      </c>
    </row>
    <row r="890" spans="1:65" s="12" customFormat="1" ht="22.9" customHeight="1">
      <c r="B890" s="178"/>
      <c r="C890" s="179"/>
      <c r="D890" s="180" t="s">
        <v>84</v>
      </c>
      <c r="E890" s="192" t="s">
        <v>1359</v>
      </c>
      <c r="F890" s="192" t="s">
        <v>1360</v>
      </c>
      <c r="G890" s="179"/>
      <c r="H890" s="179"/>
      <c r="I890" s="182"/>
      <c r="J890" s="193">
        <f>BK890</f>
        <v>0</v>
      </c>
      <c r="K890" s="179"/>
      <c r="L890" s="184"/>
      <c r="M890" s="185"/>
      <c r="N890" s="186"/>
      <c r="O890" s="186"/>
      <c r="P890" s="187">
        <f>SUM(P891:P964)</f>
        <v>0</v>
      </c>
      <c r="Q890" s="186"/>
      <c r="R890" s="187">
        <f>SUM(R891:R964)</f>
        <v>4.10697871074</v>
      </c>
      <c r="S890" s="186"/>
      <c r="T890" s="188">
        <f>SUM(T891:T964)</f>
        <v>0</v>
      </c>
      <c r="AR890" s="189" t="s">
        <v>95</v>
      </c>
      <c r="AT890" s="190" t="s">
        <v>84</v>
      </c>
      <c r="AU890" s="190" t="s">
        <v>93</v>
      </c>
      <c r="AY890" s="189" t="s">
        <v>209</v>
      </c>
      <c r="BK890" s="191">
        <f>SUM(BK891:BK964)</f>
        <v>0</v>
      </c>
    </row>
    <row r="891" spans="1:65" s="2" customFormat="1" ht="24.2" customHeight="1">
      <c r="A891" s="35"/>
      <c r="B891" s="36"/>
      <c r="C891" s="194" t="s">
        <v>1361</v>
      </c>
      <c r="D891" s="194" t="s">
        <v>212</v>
      </c>
      <c r="E891" s="195" t="s">
        <v>1362</v>
      </c>
      <c r="F891" s="196" t="s">
        <v>1363</v>
      </c>
      <c r="G891" s="197" t="s">
        <v>462</v>
      </c>
      <c r="H891" s="198">
        <v>7.2629999999999999</v>
      </c>
      <c r="I891" s="199"/>
      <c r="J891" s="200">
        <f>ROUND(I891*H891,2)</f>
        <v>0</v>
      </c>
      <c r="K891" s="196" t="s">
        <v>324</v>
      </c>
      <c r="L891" s="40"/>
      <c r="M891" s="201" t="s">
        <v>1</v>
      </c>
      <c r="N891" s="202" t="s">
        <v>50</v>
      </c>
      <c r="O891" s="72"/>
      <c r="P891" s="203">
        <f>O891*H891</f>
        <v>0</v>
      </c>
      <c r="Q891" s="203">
        <v>2.4652400000000001E-2</v>
      </c>
      <c r="R891" s="203">
        <f>Q891*H891</f>
        <v>0.1790503812</v>
      </c>
      <c r="S891" s="203">
        <v>0</v>
      </c>
      <c r="T891" s="20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05" t="s">
        <v>416</v>
      </c>
      <c r="AT891" s="205" t="s">
        <v>212</v>
      </c>
      <c r="AU891" s="205" t="s">
        <v>95</v>
      </c>
      <c r="AY891" s="17" t="s">
        <v>209</v>
      </c>
      <c r="BE891" s="206">
        <f>IF(N891="základní",J891,0)</f>
        <v>0</v>
      </c>
      <c r="BF891" s="206">
        <f>IF(N891="snížená",J891,0)</f>
        <v>0</v>
      </c>
      <c r="BG891" s="206">
        <f>IF(N891="zákl. přenesená",J891,0)</f>
        <v>0</v>
      </c>
      <c r="BH891" s="206">
        <f>IF(N891="sníž. přenesená",J891,0)</f>
        <v>0</v>
      </c>
      <c r="BI891" s="206">
        <f>IF(N891="nulová",J891,0)</f>
        <v>0</v>
      </c>
      <c r="BJ891" s="17" t="s">
        <v>93</v>
      </c>
      <c r="BK891" s="206">
        <f>ROUND(I891*H891,2)</f>
        <v>0</v>
      </c>
      <c r="BL891" s="17" t="s">
        <v>416</v>
      </c>
      <c r="BM891" s="205" t="s">
        <v>1364</v>
      </c>
    </row>
    <row r="892" spans="1:65" s="2" customFormat="1" ht="11.25">
      <c r="A892" s="35"/>
      <c r="B892" s="36"/>
      <c r="C892" s="37"/>
      <c r="D892" s="207" t="s">
        <v>219</v>
      </c>
      <c r="E892" s="37"/>
      <c r="F892" s="208" t="s">
        <v>1365</v>
      </c>
      <c r="G892" s="37"/>
      <c r="H892" s="37"/>
      <c r="I892" s="209"/>
      <c r="J892" s="37"/>
      <c r="K892" s="37"/>
      <c r="L892" s="40"/>
      <c r="M892" s="210"/>
      <c r="N892" s="211"/>
      <c r="O892" s="72"/>
      <c r="P892" s="72"/>
      <c r="Q892" s="72"/>
      <c r="R892" s="72"/>
      <c r="S892" s="72"/>
      <c r="T892" s="73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7" t="s">
        <v>219</v>
      </c>
      <c r="AU892" s="17" t="s">
        <v>95</v>
      </c>
    </row>
    <row r="893" spans="1:65" s="13" customFormat="1" ht="11.25">
      <c r="B893" s="214"/>
      <c r="C893" s="215"/>
      <c r="D893" s="212" t="s">
        <v>263</v>
      </c>
      <c r="E893" s="216" t="s">
        <v>1</v>
      </c>
      <c r="F893" s="217" t="s">
        <v>1366</v>
      </c>
      <c r="G893" s="215"/>
      <c r="H893" s="218">
        <v>7.2629999999999999</v>
      </c>
      <c r="I893" s="219"/>
      <c r="J893" s="215"/>
      <c r="K893" s="215"/>
      <c r="L893" s="220"/>
      <c r="M893" s="221"/>
      <c r="N893" s="222"/>
      <c r="O893" s="222"/>
      <c r="P893" s="222"/>
      <c r="Q893" s="222"/>
      <c r="R893" s="222"/>
      <c r="S893" s="222"/>
      <c r="T893" s="223"/>
      <c r="AT893" s="224" t="s">
        <v>263</v>
      </c>
      <c r="AU893" s="224" t="s">
        <v>95</v>
      </c>
      <c r="AV893" s="13" t="s">
        <v>95</v>
      </c>
      <c r="AW893" s="13" t="s">
        <v>41</v>
      </c>
      <c r="AX893" s="13" t="s">
        <v>85</v>
      </c>
      <c r="AY893" s="224" t="s">
        <v>209</v>
      </c>
    </row>
    <row r="894" spans="1:65" s="14" customFormat="1" ht="11.25">
      <c r="B894" s="229"/>
      <c r="C894" s="230"/>
      <c r="D894" s="212" t="s">
        <v>263</v>
      </c>
      <c r="E894" s="231" t="s">
        <v>1</v>
      </c>
      <c r="F894" s="232" t="s">
        <v>339</v>
      </c>
      <c r="G894" s="230"/>
      <c r="H894" s="233">
        <v>7.2629999999999999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AT894" s="239" t="s">
        <v>263</v>
      </c>
      <c r="AU894" s="239" t="s">
        <v>95</v>
      </c>
      <c r="AV894" s="14" t="s">
        <v>217</v>
      </c>
      <c r="AW894" s="14" t="s">
        <v>41</v>
      </c>
      <c r="AX894" s="14" t="s">
        <v>93</v>
      </c>
      <c r="AY894" s="239" t="s">
        <v>209</v>
      </c>
    </row>
    <row r="895" spans="1:65" s="2" customFormat="1" ht="24.2" customHeight="1">
      <c r="A895" s="35"/>
      <c r="B895" s="36"/>
      <c r="C895" s="194" t="s">
        <v>1367</v>
      </c>
      <c r="D895" s="194" t="s">
        <v>212</v>
      </c>
      <c r="E895" s="195" t="s">
        <v>1368</v>
      </c>
      <c r="F895" s="196" t="s">
        <v>1369</v>
      </c>
      <c r="G895" s="197" t="s">
        <v>462</v>
      </c>
      <c r="H895" s="198">
        <v>10.8</v>
      </c>
      <c r="I895" s="199"/>
      <c r="J895" s="200">
        <f>ROUND(I895*H895,2)</f>
        <v>0</v>
      </c>
      <c r="K895" s="196" t="s">
        <v>324</v>
      </c>
      <c r="L895" s="40"/>
      <c r="M895" s="201" t="s">
        <v>1</v>
      </c>
      <c r="N895" s="202" t="s">
        <v>50</v>
      </c>
      <c r="O895" s="72"/>
      <c r="P895" s="203">
        <f>O895*H895</f>
        <v>0</v>
      </c>
      <c r="Q895" s="203">
        <v>1.2204690900000001E-2</v>
      </c>
      <c r="R895" s="203">
        <f>Q895*H895</f>
        <v>0.13181066172000003</v>
      </c>
      <c r="S895" s="203">
        <v>0</v>
      </c>
      <c r="T895" s="204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05" t="s">
        <v>416</v>
      </c>
      <c r="AT895" s="205" t="s">
        <v>212</v>
      </c>
      <c r="AU895" s="205" t="s">
        <v>95</v>
      </c>
      <c r="AY895" s="17" t="s">
        <v>209</v>
      </c>
      <c r="BE895" s="206">
        <f>IF(N895="základní",J895,0)</f>
        <v>0</v>
      </c>
      <c r="BF895" s="206">
        <f>IF(N895="snížená",J895,0)</f>
        <v>0</v>
      </c>
      <c r="BG895" s="206">
        <f>IF(N895="zákl. přenesená",J895,0)</f>
        <v>0</v>
      </c>
      <c r="BH895" s="206">
        <f>IF(N895="sníž. přenesená",J895,0)</f>
        <v>0</v>
      </c>
      <c r="BI895" s="206">
        <f>IF(N895="nulová",J895,0)</f>
        <v>0</v>
      </c>
      <c r="BJ895" s="17" t="s">
        <v>93</v>
      </c>
      <c r="BK895" s="206">
        <f>ROUND(I895*H895,2)</f>
        <v>0</v>
      </c>
      <c r="BL895" s="17" t="s">
        <v>416</v>
      </c>
      <c r="BM895" s="205" t="s">
        <v>1370</v>
      </c>
    </row>
    <row r="896" spans="1:65" s="2" customFormat="1" ht="11.25">
      <c r="A896" s="35"/>
      <c r="B896" s="36"/>
      <c r="C896" s="37"/>
      <c r="D896" s="207" t="s">
        <v>219</v>
      </c>
      <c r="E896" s="37"/>
      <c r="F896" s="208" t="s">
        <v>1371</v>
      </c>
      <c r="G896" s="37"/>
      <c r="H896" s="37"/>
      <c r="I896" s="209"/>
      <c r="J896" s="37"/>
      <c r="K896" s="37"/>
      <c r="L896" s="40"/>
      <c r="M896" s="210"/>
      <c r="N896" s="211"/>
      <c r="O896" s="72"/>
      <c r="P896" s="72"/>
      <c r="Q896" s="72"/>
      <c r="R896" s="72"/>
      <c r="S896" s="72"/>
      <c r="T896" s="73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7" t="s">
        <v>219</v>
      </c>
      <c r="AU896" s="17" t="s">
        <v>95</v>
      </c>
    </row>
    <row r="897" spans="1:65" s="15" customFormat="1" ht="11.25">
      <c r="B897" s="240"/>
      <c r="C897" s="241"/>
      <c r="D897" s="212" t="s">
        <v>263</v>
      </c>
      <c r="E897" s="242" t="s">
        <v>1</v>
      </c>
      <c r="F897" s="243" t="s">
        <v>1372</v>
      </c>
      <c r="G897" s="241"/>
      <c r="H897" s="242" t="s">
        <v>1</v>
      </c>
      <c r="I897" s="244"/>
      <c r="J897" s="241"/>
      <c r="K897" s="241"/>
      <c r="L897" s="245"/>
      <c r="M897" s="246"/>
      <c r="N897" s="247"/>
      <c r="O897" s="247"/>
      <c r="P897" s="247"/>
      <c r="Q897" s="247"/>
      <c r="R897" s="247"/>
      <c r="S897" s="247"/>
      <c r="T897" s="248"/>
      <c r="AT897" s="249" t="s">
        <v>263</v>
      </c>
      <c r="AU897" s="249" t="s">
        <v>95</v>
      </c>
      <c r="AV897" s="15" t="s">
        <v>93</v>
      </c>
      <c r="AW897" s="15" t="s">
        <v>41</v>
      </c>
      <c r="AX897" s="15" t="s">
        <v>85</v>
      </c>
      <c r="AY897" s="249" t="s">
        <v>209</v>
      </c>
    </row>
    <row r="898" spans="1:65" s="13" customFormat="1" ht="11.25">
      <c r="B898" s="214"/>
      <c r="C898" s="215"/>
      <c r="D898" s="212" t="s">
        <v>263</v>
      </c>
      <c r="E898" s="216" t="s">
        <v>1</v>
      </c>
      <c r="F898" s="217" t="s">
        <v>1373</v>
      </c>
      <c r="G898" s="215"/>
      <c r="H898" s="218">
        <v>10.8</v>
      </c>
      <c r="I898" s="219"/>
      <c r="J898" s="215"/>
      <c r="K898" s="215"/>
      <c r="L898" s="220"/>
      <c r="M898" s="221"/>
      <c r="N898" s="222"/>
      <c r="O898" s="222"/>
      <c r="P898" s="222"/>
      <c r="Q898" s="222"/>
      <c r="R898" s="222"/>
      <c r="S898" s="222"/>
      <c r="T898" s="223"/>
      <c r="AT898" s="224" t="s">
        <v>263</v>
      </c>
      <c r="AU898" s="224" t="s">
        <v>95</v>
      </c>
      <c r="AV898" s="13" t="s">
        <v>95</v>
      </c>
      <c r="AW898" s="13" t="s">
        <v>41</v>
      </c>
      <c r="AX898" s="13" t="s">
        <v>85</v>
      </c>
      <c r="AY898" s="224" t="s">
        <v>209</v>
      </c>
    </row>
    <row r="899" spans="1:65" s="14" customFormat="1" ht="11.25">
      <c r="B899" s="229"/>
      <c r="C899" s="230"/>
      <c r="D899" s="212" t="s">
        <v>263</v>
      </c>
      <c r="E899" s="231" t="s">
        <v>1</v>
      </c>
      <c r="F899" s="232" t="s">
        <v>339</v>
      </c>
      <c r="G899" s="230"/>
      <c r="H899" s="233">
        <v>10.8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AT899" s="239" t="s">
        <v>263</v>
      </c>
      <c r="AU899" s="239" t="s">
        <v>95</v>
      </c>
      <c r="AV899" s="14" t="s">
        <v>217</v>
      </c>
      <c r="AW899" s="14" t="s">
        <v>41</v>
      </c>
      <c r="AX899" s="14" t="s">
        <v>93</v>
      </c>
      <c r="AY899" s="239" t="s">
        <v>209</v>
      </c>
    </row>
    <row r="900" spans="1:65" s="2" customFormat="1" ht="16.5" customHeight="1">
      <c r="A900" s="35"/>
      <c r="B900" s="36"/>
      <c r="C900" s="194" t="s">
        <v>1374</v>
      </c>
      <c r="D900" s="194" t="s">
        <v>212</v>
      </c>
      <c r="E900" s="195" t="s">
        <v>1375</v>
      </c>
      <c r="F900" s="196" t="s">
        <v>1376</v>
      </c>
      <c r="G900" s="197" t="s">
        <v>334</v>
      </c>
      <c r="H900" s="198">
        <v>28.8</v>
      </c>
      <c r="I900" s="199"/>
      <c r="J900" s="200">
        <f>ROUND(I900*H900,2)</f>
        <v>0</v>
      </c>
      <c r="K900" s="196" t="s">
        <v>324</v>
      </c>
      <c r="L900" s="40"/>
      <c r="M900" s="201" t="s">
        <v>1</v>
      </c>
      <c r="N900" s="202" t="s">
        <v>50</v>
      </c>
      <c r="O900" s="72"/>
      <c r="P900" s="203">
        <f>O900*H900</f>
        <v>0</v>
      </c>
      <c r="Q900" s="203">
        <v>1.0499999999999999E-5</v>
      </c>
      <c r="R900" s="203">
        <f>Q900*H900</f>
        <v>3.0239999999999998E-4</v>
      </c>
      <c r="S900" s="203">
        <v>0</v>
      </c>
      <c r="T900" s="20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05" t="s">
        <v>416</v>
      </c>
      <c r="AT900" s="205" t="s">
        <v>212</v>
      </c>
      <c r="AU900" s="205" t="s">
        <v>95</v>
      </c>
      <c r="AY900" s="17" t="s">
        <v>209</v>
      </c>
      <c r="BE900" s="206">
        <f>IF(N900="základní",J900,0)</f>
        <v>0</v>
      </c>
      <c r="BF900" s="206">
        <f>IF(N900="snížená",J900,0)</f>
        <v>0</v>
      </c>
      <c r="BG900" s="206">
        <f>IF(N900="zákl. přenesená",J900,0)</f>
        <v>0</v>
      </c>
      <c r="BH900" s="206">
        <f>IF(N900="sníž. přenesená",J900,0)</f>
        <v>0</v>
      </c>
      <c r="BI900" s="206">
        <f>IF(N900="nulová",J900,0)</f>
        <v>0</v>
      </c>
      <c r="BJ900" s="17" t="s">
        <v>93</v>
      </c>
      <c r="BK900" s="206">
        <f>ROUND(I900*H900,2)</f>
        <v>0</v>
      </c>
      <c r="BL900" s="17" t="s">
        <v>416</v>
      </c>
      <c r="BM900" s="205" t="s">
        <v>1377</v>
      </c>
    </row>
    <row r="901" spans="1:65" s="2" customFormat="1" ht="11.25">
      <c r="A901" s="35"/>
      <c r="B901" s="36"/>
      <c r="C901" s="37"/>
      <c r="D901" s="207" t="s">
        <v>219</v>
      </c>
      <c r="E901" s="37"/>
      <c r="F901" s="208" t="s">
        <v>1378</v>
      </c>
      <c r="G901" s="37"/>
      <c r="H901" s="37"/>
      <c r="I901" s="209"/>
      <c r="J901" s="37"/>
      <c r="K901" s="37"/>
      <c r="L901" s="40"/>
      <c r="M901" s="210"/>
      <c r="N901" s="211"/>
      <c r="O901" s="72"/>
      <c r="P901" s="72"/>
      <c r="Q901" s="72"/>
      <c r="R901" s="72"/>
      <c r="S901" s="72"/>
      <c r="T901" s="73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7" t="s">
        <v>219</v>
      </c>
      <c r="AU901" s="17" t="s">
        <v>95</v>
      </c>
    </row>
    <row r="902" spans="1:65" s="13" customFormat="1" ht="11.25">
      <c r="B902" s="214"/>
      <c r="C902" s="215"/>
      <c r="D902" s="212" t="s">
        <v>263</v>
      </c>
      <c r="E902" s="216" t="s">
        <v>1</v>
      </c>
      <c r="F902" s="217" t="s">
        <v>1379</v>
      </c>
      <c r="G902" s="215"/>
      <c r="H902" s="218">
        <v>28.8</v>
      </c>
      <c r="I902" s="219"/>
      <c r="J902" s="215"/>
      <c r="K902" s="215"/>
      <c r="L902" s="220"/>
      <c r="M902" s="221"/>
      <c r="N902" s="222"/>
      <c r="O902" s="222"/>
      <c r="P902" s="222"/>
      <c r="Q902" s="222"/>
      <c r="R902" s="222"/>
      <c r="S902" s="222"/>
      <c r="T902" s="223"/>
      <c r="AT902" s="224" t="s">
        <v>263</v>
      </c>
      <c r="AU902" s="224" t="s">
        <v>95</v>
      </c>
      <c r="AV902" s="13" t="s">
        <v>95</v>
      </c>
      <c r="AW902" s="13" t="s">
        <v>41</v>
      </c>
      <c r="AX902" s="13" t="s">
        <v>85</v>
      </c>
      <c r="AY902" s="224" t="s">
        <v>209</v>
      </c>
    </row>
    <row r="903" spans="1:65" s="14" customFormat="1" ht="11.25">
      <c r="B903" s="229"/>
      <c r="C903" s="230"/>
      <c r="D903" s="212" t="s">
        <v>263</v>
      </c>
      <c r="E903" s="231" t="s">
        <v>1</v>
      </c>
      <c r="F903" s="232" t="s">
        <v>339</v>
      </c>
      <c r="G903" s="230"/>
      <c r="H903" s="233">
        <v>28.8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AT903" s="239" t="s">
        <v>263</v>
      </c>
      <c r="AU903" s="239" t="s">
        <v>95</v>
      </c>
      <c r="AV903" s="14" t="s">
        <v>217</v>
      </c>
      <c r="AW903" s="14" t="s">
        <v>41</v>
      </c>
      <c r="AX903" s="14" t="s">
        <v>93</v>
      </c>
      <c r="AY903" s="239" t="s">
        <v>209</v>
      </c>
    </row>
    <row r="904" spans="1:65" s="2" customFormat="1" ht="24.2" customHeight="1">
      <c r="A904" s="35"/>
      <c r="B904" s="36"/>
      <c r="C904" s="194" t="s">
        <v>1380</v>
      </c>
      <c r="D904" s="194" t="s">
        <v>212</v>
      </c>
      <c r="E904" s="195" t="s">
        <v>1381</v>
      </c>
      <c r="F904" s="196" t="s">
        <v>1382</v>
      </c>
      <c r="G904" s="197" t="s">
        <v>334</v>
      </c>
      <c r="H904" s="198">
        <v>28.8</v>
      </c>
      <c r="I904" s="199"/>
      <c r="J904" s="200">
        <f>ROUND(I904*H904,2)</f>
        <v>0</v>
      </c>
      <c r="K904" s="196" t="s">
        <v>324</v>
      </c>
      <c r="L904" s="40"/>
      <c r="M904" s="201" t="s">
        <v>1</v>
      </c>
      <c r="N904" s="202" t="s">
        <v>50</v>
      </c>
      <c r="O904" s="72"/>
      <c r="P904" s="203">
        <f>O904*H904</f>
        <v>0</v>
      </c>
      <c r="Q904" s="203">
        <v>1.0499999999999999E-5</v>
      </c>
      <c r="R904" s="203">
        <f>Q904*H904</f>
        <v>3.0239999999999998E-4</v>
      </c>
      <c r="S904" s="203">
        <v>0</v>
      </c>
      <c r="T904" s="20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5" t="s">
        <v>416</v>
      </c>
      <c r="AT904" s="205" t="s">
        <v>212</v>
      </c>
      <c r="AU904" s="205" t="s">
        <v>95</v>
      </c>
      <c r="AY904" s="17" t="s">
        <v>209</v>
      </c>
      <c r="BE904" s="206">
        <f>IF(N904="základní",J904,0)</f>
        <v>0</v>
      </c>
      <c r="BF904" s="206">
        <f>IF(N904="snížená",J904,0)</f>
        <v>0</v>
      </c>
      <c r="BG904" s="206">
        <f>IF(N904="zákl. přenesená",J904,0)</f>
        <v>0</v>
      </c>
      <c r="BH904" s="206">
        <f>IF(N904="sníž. přenesená",J904,0)</f>
        <v>0</v>
      </c>
      <c r="BI904" s="206">
        <f>IF(N904="nulová",J904,0)</f>
        <v>0</v>
      </c>
      <c r="BJ904" s="17" t="s">
        <v>93</v>
      </c>
      <c r="BK904" s="206">
        <f>ROUND(I904*H904,2)</f>
        <v>0</v>
      </c>
      <c r="BL904" s="17" t="s">
        <v>416</v>
      </c>
      <c r="BM904" s="205" t="s">
        <v>1383</v>
      </c>
    </row>
    <row r="905" spans="1:65" s="2" customFormat="1" ht="11.25">
      <c r="A905" s="35"/>
      <c r="B905" s="36"/>
      <c r="C905" s="37"/>
      <c r="D905" s="207" t="s">
        <v>219</v>
      </c>
      <c r="E905" s="37"/>
      <c r="F905" s="208" t="s">
        <v>1384</v>
      </c>
      <c r="G905" s="37"/>
      <c r="H905" s="37"/>
      <c r="I905" s="209"/>
      <c r="J905" s="37"/>
      <c r="K905" s="37"/>
      <c r="L905" s="40"/>
      <c r="M905" s="210"/>
      <c r="N905" s="211"/>
      <c r="O905" s="72"/>
      <c r="P905" s="72"/>
      <c r="Q905" s="72"/>
      <c r="R905" s="72"/>
      <c r="S905" s="72"/>
      <c r="T905" s="73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7" t="s">
        <v>219</v>
      </c>
      <c r="AU905" s="17" t="s">
        <v>95</v>
      </c>
    </row>
    <row r="906" spans="1:65" s="2" customFormat="1" ht="16.5" customHeight="1">
      <c r="A906" s="35"/>
      <c r="B906" s="36"/>
      <c r="C906" s="194" t="s">
        <v>1385</v>
      </c>
      <c r="D906" s="194" t="s">
        <v>212</v>
      </c>
      <c r="E906" s="195" t="s">
        <v>1386</v>
      </c>
      <c r="F906" s="196" t="s">
        <v>1387</v>
      </c>
      <c r="G906" s="197" t="s">
        <v>462</v>
      </c>
      <c r="H906" s="198">
        <v>359.03899999999999</v>
      </c>
      <c r="I906" s="199"/>
      <c r="J906" s="200">
        <f>ROUND(I906*H906,2)</f>
        <v>0</v>
      </c>
      <c r="K906" s="196" t="s">
        <v>324</v>
      </c>
      <c r="L906" s="40"/>
      <c r="M906" s="201" t="s">
        <v>1</v>
      </c>
      <c r="N906" s="202" t="s">
        <v>50</v>
      </c>
      <c r="O906" s="72"/>
      <c r="P906" s="203">
        <f>O906*H906</f>
        <v>0</v>
      </c>
      <c r="Q906" s="203">
        <v>0</v>
      </c>
      <c r="R906" s="203">
        <f>Q906*H906</f>
        <v>0</v>
      </c>
      <c r="S906" s="203">
        <v>0</v>
      </c>
      <c r="T906" s="204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05" t="s">
        <v>416</v>
      </c>
      <c r="AT906" s="205" t="s">
        <v>212</v>
      </c>
      <c r="AU906" s="205" t="s">
        <v>95</v>
      </c>
      <c r="AY906" s="17" t="s">
        <v>209</v>
      </c>
      <c r="BE906" s="206">
        <f>IF(N906="základní",J906,0)</f>
        <v>0</v>
      </c>
      <c r="BF906" s="206">
        <f>IF(N906="snížená",J906,0)</f>
        <v>0</v>
      </c>
      <c r="BG906" s="206">
        <f>IF(N906="zákl. přenesená",J906,0)</f>
        <v>0</v>
      </c>
      <c r="BH906" s="206">
        <f>IF(N906="sníž. přenesená",J906,0)</f>
        <v>0</v>
      </c>
      <c r="BI906" s="206">
        <f>IF(N906="nulová",J906,0)</f>
        <v>0</v>
      </c>
      <c r="BJ906" s="17" t="s">
        <v>93</v>
      </c>
      <c r="BK906" s="206">
        <f>ROUND(I906*H906,2)</f>
        <v>0</v>
      </c>
      <c r="BL906" s="17" t="s">
        <v>416</v>
      </c>
      <c r="BM906" s="205" t="s">
        <v>1388</v>
      </c>
    </row>
    <row r="907" spans="1:65" s="2" customFormat="1" ht="11.25">
      <c r="A907" s="35"/>
      <c r="B907" s="36"/>
      <c r="C907" s="37"/>
      <c r="D907" s="207" t="s">
        <v>219</v>
      </c>
      <c r="E907" s="37"/>
      <c r="F907" s="208" t="s">
        <v>1389</v>
      </c>
      <c r="G907" s="37"/>
      <c r="H907" s="37"/>
      <c r="I907" s="209"/>
      <c r="J907" s="37"/>
      <c r="K907" s="37"/>
      <c r="L907" s="40"/>
      <c r="M907" s="210"/>
      <c r="N907" s="211"/>
      <c r="O907" s="72"/>
      <c r="P907" s="72"/>
      <c r="Q907" s="72"/>
      <c r="R907" s="72"/>
      <c r="S907" s="72"/>
      <c r="T907" s="73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T907" s="17" t="s">
        <v>219</v>
      </c>
      <c r="AU907" s="17" t="s">
        <v>95</v>
      </c>
    </row>
    <row r="908" spans="1:65" s="13" customFormat="1" ht="22.5">
      <c r="B908" s="214"/>
      <c r="C908" s="215"/>
      <c r="D908" s="212" t="s">
        <v>263</v>
      </c>
      <c r="E908" s="216" t="s">
        <v>1</v>
      </c>
      <c r="F908" s="217" t="s">
        <v>1390</v>
      </c>
      <c r="G908" s="215"/>
      <c r="H908" s="218">
        <v>120.923</v>
      </c>
      <c r="I908" s="219"/>
      <c r="J908" s="215"/>
      <c r="K908" s="215"/>
      <c r="L908" s="220"/>
      <c r="M908" s="221"/>
      <c r="N908" s="222"/>
      <c r="O908" s="222"/>
      <c r="P908" s="222"/>
      <c r="Q908" s="222"/>
      <c r="R908" s="222"/>
      <c r="S908" s="222"/>
      <c r="T908" s="223"/>
      <c r="AT908" s="224" t="s">
        <v>263</v>
      </c>
      <c r="AU908" s="224" t="s">
        <v>95</v>
      </c>
      <c r="AV908" s="13" t="s">
        <v>95</v>
      </c>
      <c r="AW908" s="13" t="s">
        <v>41</v>
      </c>
      <c r="AX908" s="13" t="s">
        <v>85</v>
      </c>
      <c r="AY908" s="224" t="s">
        <v>209</v>
      </c>
    </row>
    <row r="909" spans="1:65" s="13" customFormat="1" ht="22.5">
      <c r="B909" s="214"/>
      <c r="C909" s="215"/>
      <c r="D909" s="212" t="s">
        <v>263</v>
      </c>
      <c r="E909" s="216" t="s">
        <v>1</v>
      </c>
      <c r="F909" s="217" t="s">
        <v>1391</v>
      </c>
      <c r="G909" s="215"/>
      <c r="H909" s="218">
        <v>124.78400000000001</v>
      </c>
      <c r="I909" s="219"/>
      <c r="J909" s="215"/>
      <c r="K909" s="215"/>
      <c r="L909" s="220"/>
      <c r="M909" s="221"/>
      <c r="N909" s="222"/>
      <c r="O909" s="222"/>
      <c r="P909" s="222"/>
      <c r="Q909" s="222"/>
      <c r="R909" s="222"/>
      <c r="S909" s="222"/>
      <c r="T909" s="223"/>
      <c r="AT909" s="224" t="s">
        <v>263</v>
      </c>
      <c r="AU909" s="224" t="s">
        <v>95</v>
      </c>
      <c r="AV909" s="13" t="s">
        <v>95</v>
      </c>
      <c r="AW909" s="13" t="s">
        <v>41</v>
      </c>
      <c r="AX909" s="13" t="s">
        <v>85</v>
      </c>
      <c r="AY909" s="224" t="s">
        <v>209</v>
      </c>
    </row>
    <row r="910" spans="1:65" s="13" customFormat="1" ht="11.25">
      <c r="B910" s="214"/>
      <c r="C910" s="215"/>
      <c r="D910" s="212" t="s">
        <v>263</v>
      </c>
      <c r="E910" s="216" t="s">
        <v>1</v>
      </c>
      <c r="F910" s="217" t="s">
        <v>1392</v>
      </c>
      <c r="G910" s="215"/>
      <c r="H910" s="218">
        <v>113.33199999999999</v>
      </c>
      <c r="I910" s="219"/>
      <c r="J910" s="215"/>
      <c r="K910" s="215"/>
      <c r="L910" s="220"/>
      <c r="M910" s="221"/>
      <c r="N910" s="222"/>
      <c r="O910" s="222"/>
      <c r="P910" s="222"/>
      <c r="Q910" s="222"/>
      <c r="R910" s="222"/>
      <c r="S910" s="222"/>
      <c r="T910" s="223"/>
      <c r="AT910" s="224" t="s">
        <v>263</v>
      </c>
      <c r="AU910" s="224" t="s">
        <v>95</v>
      </c>
      <c r="AV910" s="13" t="s">
        <v>95</v>
      </c>
      <c r="AW910" s="13" t="s">
        <v>41</v>
      </c>
      <c r="AX910" s="13" t="s">
        <v>85</v>
      </c>
      <c r="AY910" s="224" t="s">
        <v>209</v>
      </c>
    </row>
    <row r="911" spans="1:65" s="14" customFormat="1" ht="11.25">
      <c r="B911" s="229"/>
      <c r="C911" s="230"/>
      <c r="D911" s="212" t="s">
        <v>263</v>
      </c>
      <c r="E911" s="231" t="s">
        <v>1</v>
      </c>
      <c r="F911" s="232" t="s">
        <v>339</v>
      </c>
      <c r="G911" s="230"/>
      <c r="H911" s="233">
        <v>359.03899999999999</v>
      </c>
      <c r="I911" s="234"/>
      <c r="J911" s="230"/>
      <c r="K911" s="230"/>
      <c r="L911" s="235"/>
      <c r="M911" s="236"/>
      <c r="N911" s="237"/>
      <c r="O911" s="237"/>
      <c r="P911" s="237"/>
      <c r="Q911" s="237"/>
      <c r="R911" s="237"/>
      <c r="S911" s="237"/>
      <c r="T911" s="238"/>
      <c r="AT911" s="239" t="s">
        <v>263</v>
      </c>
      <c r="AU911" s="239" t="s">
        <v>95</v>
      </c>
      <c r="AV911" s="14" t="s">
        <v>217</v>
      </c>
      <c r="AW911" s="14" t="s">
        <v>41</v>
      </c>
      <c r="AX911" s="14" t="s">
        <v>93</v>
      </c>
      <c r="AY911" s="239" t="s">
        <v>209</v>
      </c>
    </row>
    <row r="912" spans="1:65" s="2" customFormat="1" ht="24.2" customHeight="1">
      <c r="A912" s="35"/>
      <c r="B912" s="36"/>
      <c r="C912" s="250" t="s">
        <v>1393</v>
      </c>
      <c r="D912" s="250" t="s">
        <v>405</v>
      </c>
      <c r="E912" s="251" t="s">
        <v>1394</v>
      </c>
      <c r="F912" s="252" t="s">
        <v>1395</v>
      </c>
      <c r="G912" s="253" t="s">
        <v>462</v>
      </c>
      <c r="H912" s="254">
        <v>403.38</v>
      </c>
      <c r="I912" s="255"/>
      <c r="J912" s="256">
        <f>ROUND(I912*H912,2)</f>
        <v>0</v>
      </c>
      <c r="K912" s="252" t="s">
        <v>324</v>
      </c>
      <c r="L912" s="257"/>
      <c r="M912" s="258" t="s">
        <v>1</v>
      </c>
      <c r="N912" s="259" t="s">
        <v>50</v>
      </c>
      <c r="O912" s="72"/>
      <c r="P912" s="203">
        <f>O912*H912</f>
        <v>0</v>
      </c>
      <c r="Q912" s="203">
        <v>1.1E-4</v>
      </c>
      <c r="R912" s="203">
        <f>Q912*H912</f>
        <v>4.4371800000000003E-2</v>
      </c>
      <c r="S912" s="203">
        <v>0</v>
      </c>
      <c r="T912" s="204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05" t="s">
        <v>526</v>
      </c>
      <c r="AT912" s="205" t="s">
        <v>405</v>
      </c>
      <c r="AU912" s="205" t="s">
        <v>95</v>
      </c>
      <c r="AY912" s="17" t="s">
        <v>209</v>
      </c>
      <c r="BE912" s="206">
        <f>IF(N912="základní",J912,0)</f>
        <v>0</v>
      </c>
      <c r="BF912" s="206">
        <f>IF(N912="snížená",J912,0)</f>
        <v>0</v>
      </c>
      <c r="BG912" s="206">
        <f>IF(N912="zákl. přenesená",J912,0)</f>
        <v>0</v>
      </c>
      <c r="BH912" s="206">
        <f>IF(N912="sníž. přenesená",J912,0)</f>
        <v>0</v>
      </c>
      <c r="BI912" s="206">
        <f>IF(N912="nulová",J912,0)</f>
        <v>0</v>
      </c>
      <c r="BJ912" s="17" t="s">
        <v>93</v>
      </c>
      <c r="BK912" s="206">
        <f>ROUND(I912*H912,2)</f>
        <v>0</v>
      </c>
      <c r="BL912" s="17" t="s">
        <v>416</v>
      </c>
      <c r="BM912" s="205" t="s">
        <v>1396</v>
      </c>
    </row>
    <row r="913" spans="1:65" s="13" customFormat="1" ht="11.25">
      <c r="B913" s="214"/>
      <c r="C913" s="215"/>
      <c r="D913" s="212" t="s">
        <v>263</v>
      </c>
      <c r="E913" s="215"/>
      <c r="F913" s="217" t="s">
        <v>1397</v>
      </c>
      <c r="G913" s="215"/>
      <c r="H913" s="218">
        <v>403.38</v>
      </c>
      <c r="I913" s="219"/>
      <c r="J913" s="215"/>
      <c r="K913" s="215"/>
      <c r="L913" s="220"/>
      <c r="M913" s="221"/>
      <c r="N913" s="222"/>
      <c r="O913" s="222"/>
      <c r="P913" s="222"/>
      <c r="Q913" s="222"/>
      <c r="R913" s="222"/>
      <c r="S913" s="222"/>
      <c r="T913" s="223"/>
      <c r="AT913" s="224" t="s">
        <v>263</v>
      </c>
      <c r="AU913" s="224" t="s">
        <v>95</v>
      </c>
      <c r="AV913" s="13" t="s">
        <v>95</v>
      </c>
      <c r="AW913" s="13" t="s">
        <v>4</v>
      </c>
      <c r="AX913" s="13" t="s">
        <v>93</v>
      </c>
      <c r="AY913" s="224" t="s">
        <v>209</v>
      </c>
    </row>
    <row r="914" spans="1:65" s="2" customFormat="1" ht="33" customHeight="1">
      <c r="A914" s="35"/>
      <c r="B914" s="36"/>
      <c r="C914" s="194" t="s">
        <v>1398</v>
      </c>
      <c r="D914" s="194" t="s">
        <v>212</v>
      </c>
      <c r="E914" s="195" t="s">
        <v>1399</v>
      </c>
      <c r="F914" s="196" t="s">
        <v>1400</v>
      </c>
      <c r="G914" s="197" t="s">
        <v>462</v>
      </c>
      <c r="H914" s="198">
        <v>64.143000000000001</v>
      </c>
      <c r="I914" s="199"/>
      <c r="J914" s="200">
        <f>ROUND(I914*H914,2)</f>
        <v>0</v>
      </c>
      <c r="K914" s="196" t="s">
        <v>324</v>
      </c>
      <c r="L914" s="40"/>
      <c r="M914" s="201" t="s">
        <v>1</v>
      </c>
      <c r="N914" s="202" t="s">
        <v>50</v>
      </c>
      <c r="O914" s="72"/>
      <c r="P914" s="203">
        <f>O914*H914</f>
        <v>0</v>
      </c>
      <c r="Q914" s="203">
        <v>1.2547400000000001E-3</v>
      </c>
      <c r="R914" s="203">
        <f>Q914*H914</f>
        <v>8.0482787819999999E-2</v>
      </c>
      <c r="S914" s="203">
        <v>0</v>
      </c>
      <c r="T914" s="204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5" t="s">
        <v>416</v>
      </c>
      <c r="AT914" s="205" t="s">
        <v>212</v>
      </c>
      <c r="AU914" s="205" t="s">
        <v>95</v>
      </c>
      <c r="AY914" s="17" t="s">
        <v>209</v>
      </c>
      <c r="BE914" s="206">
        <f>IF(N914="základní",J914,0)</f>
        <v>0</v>
      </c>
      <c r="BF914" s="206">
        <f>IF(N914="snížená",J914,0)</f>
        <v>0</v>
      </c>
      <c r="BG914" s="206">
        <f>IF(N914="zákl. přenesená",J914,0)</f>
        <v>0</v>
      </c>
      <c r="BH914" s="206">
        <f>IF(N914="sníž. přenesená",J914,0)</f>
        <v>0</v>
      </c>
      <c r="BI914" s="206">
        <f>IF(N914="nulová",J914,0)</f>
        <v>0</v>
      </c>
      <c r="BJ914" s="17" t="s">
        <v>93</v>
      </c>
      <c r="BK914" s="206">
        <f>ROUND(I914*H914,2)</f>
        <v>0</v>
      </c>
      <c r="BL914" s="17" t="s">
        <v>416</v>
      </c>
      <c r="BM914" s="205" t="s">
        <v>1401</v>
      </c>
    </row>
    <row r="915" spans="1:65" s="2" customFormat="1" ht="11.25">
      <c r="A915" s="35"/>
      <c r="B915" s="36"/>
      <c r="C915" s="37"/>
      <c r="D915" s="207" t="s">
        <v>219</v>
      </c>
      <c r="E915" s="37"/>
      <c r="F915" s="208" t="s">
        <v>1402</v>
      </c>
      <c r="G915" s="37"/>
      <c r="H915" s="37"/>
      <c r="I915" s="209"/>
      <c r="J915" s="37"/>
      <c r="K915" s="37"/>
      <c r="L915" s="40"/>
      <c r="M915" s="210"/>
      <c r="N915" s="211"/>
      <c r="O915" s="72"/>
      <c r="P915" s="72"/>
      <c r="Q915" s="72"/>
      <c r="R915" s="72"/>
      <c r="S915" s="72"/>
      <c r="T915" s="73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T915" s="17" t="s">
        <v>219</v>
      </c>
      <c r="AU915" s="17" t="s">
        <v>95</v>
      </c>
    </row>
    <row r="916" spans="1:65" s="15" customFormat="1" ht="11.25">
      <c r="B916" s="240"/>
      <c r="C916" s="241"/>
      <c r="D916" s="212" t="s">
        <v>263</v>
      </c>
      <c r="E916" s="242" t="s">
        <v>1</v>
      </c>
      <c r="F916" s="243" t="s">
        <v>1403</v>
      </c>
      <c r="G916" s="241"/>
      <c r="H916" s="242" t="s">
        <v>1</v>
      </c>
      <c r="I916" s="244"/>
      <c r="J916" s="241"/>
      <c r="K916" s="241"/>
      <c r="L916" s="245"/>
      <c r="M916" s="246"/>
      <c r="N916" s="247"/>
      <c r="O916" s="247"/>
      <c r="P916" s="247"/>
      <c r="Q916" s="247"/>
      <c r="R916" s="247"/>
      <c r="S916" s="247"/>
      <c r="T916" s="248"/>
      <c r="AT916" s="249" t="s">
        <v>263</v>
      </c>
      <c r="AU916" s="249" t="s">
        <v>95</v>
      </c>
      <c r="AV916" s="15" t="s">
        <v>93</v>
      </c>
      <c r="AW916" s="15" t="s">
        <v>41</v>
      </c>
      <c r="AX916" s="15" t="s">
        <v>85</v>
      </c>
      <c r="AY916" s="249" t="s">
        <v>209</v>
      </c>
    </row>
    <row r="917" spans="1:65" s="13" customFormat="1" ht="11.25">
      <c r="B917" s="214"/>
      <c r="C917" s="215"/>
      <c r="D917" s="212" t="s">
        <v>263</v>
      </c>
      <c r="E917" s="216" t="s">
        <v>1</v>
      </c>
      <c r="F917" s="217" t="s">
        <v>1404</v>
      </c>
      <c r="G917" s="215"/>
      <c r="H917" s="218">
        <v>7.3529999999999998</v>
      </c>
      <c r="I917" s="219"/>
      <c r="J917" s="215"/>
      <c r="K917" s="215"/>
      <c r="L917" s="220"/>
      <c r="M917" s="221"/>
      <c r="N917" s="222"/>
      <c r="O917" s="222"/>
      <c r="P917" s="222"/>
      <c r="Q917" s="222"/>
      <c r="R917" s="222"/>
      <c r="S917" s="222"/>
      <c r="T917" s="223"/>
      <c r="AT917" s="224" t="s">
        <v>263</v>
      </c>
      <c r="AU917" s="224" t="s">
        <v>95</v>
      </c>
      <c r="AV917" s="13" t="s">
        <v>95</v>
      </c>
      <c r="AW917" s="13" t="s">
        <v>41</v>
      </c>
      <c r="AX917" s="13" t="s">
        <v>85</v>
      </c>
      <c r="AY917" s="224" t="s">
        <v>209</v>
      </c>
    </row>
    <row r="918" spans="1:65" s="13" customFormat="1" ht="11.25">
      <c r="B918" s="214"/>
      <c r="C918" s="215"/>
      <c r="D918" s="212" t="s">
        <v>263</v>
      </c>
      <c r="E918" s="216" t="s">
        <v>1</v>
      </c>
      <c r="F918" s="217" t="s">
        <v>1405</v>
      </c>
      <c r="G918" s="215"/>
      <c r="H918" s="218">
        <v>4.95</v>
      </c>
      <c r="I918" s="219"/>
      <c r="J918" s="215"/>
      <c r="K918" s="215"/>
      <c r="L918" s="220"/>
      <c r="M918" s="221"/>
      <c r="N918" s="222"/>
      <c r="O918" s="222"/>
      <c r="P918" s="222"/>
      <c r="Q918" s="222"/>
      <c r="R918" s="222"/>
      <c r="S918" s="222"/>
      <c r="T918" s="223"/>
      <c r="AT918" s="224" t="s">
        <v>263</v>
      </c>
      <c r="AU918" s="224" t="s">
        <v>95</v>
      </c>
      <c r="AV918" s="13" t="s">
        <v>95</v>
      </c>
      <c r="AW918" s="13" t="s">
        <v>41</v>
      </c>
      <c r="AX918" s="13" t="s">
        <v>85</v>
      </c>
      <c r="AY918" s="224" t="s">
        <v>209</v>
      </c>
    </row>
    <row r="919" spans="1:65" s="13" customFormat="1" ht="11.25">
      <c r="B919" s="214"/>
      <c r="C919" s="215"/>
      <c r="D919" s="212" t="s">
        <v>263</v>
      </c>
      <c r="E919" s="216" t="s">
        <v>1</v>
      </c>
      <c r="F919" s="217" t="s">
        <v>1406</v>
      </c>
      <c r="G919" s="215"/>
      <c r="H919" s="218">
        <v>51.84</v>
      </c>
      <c r="I919" s="219"/>
      <c r="J919" s="215"/>
      <c r="K919" s="215"/>
      <c r="L919" s="220"/>
      <c r="M919" s="221"/>
      <c r="N919" s="222"/>
      <c r="O919" s="222"/>
      <c r="P919" s="222"/>
      <c r="Q919" s="222"/>
      <c r="R919" s="222"/>
      <c r="S919" s="222"/>
      <c r="T919" s="223"/>
      <c r="AT919" s="224" t="s">
        <v>263</v>
      </c>
      <c r="AU919" s="224" t="s">
        <v>95</v>
      </c>
      <c r="AV919" s="13" t="s">
        <v>95</v>
      </c>
      <c r="AW919" s="13" t="s">
        <v>41</v>
      </c>
      <c r="AX919" s="13" t="s">
        <v>85</v>
      </c>
      <c r="AY919" s="224" t="s">
        <v>209</v>
      </c>
    </row>
    <row r="920" spans="1:65" s="14" customFormat="1" ht="11.25">
      <c r="B920" s="229"/>
      <c r="C920" s="230"/>
      <c r="D920" s="212" t="s">
        <v>263</v>
      </c>
      <c r="E920" s="231" t="s">
        <v>1</v>
      </c>
      <c r="F920" s="232" t="s">
        <v>339</v>
      </c>
      <c r="G920" s="230"/>
      <c r="H920" s="233">
        <v>64.143000000000001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AT920" s="239" t="s">
        <v>263</v>
      </c>
      <c r="AU920" s="239" t="s">
        <v>95</v>
      </c>
      <c r="AV920" s="14" t="s">
        <v>217</v>
      </c>
      <c r="AW920" s="14" t="s">
        <v>41</v>
      </c>
      <c r="AX920" s="14" t="s">
        <v>93</v>
      </c>
      <c r="AY920" s="239" t="s">
        <v>209</v>
      </c>
    </row>
    <row r="921" spans="1:65" s="2" customFormat="1" ht="24.2" customHeight="1">
      <c r="A921" s="35"/>
      <c r="B921" s="36"/>
      <c r="C921" s="250" t="s">
        <v>1407</v>
      </c>
      <c r="D921" s="250" t="s">
        <v>405</v>
      </c>
      <c r="E921" s="251" t="s">
        <v>1408</v>
      </c>
      <c r="F921" s="252" t="s">
        <v>1409</v>
      </c>
      <c r="G921" s="253" t="s">
        <v>462</v>
      </c>
      <c r="H921" s="254">
        <v>18.899999999999999</v>
      </c>
      <c r="I921" s="255"/>
      <c r="J921" s="256">
        <f>ROUND(I921*H921,2)</f>
        <v>0</v>
      </c>
      <c r="K921" s="252" t="s">
        <v>324</v>
      </c>
      <c r="L921" s="257"/>
      <c r="M921" s="258" t="s">
        <v>1</v>
      </c>
      <c r="N921" s="259" t="s">
        <v>50</v>
      </c>
      <c r="O921" s="72"/>
      <c r="P921" s="203">
        <f>O921*H921</f>
        <v>0</v>
      </c>
      <c r="Q921" s="203">
        <v>8.0000000000000002E-3</v>
      </c>
      <c r="R921" s="203">
        <f>Q921*H921</f>
        <v>0.1512</v>
      </c>
      <c r="S921" s="203">
        <v>0</v>
      </c>
      <c r="T921" s="204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05" t="s">
        <v>526</v>
      </c>
      <c r="AT921" s="205" t="s">
        <v>405</v>
      </c>
      <c r="AU921" s="205" t="s">
        <v>95</v>
      </c>
      <c r="AY921" s="17" t="s">
        <v>209</v>
      </c>
      <c r="BE921" s="206">
        <f>IF(N921="základní",J921,0)</f>
        <v>0</v>
      </c>
      <c r="BF921" s="206">
        <f>IF(N921="snížená",J921,0)</f>
        <v>0</v>
      </c>
      <c r="BG921" s="206">
        <f>IF(N921="zákl. přenesená",J921,0)</f>
        <v>0</v>
      </c>
      <c r="BH921" s="206">
        <f>IF(N921="sníž. přenesená",J921,0)</f>
        <v>0</v>
      </c>
      <c r="BI921" s="206">
        <f>IF(N921="nulová",J921,0)</f>
        <v>0</v>
      </c>
      <c r="BJ921" s="17" t="s">
        <v>93</v>
      </c>
      <c r="BK921" s="206">
        <f>ROUND(I921*H921,2)</f>
        <v>0</v>
      </c>
      <c r="BL921" s="17" t="s">
        <v>416</v>
      </c>
      <c r="BM921" s="205" t="s">
        <v>1410</v>
      </c>
    </row>
    <row r="922" spans="1:65" s="13" customFormat="1" ht="11.25">
      <c r="B922" s="214"/>
      <c r="C922" s="215"/>
      <c r="D922" s="212" t="s">
        <v>263</v>
      </c>
      <c r="E922" s="216" t="s">
        <v>1</v>
      </c>
      <c r="F922" s="217" t="s">
        <v>1411</v>
      </c>
      <c r="G922" s="215"/>
      <c r="H922" s="218">
        <v>18</v>
      </c>
      <c r="I922" s="219"/>
      <c r="J922" s="215"/>
      <c r="K922" s="215"/>
      <c r="L922" s="220"/>
      <c r="M922" s="221"/>
      <c r="N922" s="222"/>
      <c r="O922" s="222"/>
      <c r="P922" s="222"/>
      <c r="Q922" s="222"/>
      <c r="R922" s="222"/>
      <c r="S922" s="222"/>
      <c r="T922" s="223"/>
      <c r="AT922" s="224" t="s">
        <v>263</v>
      </c>
      <c r="AU922" s="224" t="s">
        <v>95</v>
      </c>
      <c r="AV922" s="13" t="s">
        <v>95</v>
      </c>
      <c r="AW922" s="13" t="s">
        <v>41</v>
      </c>
      <c r="AX922" s="13" t="s">
        <v>85</v>
      </c>
      <c r="AY922" s="224" t="s">
        <v>209</v>
      </c>
    </row>
    <row r="923" spans="1:65" s="14" customFormat="1" ht="11.25">
      <c r="B923" s="229"/>
      <c r="C923" s="230"/>
      <c r="D923" s="212" t="s">
        <v>263</v>
      </c>
      <c r="E923" s="231" t="s">
        <v>1</v>
      </c>
      <c r="F923" s="232" t="s">
        <v>339</v>
      </c>
      <c r="G923" s="230"/>
      <c r="H923" s="233">
        <v>18</v>
      </c>
      <c r="I923" s="234"/>
      <c r="J923" s="230"/>
      <c r="K923" s="230"/>
      <c r="L923" s="235"/>
      <c r="M923" s="236"/>
      <c r="N923" s="237"/>
      <c r="O923" s="237"/>
      <c r="P923" s="237"/>
      <c r="Q923" s="237"/>
      <c r="R923" s="237"/>
      <c r="S923" s="237"/>
      <c r="T923" s="238"/>
      <c r="AT923" s="239" t="s">
        <v>263</v>
      </c>
      <c r="AU923" s="239" t="s">
        <v>95</v>
      </c>
      <c r="AV923" s="14" t="s">
        <v>217</v>
      </c>
      <c r="AW923" s="14" t="s">
        <v>41</v>
      </c>
      <c r="AX923" s="14" t="s">
        <v>93</v>
      </c>
      <c r="AY923" s="239" t="s">
        <v>209</v>
      </c>
    </row>
    <row r="924" spans="1:65" s="13" customFormat="1" ht="11.25">
      <c r="B924" s="214"/>
      <c r="C924" s="215"/>
      <c r="D924" s="212" t="s">
        <v>263</v>
      </c>
      <c r="E924" s="215"/>
      <c r="F924" s="217" t="s">
        <v>1412</v>
      </c>
      <c r="G924" s="215"/>
      <c r="H924" s="218">
        <v>18.899999999999999</v>
      </c>
      <c r="I924" s="219"/>
      <c r="J924" s="215"/>
      <c r="K924" s="215"/>
      <c r="L924" s="220"/>
      <c r="M924" s="221"/>
      <c r="N924" s="222"/>
      <c r="O924" s="222"/>
      <c r="P924" s="222"/>
      <c r="Q924" s="222"/>
      <c r="R924" s="222"/>
      <c r="S924" s="222"/>
      <c r="T924" s="223"/>
      <c r="AT924" s="224" t="s">
        <v>263</v>
      </c>
      <c r="AU924" s="224" t="s">
        <v>95</v>
      </c>
      <c r="AV924" s="13" t="s">
        <v>95</v>
      </c>
      <c r="AW924" s="13" t="s">
        <v>4</v>
      </c>
      <c r="AX924" s="13" t="s">
        <v>93</v>
      </c>
      <c r="AY924" s="224" t="s">
        <v>209</v>
      </c>
    </row>
    <row r="925" spans="1:65" s="2" customFormat="1" ht="24.2" customHeight="1">
      <c r="A925" s="35"/>
      <c r="B925" s="36"/>
      <c r="C925" s="250" t="s">
        <v>1413</v>
      </c>
      <c r="D925" s="250" t="s">
        <v>405</v>
      </c>
      <c r="E925" s="251" t="s">
        <v>1414</v>
      </c>
      <c r="F925" s="252" t="s">
        <v>1415</v>
      </c>
      <c r="G925" s="253" t="s">
        <v>462</v>
      </c>
      <c r="H925" s="254">
        <v>22.68</v>
      </c>
      <c r="I925" s="255"/>
      <c r="J925" s="256">
        <f>ROUND(I925*H925,2)</f>
        <v>0</v>
      </c>
      <c r="K925" s="252" t="s">
        <v>324</v>
      </c>
      <c r="L925" s="257"/>
      <c r="M925" s="258" t="s">
        <v>1</v>
      </c>
      <c r="N925" s="259" t="s">
        <v>50</v>
      </c>
      <c r="O925" s="72"/>
      <c r="P925" s="203">
        <f>O925*H925</f>
        <v>0</v>
      </c>
      <c r="Q925" s="203">
        <v>1.2E-2</v>
      </c>
      <c r="R925" s="203">
        <f>Q925*H925</f>
        <v>0.27216000000000001</v>
      </c>
      <c r="S925" s="203">
        <v>0</v>
      </c>
      <c r="T925" s="20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05" t="s">
        <v>526</v>
      </c>
      <c r="AT925" s="205" t="s">
        <v>405</v>
      </c>
      <c r="AU925" s="205" t="s">
        <v>95</v>
      </c>
      <c r="AY925" s="17" t="s">
        <v>209</v>
      </c>
      <c r="BE925" s="206">
        <f>IF(N925="základní",J925,0)</f>
        <v>0</v>
      </c>
      <c r="BF925" s="206">
        <f>IF(N925="snížená",J925,0)</f>
        <v>0</v>
      </c>
      <c r="BG925" s="206">
        <f>IF(N925="zákl. přenesená",J925,0)</f>
        <v>0</v>
      </c>
      <c r="BH925" s="206">
        <f>IF(N925="sníž. přenesená",J925,0)</f>
        <v>0</v>
      </c>
      <c r="BI925" s="206">
        <f>IF(N925="nulová",J925,0)</f>
        <v>0</v>
      </c>
      <c r="BJ925" s="17" t="s">
        <v>93</v>
      </c>
      <c r="BK925" s="206">
        <f>ROUND(I925*H925,2)</f>
        <v>0</v>
      </c>
      <c r="BL925" s="17" t="s">
        <v>416</v>
      </c>
      <c r="BM925" s="205" t="s">
        <v>1416</v>
      </c>
    </row>
    <row r="926" spans="1:65" s="15" customFormat="1" ht="11.25">
      <c r="B926" s="240"/>
      <c r="C926" s="241"/>
      <c r="D926" s="212" t="s">
        <v>263</v>
      </c>
      <c r="E926" s="242" t="s">
        <v>1</v>
      </c>
      <c r="F926" s="243" t="s">
        <v>1417</v>
      </c>
      <c r="G926" s="241"/>
      <c r="H926" s="242" t="s">
        <v>1</v>
      </c>
      <c r="I926" s="244"/>
      <c r="J926" s="241"/>
      <c r="K926" s="241"/>
      <c r="L926" s="245"/>
      <c r="M926" s="246"/>
      <c r="N926" s="247"/>
      <c r="O926" s="247"/>
      <c r="P926" s="247"/>
      <c r="Q926" s="247"/>
      <c r="R926" s="247"/>
      <c r="S926" s="247"/>
      <c r="T926" s="248"/>
      <c r="AT926" s="249" t="s">
        <v>263</v>
      </c>
      <c r="AU926" s="249" t="s">
        <v>95</v>
      </c>
      <c r="AV926" s="15" t="s">
        <v>93</v>
      </c>
      <c r="AW926" s="15" t="s">
        <v>41</v>
      </c>
      <c r="AX926" s="15" t="s">
        <v>85</v>
      </c>
      <c r="AY926" s="249" t="s">
        <v>209</v>
      </c>
    </row>
    <row r="927" spans="1:65" s="13" customFormat="1" ht="11.25">
      <c r="B927" s="214"/>
      <c r="C927" s="215"/>
      <c r="D927" s="212" t="s">
        <v>263</v>
      </c>
      <c r="E927" s="216" t="s">
        <v>1</v>
      </c>
      <c r="F927" s="217" t="s">
        <v>1418</v>
      </c>
      <c r="G927" s="215"/>
      <c r="H927" s="218">
        <v>3.78</v>
      </c>
      <c r="I927" s="219"/>
      <c r="J927" s="215"/>
      <c r="K927" s="215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263</v>
      </c>
      <c r="AU927" s="224" t="s">
        <v>95</v>
      </c>
      <c r="AV927" s="13" t="s">
        <v>95</v>
      </c>
      <c r="AW927" s="13" t="s">
        <v>41</v>
      </c>
      <c r="AX927" s="13" t="s">
        <v>85</v>
      </c>
      <c r="AY927" s="224" t="s">
        <v>209</v>
      </c>
    </row>
    <row r="928" spans="1:65" s="13" customFormat="1" ht="11.25">
      <c r="B928" s="214"/>
      <c r="C928" s="215"/>
      <c r="D928" s="212" t="s">
        <v>263</v>
      </c>
      <c r="E928" s="216" t="s">
        <v>1</v>
      </c>
      <c r="F928" s="217" t="s">
        <v>1419</v>
      </c>
      <c r="G928" s="215"/>
      <c r="H928" s="218">
        <v>3.78</v>
      </c>
      <c r="I928" s="219"/>
      <c r="J928" s="215"/>
      <c r="K928" s="215"/>
      <c r="L928" s="220"/>
      <c r="M928" s="221"/>
      <c r="N928" s="222"/>
      <c r="O928" s="222"/>
      <c r="P928" s="222"/>
      <c r="Q928" s="222"/>
      <c r="R928" s="222"/>
      <c r="S928" s="222"/>
      <c r="T928" s="223"/>
      <c r="AT928" s="224" t="s">
        <v>263</v>
      </c>
      <c r="AU928" s="224" t="s">
        <v>95</v>
      </c>
      <c r="AV928" s="13" t="s">
        <v>95</v>
      </c>
      <c r="AW928" s="13" t="s">
        <v>41</v>
      </c>
      <c r="AX928" s="13" t="s">
        <v>85</v>
      </c>
      <c r="AY928" s="224" t="s">
        <v>209</v>
      </c>
    </row>
    <row r="929" spans="1:65" s="13" customFormat="1" ht="11.25">
      <c r="B929" s="214"/>
      <c r="C929" s="215"/>
      <c r="D929" s="212" t="s">
        <v>263</v>
      </c>
      <c r="E929" s="216" t="s">
        <v>1</v>
      </c>
      <c r="F929" s="217" t="s">
        <v>1420</v>
      </c>
      <c r="G929" s="215"/>
      <c r="H929" s="218">
        <v>3.78</v>
      </c>
      <c r="I929" s="219"/>
      <c r="J929" s="215"/>
      <c r="K929" s="215"/>
      <c r="L929" s="220"/>
      <c r="M929" s="221"/>
      <c r="N929" s="222"/>
      <c r="O929" s="222"/>
      <c r="P929" s="222"/>
      <c r="Q929" s="222"/>
      <c r="R929" s="222"/>
      <c r="S929" s="222"/>
      <c r="T929" s="223"/>
      <c r="AT929" s="224" t="s">
        <v>263</v>
      </c>
      <c r="AU929" s="224" t="s">
        <v>95</v>
      </c>
      <c r="AV929" s="13" t="s">
        <v>95</v>
      </c>
      <c r="AW929" s="13" t="s">
        <v>41</v>
      </c>
      <c r="AX929" s="13" t="s">
        <v>85</v>
      </c>
      <c r="AY929" s="224" t="s">
        <v>209</v>
      </c>
    </row>
    <row r="930" spans="1:65" s="13" customFormat="1" ht="11.25">
      <c r="B930" s="214"/>
      <c r="C930" s="215"/>
      <c r="D930" s="212" t="s">
        <v>263</v>
      </c>
      <c r="E930" s="216" t="s">
        <v>1</v>
      </c>
      <c r="F930" s="217" t="s">
        <v>1421</v>
      </c>
      <c r="G930" s="215"/>
      <c r="H930" s="218">
        <v>11.34</v>
      </c>
      <c r="I930" s="219"/>
      <c r="J930" s="215"/>
      <c r="K930" s="215"/>
      <c r="L930" s="220"/>
      <c r="M930" s="221"/>
      <c r="N930" s="222"/>
      <c r="O930" s="222"/>
      <c r="P930" s="222"/>
      <c r="Q930" s="222"/>
      <c r="R930" s="222"/>
      <c r="S930" s="222"/>
      <c r="T930" s="223"/>
      <c r="AT930" s="224" t="s">
        <v>263</v>
      </c>
      <c r="AU930" s="224" t="s">
        <v>95</v>
      </c>
      <c r="AV930" s="13" t="s">
        <v>95</v>
      </c>
      <c r="AW930" s="13" t="s">
        <v>41</v>
      </c>
      <c r="AX930" s="13" t="s">
        <v>85</v>
      </c>
      <c r="AY930" s="224" t="s">
        <v>209</v>
      </c>
    </row>
    <row r="931" spans="1:65" s="14" customFormat="1" ht="11.25">
      <c r="B931" s="229"/>
      <c r="C931" s="230"/>
      <c r="D931" s="212" t="s">
        <v>263</v>
      </c>
      <c r="E931" s="231" t="s">
        <v>1</v>
      </c>
      <c r="F931" s="232" t="s">
        <v>339</v>
      </c>
      <c r="G931" s="230"/>
      <c r="H931" s="233">
        <v>22.68</v>
      </c>
      <c r="I931" s="234"/>
      <c r="J931" s="230"/>
      <c r="K931" s="230"/>
      <c r="L931" s="235"/>
      <c r="M931" s="236"/>
      <c r="N931" s="237"/>
      <c r="O931" s="237"/>
      <c r="P931" s="237"/>
      <c r="Q931" s="237"/>
      <c r="R931" s="237"/>
      <c r="S931" s="237"/>
      <c r="T931" s="238"/>
      <c r="AT931" s="239" t="s">
        <v>263</v>
      </c>
      <c r="AU931" s="239" t="s">
        <v>95</v>
      </c>
      <c r="AV931" s="14" t="s">
        <v>217</v>
      </c>
      <c r="AW931" s="14" t="s">
        <v>41</v>
      </c>
      <c r="AX931" s="14" t="s">
        <v>93</v>
      </c>
      <c r="AY931" s="239" t="s">
        <v>209</v>
      </c>
    </row>
    <row r="932" spans="1:65" s="2" customFormat="1" ht="24.2" customHeight="1">
      <c r="A932" s="35"/>
      <c r="B932" s="36"/>
      <c r="C932" s="250" t="s">
        <v>1422</v>
      </c>
      <c r="D932" s="250" t="s">
        <v>405</v>
      </c>
      <c r="E932" s="251" t="s">
        <v>1423</v>
      </c>
      <c r="F932" s="252" t="s">
        <v>1424</v>
      </c>
      <c r="G932" s="253" t="s">
        <v>462</v>
      </c>
      <c r="H932" s="254">
        <v>18.143999999999998</v>
      </c>
      <c r="I932" s="255"/>
      <c r="J932" s="256">
        <f>ROUND(I932*H932,2)</f>
        <v>0</v>
      </c>
      <c r="K932" s="252" t="s">
        <v>1</v>
      </c>
      <c r="L932" s="257"/>
      <c r="M932" s="258" t="s">
        <v>1</v>
      </c>
      <c r="N932" s="259" t="s">
        <v>50</v>
      </c>
      <c r="O932" s="72"/>
      <c r="P932" s="203">
        <f>O932*H932</f>
        <v>0</v>
      </c>
      <c r="Q932" s="203">
        <v>1.2E-2</v>
      </c>
      <c r="R932" s="203">
        <f>Q932*H932</f>
        <v>0.21772799999999998</v>
      </c>
      <c r="S932" s="203">
        <v>0</v>
      </c>
      <c r="T932" s="204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5" t="s">
        <v>526</v>
      </c>
      <c r="AT932" s="205" t="s">
        <v>405</v>
      </c>
      <c r="AU932" s="205" t="s">
        <v>95</v>
      </c>
      <c r="AY932" s="17" t="s">
        <v>209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17" t="s">
        <v>93</v>
      </c>
      <c r="BK932" s="206">
        <f>ROUND(I932*H932,2)</f>
        <v>0</v>
      </c>
      <c r="BL932" s="17" t="s">
        <v>416</v>
      </c>
      <c r="BM932" s="205" t="s">
        <v>1425</v>
      </c>
    </row>
    <row r="933" spans="1:65" s="15" customFormat="1" ht="11.25">
      <c r="B933" s="240"/>
      <c r="C933" s="241"/>
      <c r="D933" s="212" t="s">
        <v>263</v>
      </c>
      <c r="E933" s="242" t="s">
        <v>1</v>
      </c>
      <c r="F933" s="243" t="s">
        <v>1426</v>
      </c>
      <c r="G933" s="241"/>
      <c r="H933" s="242" t="s">
        <v>1</v>
      </c>
      <c r="I933" s="244"/>
      <c r="J933" s="241"/>
      <c r="K933" s="241"/>
      <c r="L933" s="245"/>
      <c r="M933" s="246"/>
      <c r="N933" s="247"/>
      <c r="O933" s="247"/>
      <c r="P933" s="247"/>
      <c r="Q933" s="247"/>
      <c r="R933" s="247"/>
      <c r="S933" s="247"/>
      <c r="T933" s="248"/>
      <c r="AT933" s="249" t="s">
        <v>263</v>
      </c>
      <c r="AU933" s="249" t="s">
        <v>95</v>
      </c>
      <c r="AV933" s="15" t="s">
        <v>93</v>
      </c>
      <c r="AW933" s="15" t="s">
        <v>41</v>
      </c>
      <c r="AX933" s="15" t="s">
        <v>85</v>
      </c>
      <c r="AY933" s="249" t="s">
        <v>209</v>
      </c>
    </row>
    <row r="934" spans="1:65" s="13" customFormat="1" ht="11.25">
      <c r="B934" s="214"/>
      <c r="C934" s="215"/>
      <c r="D934" s="212" t="s">
        <v>263</v>
      </c>
      <c r="E934" s="216" t="s">
        <v>1</v>
      </c>
      <c r="F934" s="217" t="s">
        <v>1427</v>
      </c>
      <c r="G934" s="215"/>
      <c r="H934" s="218">
        <v>18.143999999999998</v>
      </c>
      <c r="I934" s="219"/>
      <c r="J934" s="215"/>
      <c r="K934" s="215"/>
      <c r="L934" s="220"/>
      <c r="M934" s="221"/>
      <c r="N934" s="222"/>
      <c r="O934" s="222"/>
      <c r="P934" s="222"/>
      <c r="Q934" s="222"/>
      <c r="R934" s="222"/>
      <c r="S934" s="222"/>
      <c r="T934" s="223"/>
      <c r="AT934" s="224" t="s">
        <v>263</v>
      </c>
      <c r="AU934" s="224" t="s">
        <v>95</v>
      </c>
      <c r="AV934" s="13" t="s">
        <v>95</v>
      </c>
      <c r="AW934" s="13" t="s">
        <v>41</v>
      </c>
      <c r="AX934" s="13" t="s">
        <v>85</v>
      </c>
      <c r="AY934" s="224" t="s">
        <v>209</v>
      </c>
    </row>
    <row r="935" spans="1:65" s="14" customFormat="1" ht="11.25">
      <c r="B935" s="229"/>
      <c r="C935" s="230"/>
      <c r="D935" s="212" t="s">
        <v>263</v>
      </c>
      <c r="E935" s="231" t="s">
        <v>1</v>
      </c>
      <c r="F935" s="232" t="s">
        <v>339</v>
      </c>
      <c r="G935" s="230"/>
      <c r="H935" s="233">
        <v>18.143999999999998</v>
      </c>
      <c r="I935" s="234"/>
      <c r="J935" s="230"/>
      <c r="K935" s="230"/>
      <c r="L935" s="235"/>
      <c r="M935" s="236"/>
      <c r="N935" s="237"/>
      <c r="O935" s="237"/>
      <c r="P935" s="237"/>
      <c r="Q935" s="237"/>
      <c r="R935" s="237"/>
      <c r="S935" s="237"/>
      <c r="T935" s="238"/>
      <c r="AT935" s="239" t="s">
        <v>263</v>
      </c>
      <c r="AU935" s="239" t="s">
        <v>95</v>
      </c>
      <c r="AV935" s="14" t="s">
        <v>217</v>
      </c>
      <c r="AW935" s="14" t="s">
        <v>41</v>
      </c>
      <c r="AX935" s="14" t="s">
        <v>93</v>
      </c>
      <c r="AY935" s="239" t="s">
        <v>209</v>
      </c>
    </row>
    <row r="936" spans="1:65" s="2" customFormat="1" ht="16.5" customHeight="1">
      <c r="A936" s="35"/>
      <c r="B936" s="36"/>
      <c r="C936" s="194" t="s">
        <v>1428</v>
      </c>
      <c r="D936" s="194" t="s">
        <v>212</v>
      </c>
      <c r="E936" s="195" t="s">
        <v>1429</v>
      </c>
      <c r="F936" s="196" t="s">
        <v>1430</v>
      </c>
      <c r="G936" s="197" t="s">
        <v>462</v>
      </c>
      <c r="H936" s="198">
        <v>188.619</v>
      </c>
      <c r="I936" s="199"/>
      <c r="J936" s="200">
        <f>ROUND(I936*H936,2)</f>
        <v>0</v>
      </c>
      <c r="K936" s="196" t="s">
        <v>324</v>
      </c>
      <c r="L936" s="40"/>
      <c r="M936" s="201" t="s">
        <v>1</v>
      </c>
      <c r="N936" s="202" t="s">
        <v>50</v>
      </c>
      <c r="O936" s="72"/>
      <c r="P936" s="203">
        <f>O936*H936</f>
        <v>0</v>
      </c>
      <c r="Q936" s="203">
        <v>4.3600000000000003E-4</v>
      </c>
      <c r="R936" s="203">
        <f>Q936*H936</f>
        <v>8.2237884000000011E-2</v>
      </c>
      <c r="S936" s="203">
        <v>0</v>
      </c>
      <c r="T936" s="204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5" t="s">
        <v>416</v>
      </c>
      <c r="AT936" s="205" t="s">
        <v>212</v>
      </c>
      <c r="AU936" s="205" t="s">
        <v>95</v>
      </c>
      <c r="AY936" s="17" t="s">
        <v>209</v>
      </c>
      <c r="BE936" s="206">
        <f>IF(N936="základní",J936,0)</f>
        <v>0</v>
      </c>
      <c r="BF936" s="206">
        <f>IF(N936="snížená",J936,0)</f>
        <v>0</v>
      </c>
      <c r="BG936" s="206">
        <f>IF(N936="zákl. přenesená",J936,0)</f>
        <v>0</v>
      </c>
      <c r="BH936" s="206">
        <f>IF(N936="sníž. přenesená",J936,0)</f>
        <v>0</v>
      </c>
      <c r="BI936" s="206">
        <f>IF(N936="nulová",J936,0)</f>
        <v>0</v>
      </c>
      <c r="BJ936" s="17" t="s">
        <v>93</v>
      </c>
      <c r="BK936" s="206">
        <f>ROUND(I936*H936,2)</f>
        <v>0</v>
      </c>
      <c r="BL936" s="17" t="s">
        <v>416</v>
      </c>
      <c r="BM936" s="205" t="s">
        <v>1431</v>
      </c>
    </row>
    <row r="937" spans="1:65" s="2" customFormat="1" ht="11.25">
      <c r="A937" s="35"/>
      <c r="B937" s="36"/>
      <c r="C937" s="37"/>
      <c r="D937" s="207" t="s">
        <v>219</v>
      </c>
      <c r="E937" s="37"/>
      <c r="F937" s="208" t="s">
        <v>1432</v>
      </c>
      <c r="G937" s="37"/>
      <c r="H937" s="37"/>
      <c r="I937" s="209"/>
      <c r="J937" s="37"/>
      <c r="K937" s="37"/>
      <c r="L937" s="40"/>
      <c r="M937" s="210"/>
      <c r="N937" s="211"/>
      <c r="O937" s="72"/>
      <c r="P937" s="72"/>
      <c r="Q937" s="72"/>
      <c r="R937" s="72"/>
      <c r="S937" s="72"/>
      <c r="T937" s="73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7" t="s">
        <v>219</v>
      </c>
      <c r="AU937" s="17" t="s">
        <v>95</v>
      </c>
    </row>
    <row r="938" spans="1:65" s="13" customFormat="1" ht="22.5">
      <c r="B938" s="214"/>
      <c r="C938" s="215"/>
      <c r="D938" s="212" t="s">
        <v>263</v>
      </c>
      <c r="E938" s="216" t="s">
        <v>1</v>
      </c>
      <c r="F938" s="217" t="s">
        <v>1433</v>
      </c>
      <c r="G938" s="215"/>
      <c r="H938" s="218">
        <v>60.460999999999999</v>
      </c>
      <c r="I938" s="219"/>
      <c r="J938" s="215"/>
      <c r="K938" s="215"/>
      <c r="L938" s="220"/>
      <c r="M938" s="221"/>
      <c r="N938" s="222"/>
      <c r="O938" s="222"/>
      <c r="P938" s="222"/>
      <c r="Q938" s="222"/>
      <c r="R938" s="222"/>
      <c r="S938" s="222"/>
      <c r="T938" s="223"/>
      <c r="AT938" s="224" t="s">
        <v>263</v>
      </c>
      <c r="AU938" s="224" t="s">
        <v>95</v>
      </c>
      <c r="AV938" s="13" t="s">
        <v>95</v>
      </c>
      <c r="AW938" s="13" t="s">
        <v>41</v>
      </c>
      <c r="AX938" s="13" t="s">
        <v>85</v>
      </c>
      <c r="AY938" s="224" t="s">
        <v>209</v>
      </c>
    </row>
    <row r="939" spans="1:65" s="13" customFormat="1" ht="22.5">
      <c r="B939" s="214"/>
      <c r="C939" s="215"/>
      <c r="D939" s="212" t="s">
        <v>263</v>
      </c>
      <c r="E939" s="216" t="s">
        <v>1</v>
      </c>
      <c r="F939" s="217" t="s">
        <v>1434</v>
      </c>
      <c r="G939" s="215"/>
      <c r="H939" s="218">
        <v>62.392000000000003</v>
      </c>
      <c r="I939" s="219"/>
      <c r="J939" s="215"/>
      <c r="K939" s="215"/>
      <c r="L939" s="220"/>
      <c r="M939" s="221"/>
      <c r="N939" s="222"/>
      <c r="O939" s="222"/>
      <c r="P939" s="222"/>
      <c r="Q939" s="222"/>
      <c r="R939" s="222"/>
      <c r="S939" s="222"/>
      <c r="T939" s="223"/>
      <c r="AT939" s="224" t="s">
        <v>263</v>
      </c>
      <c r="AU939" s="224" t="s">
        <v>95</v>
      </c>
      <c r="AV939" s="13" t="s">
        <v>95</v>
      </c>
      <c r="AW939" s="13" t="s">
        <v>41</v>
      </c>
      <c r="AX939" s="13" t="s">
        <v>85</v>
      </c>
      <c r="AY939" s="224" t="s">
        <v>209</v>
      </c>
    </row>
    <row r="940" spans="1:65" s="13" customFormat="1" ht="11.25">
      <c r="B940" s="214"/>
      <c r="C940" s="215"/>
      <c r="D940" s="212" t="s">
        <v>263</v>
      </c>
      <c r="E940" s="216" t="s">
        <v>1</v>
      </c>
      <c r="F940" s="217" t="s">
        <v>1435</v>
      </c>
      <c r="G940" s="215"/>
      <c r="H940" s="218">
        <v>56.665999999999997</v>
      </c>
      <c r="I940" s="219"/>
      <c r="J940" s="215"/>
      <c r="K940" s="215"/>
      <c r="L940" s="220"/>
      <c r="M940" s="221"/>
      <c r="N940" s="222"/>
      <c r="O940" s="222"/>
      <c r="P940" s="222"/>
      <c r="Q940" s="222"/>
      <c r="R940" s="222"/>
      <c r="S940" s="222"/>
      <c r="T940" s="223"/>
      <c r="AT940" s="224" t="s">
        <v>263</v>
      </c>
      <c r="AU940" s="224" t="s">
        <v>95</v>
      </c>
      <c r="AV940" s="13" t="s">
        <v>95</v>
      </c>
      <c r="AW940" s="13" t="s">
        <v>41</v>
      </c>
      <c r="AX940" s="13" t="s">
        <v>85</v>
      </c>
      <c r="AY940" s="224" t="s">
        <v>209</v>
      </c>
    </row>
    <row r="941" spans="1:65" s="13" customFormat="1" ht="11.25">
      <c r="B941" s="214"/>
      <c r="C941" s="215"/>
      <c r="D941" s="212" t="s">
        <v>263</v>
      </c>
      <c r="E941" s="216" t="s">
        <v>1</v>
      </c>
      <c r="F941" s="217" t="s">
        <v>1165</v>
      </c>
      <c r="G941" s="215"/>
      <c r="H941" s="218">
        <v>9.1</v>
      </c>
      <c r="I941" s="219"/>
      <c r="J941" s="215"/>
      <c r="K941" s="215"/>
      <c r="L941" s="220"/>
      <c r="M941" s="221"/>
      <c r="N941" s="222"/>
      <c r="O941" s="222"/>
      <c r="P941" s="222"/>
      <c r="Q941" s="222"/>
      <c r="R941" s="222"/>
      <c r="S941" s="222"/>
      <c r="T941" s="223"/>
      <c r="AT941" s="224" t="s">
        <v>263</v>
      </c>
      <c r="AU941" s="224" t="s">
        <v>95</v>
      </c>
      <c r="AV941" s="13" t="s">
        <v>95</v>
      </c>
      <c r="AW941" s="13" t="s">
        <v>41</v>
      </c>
      <c r="AX941" s="13" t="s">
        <v>85</v>
      </c>
      <c r="AY941" s="224" t="s">
        <v>209</v>
      </c>
    </row>
    <row r="942" spans="1:65" s="14" customFormat="1" ht="11.25">
      <c r="B942" s="229"/>
      <c r="C942" s="230"/>
      <c r="D942" s="212" t="s">
        <v>263</v>
      </c>
      <c r="E942" s="231" t="s">
        <v>1</v>
      </c>
      <c r="F942" s="232" t="s">
        <v>339</v>
      </c>
      <c r="G942" s="230"/>
      <c r="H942" s="233">
        <v>188.619</v>
      </c>
      <c r="I942" s="234"/>
      <c r="J942" s="230"/>
      <c r="K942" s="230"/>
      <c r="L942" s="235"/>
      <c r="M942" s="236"/>
      <c r="N942" s="237"/>
      <c r="O942" s="237"/>
      <c r="P942" s="237"/>
      <c r="Q942" s="237"/>
      <c r="R942" s="237"/>
      <c r="S942" s="237"/>
      <c r="T942" s="238"/>
      <c r="AT942" s="239" t="s">
        <v>263</v>
      </c>
      <c r="AU942" s="239" t="s">
        <v>95</v>
      </c>
      <c r="AV942" s="14" t="s">
        <v>217</v>
      </c>
      <c r="AW942" s="14" t="s">
        <v>41</v>
      </c>
      <c r="AX942" s="14" t="s">
        <v>93</v>
      </c>
      <c r="AY942" s="239" t="s">
        <v>209</v>
      </c>
    </row>
    <row r="943" spans="1:65" s="2" customFormat="1" ht="16.5" customHeight="1">
      <c r="A943" s="35"/>
      <c r="B943" s="36"/>
      <c r="C943" s="250" t="s">
        <v>1436</v>
      </c>
      <c r="D943" s="250" t="s">
        <v>405</v>
      </c>
      <c r="E943" s="251" t="s">
        <v>1437</v>
      </c>
      <c r="F943" s="252" t="s">
        <v>1438</v>
      </c>
      <c r="G943" s="253" t="s">
        <v>462</v>
      </c>
      <c r="H943" s="254">
        <v>207.953</v>
      </c>
      <c r="I943" s="255"/>
      <c r="J943" s="256">
        <f>ROUND(I943*H943,2)</f>
        <v>0</v>
      </c>
      <c r="K943" s="252" t="s">
        <v>1439</v>
      </c>
      <c r="L943" s="257"/>
      <c r="M943" s="258" t="s">
        <v>1</v>
      </c>
      <c r="N943" s="259" t="s">
        <v>50</v>
      </c>
      <c r="O943" s="72"/>
      <c r="P943" s="203">
        <f>O943*H943</f>
        <v>0</v>
      </c>
      <c r="Q943" s="203">
        <v>1.0500000000000001E-2</v>
      </c>
      <c r="R943" s="203">
        <f>Q943*H943</f>
        <v>2.1835065</v>
      </c>
      <c r="S943" s="203">
        <v>0</v>
      </c>
      <c r="T943" s="204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05" t="s">
        <v>526</v>
      </c>
      <c r="AT943" s="205" t="s">
        <v>405</v>
      </c>
      <c r="AU943" s="205" t="s">
        <v>95</v>
      </c>
      <c r="AY943" s="17" t="s">
        <v>209</v>
      </c>
      <c r="BE943" s="206">
        <f>IF(N943="základní",J943,0)</f>
        <v>0</v>
      </c>
      <c r="BF943" s="206">
        <f>IF(N943="snížená",J943,0)</f>
        <v>0</v>
      </c>
      <c r="BG943" s="206">
        <f>IF(N943="zákl. přenesená",J943,0)</f>
        <v>0</v>
      </c>
      <c r="BH943" s="206">
        <f>IF(N943="sníž. přenesená",J943,0)</f>
        <v>0</v>
      </c>
      <c r="BI943" s="206">
        <f>IF(N943="nulová",J943,0)</f>
        <v>0</v>
      </c>
      <c r="BJ943" s="17" t="s">
        <v>93</v>
      </c>
      <c r="BK943" s="206">
        <f>ROUND(I943*H943,2)</f>
        <v>0</v>
      </c>
      <c r="BL943" s="17" t="s">
        <v>416</v>
      </c>
      <c r="BM943" s="205" t="s">
        <v>1440</v>
      </c>
    </row>
    <row r="944" spans="1:65" s="13" customFormat="1" ht="11.25">
      <c r="B944" s="214"/>
      <c r="C944" s="215"/>
      <c r="D944" s="212" t="s">
        <v>263</v>
      </c>
      <c r="E944" s="216" t="s">
        <v>1</v>
      </c>
      <c r="F944" s="217" t="s">
        <v>1441</v>
      </c>
      <c r="G944" s="215"/>
      <c r="H944" s="218">
        <v>128.99600000000001</v>
      </c>
      <c r="I944" s="219"/>
      <c r="J944" s="215"/>
      <c r="K944" s="215"/>
      <c r="L944" s="220"/>
      <c r="M944" s="221"/>
      <c r="N944" s="222"/>
      <c r="O944" s="222"/>
      <c r="P944" s="222"/>
      <c r="Q944" s="222"/>
      <c r="R944" s="222"/>
      <c r="S944" s="222"/>
      <c r="T944" s="223"/>
      <c r="AT944" s="224" t="s">
        <v>263</v>
      </c>
      <c r="AU944" s="224" t="s">
        <v>95</v>
      </c>
      <c r="AV944" s="13" t="s">
        <v>95</v>
      </c>
      <c r="AW944" s="13" t="s">
        <v>41</v>
      </c>
      <c r="AX944" s="13" t="s">
        <v>85</v>
      </c>
      <c r="AY944" s="224" t="s">
        <v>209</v>
      </c>
    </row>
    <row r="945" spans="1:65" s="13" customFormat="1" ht="11.25">
      <c r="B945" s="214"/>
      <c r="C945" s="215"/>
      <c r="D945" s="212" t="s">
        <v>263</v>
      </c>
      <c r="E945" s="216" t="s">
        <v>1</v>
      </c>
      <c r="F945" s="217" t="s">
        <v>1442</v>
      </c>
      <c r="G945" s="215"/>
      <c r="H945" s="218">
        <v>59.499000000000002</v>
      </c>
      <c r="I945" s="219"/>
      <c r="J945" s="215"/>
      <c r="K945" s="215"/>
      <c r="L945" s="220"/>
      <c r="M945" s="221"/>
      <c r="N945" s="222"/>
      <c r="O945" s="222"/>
      <c r="P945" s="222"/>
      <c r="Q945" s="222"/>
      <c r="R945" s="222"/>
      <c r="S945" s="222"/>
      <c r="T945" s="223"/>
      <c r="AT945" s="224" t="s">
        <v>263</v>
      </c>
      <c r="AU945" s="224" t="s">
        <v>95</v>
      </c>
      <c r="AV945" s="13" t="s">
        <v>95</v>
      </c>
      <c r="AW945" s="13" t="s">
        <v>41</v>
      </c>
      <c r="AX945" s="13" t="s">
        <v>85</v>
      </c>
      <c r="AY945" s="224" t="s">
        <v>209</v>
      </c>
    </row>
    <row r="946" spans="1:65" s="13" customFormat="1" ht="11.25">
      <c r="B946" s="214"/>
      <c r="C946" s="215"/>
      <c r="D946" s="212" t="s">
        <v>263</v>
      </c>
      <c r="E946" s="216" t="s">
        <v>1</v>
      </c>
      <c r="F946" s="217" t="s">
        <v>1443</v>
      </c>
      <c r="G946" s="215"/>
      <c r="H946" s="218">
        <v>9.5549999999999997</v>
      </c>
      <c r="I946" s="219"/>
      <c r="J946" s="215"/>
      <c r="K946" s="215"/>
      <c r="L946" s="220"/>
      <c r="M946" s="221"/>
      <c r="N946" s="222"/>
      <c r="O946" s="222"/>
      <c r="P946" s="222"/>
      <c r="Q946" s="222"/>
      <c r="R946" s="222"/>
      <c r="S946" s="222"/>
      <c r="T946" s="223"/>
      <c r="AT946" s="224" t="s">
        <v>263</v>
      </c>
      <c r="AU946" s="224" t="s">
        <v>95</v>
      </c>
      <c r="AV946" s="13" t="s">
        <v>95</v>
      </c>
      <c r="AW946" s="13" t="s">
        <v>41</v>
      </c>
      <c r="AX946" s="13" t="s">
        <v>85</v>
      </c>
      <c r="AY946" s="224" t="s">
        <v>209</v>
      </c>
    </row>
    <row r="947" spans="1:65" s="14" customFormat="1" ht="11.25">
      <c r="B947" s="229"/>
      <c r="C947" s="230"/>
      <c r="D947" s="212" t="s">
        <v>263</v>
      </c>
      <c r="E947" s="231" t="s">
        <v>1</v>
      </c>
      <c r="F947" s="232" t="s">
        <v>339</v>
      </c>
      <c r="G947" s="230"/>
      <c r="H947" s="233">
        <v>198.05</v>
      </c>
      <c r="I947" s="234"/>
      <c r="J947" s="230"/>
      <c r="K947" s="230"/>
      <c r="L947" s="235"/>
      <c r="M947" s="236"/>
      <c r="N947" s="237"/>
      <c r="O947" s="237"/>
      <c r="P947" s="237"/>
      <c r="Q947" s="237"/>
      <c r="R947" s="237"/>
      <c r="S947" s="237"/>
      <c r="T947" s="238"/>
      <c r="AT947" s="239" t="s">
        <v>263</v>
      </c>
      <c r="AU947" s="239" t="s">
        <v>95</v>
      </c>
      <c r="AV947" s="14" t="s">
        <v>217</v>
      </c>
      <c r="AW947" s="14" t="s">
        <v>41</v>
      </c>
      <c r="AX947" s="14" t="s">
        <v>93</v>
      </c>
      <c r="AY947" s="239" t="s">
        <v>209</v>
      </c>
    </row>
    <row r="948" spans="1:65" s="13" customFormat="1" ht="11.25">
      <c r="B948" s="214"/>
      <c r="C948" s="215"/>
      <c r="D948" s="212" t="s">
        <v>263</v>
      </c>
      <c r="E948" s="215"/>
      <c r="F948" s="217" t="s">
        <v>1444</v>
      </c>
      <c r="G948" s="215"/>
      <c r="H948" s="218">
        <v>207.953</v>
      </c>
      <c r="I948" s="219"/>
      <c r="J948" s="215"/>
      <c r="K948" s="215"/>
      <c r="L948" s="220"/>
      <c r="M948" s="221"/>
      <c r="N948" s="222"/>
      <c r="O948" s="222"/>
      <c r="P948" s="222"/>
      <c r="Q948" s="222"/>
      <c r="R948" s="222"/>
      <c r="S948" s="222"/>
      <c r="T948" s="223"/>
      <c r="AT948" s="224" t="s">
        <v>263</v>
      </c>
      <c r="AU948" s="224" t="s">
        <v>95</v>
      </c>
      <c r="AV948" s="13" t="s">
        <v>95</v>
      </c>
      <c r="AW948" s="13" t="s">
        <v>4</v>
      </c>
      <c r="AX948" s="13" t="s">
        <v>93</v>
      </c>
      <c r="AY948" s="224" t="s">
        <v>209</v>
      </c>
    </row>
    <row r="949" spans="1:65" s="2" customFormat="1" ht="21.75" customHeight="1">
      <c r="A949" s="35"/>
      <c r="B949" s="36"/>
      <c r="C949" s="194" t="s">
        <v>1445</v>
      </c>
      <c r="D949" s="194" t="s">
        <v>212</v>
      </c>
      <c r="E949" s="195" t="s">
        <v>1446</v>
      </c>
      <c r="F949" s="196" t="s">
        <v>1447</v>
      </c>
      <c r="G949" s="197" t="s">
        <v>334</v>
      </c>
      <c r="H949" s="198">
        <v>24.35</v>
      </c>
      <c r="I949" s="199"/>
      <c r="J949" s="200">
        <f>ROUND(I949*H949,2)</f>
        <v>0</v>
      </c>
      <c r="K949" s="196" t="s">
        <v>324</v>
      </c>
      <c r="L949" s="40"/>
      <c r="M949" s="201" t="s">
        <v>1</v>
      </c>
      <c r="N949" s="202" t="s">
        <v>50</v>
      </c>
      <c r="O949" s="72"/>
      <c r="P949" s="203">
        <f>O949*H949</f>
        <v>0</v>
      </c>
      <c r="Q949" s="203">
        <v>1.0024999999999999E-2</v>
      </c>
      <c r="R949" s="203">
        <f>Q949*H949</f>
        <v>0.24410874999999999</v>
      </c>
      <c r="S949" s="203">
        <v>0</v>
      </c>
      <c r="T949" s="204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05" t="s">
        <v>416</v>
      </c>
      <c r="AT949" s="205" t="s">
        <v>212</v>
      </c>
      <c r="AU949" s="205" t="s">
        <v>95</v>
      </c>
      <c r="AY949" s="17" t="s">
        <v>209</v>
      </c>
      <c r="BE949" s="206">
        <f>IF(N949="základní",J949,0)</f>
        <v>0</v>
      </c>
      <c r="BF949" s="206">
        <f>IF(N949="snížená",J949,0)</f>
        <v>0</v>
      </c>
      <c r="BG949" s="206">
        <f>IF(N949="zákl. přenesená",J949,0)</f>
        <v>0</v>
      </c>
      <c r="BH949" s="206">
        <f>IF(N949="sníž. přenesená",J949,0)</f>
        <v>0</v>
      </c>
      <c r="BI949" s="206">
        <f>IF(N949="nulová",J949,0)</f>
        <v>0</v>
      </c>
      <c r="BJ949" s="17" t="s">
        <v>93</v>
      </c>
      <c r="BK949" s="206">
        <f>ROUND(I949*H949,2)</f>
        <v>0</v>
      </c>
      <c r="BL949" s="17" t="s">
        <v>416</v>
      </c>
      <c r="BM949" s="205" t="s">
        <v>1448</v>
      </c>
    </row>
    <row r="950" spans="1:65" s="2" customFormat="1" ht="11.25">
      <c r="A950" s="35"/>
      <c r="B950" s="36"/>
      <c r="C950" s="37"/>
      <c r="D950" s="207" t="s">
        <v>219</v>
      </c>
      <c r="E950" s="37"/>
      <c r="F950" s="208" t="s">
        <v>1449</v>
      </c>
      <c r="G950" s="37"/>
      <c r="H950" s="37"/>
      <c r="I950" s="209"/>
      <c r="J950" s="37"/>
      <c r="K950" s="37"/>
      <c r="L950" s="40"/>
      <c r="M950" s="210"/>
      <c r="N950" s="211"/>
      <c r="O950" s="72"/>
      <c r="P950" s="72"/>
      <c r="Q950" s="72"/>
      <c r="R950" s="72"/>
      <c r="S950" s="72"/>
      <c r="T950" s="73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T950" s="17" t="s">
        <v>219</v>
      </c>
      <c r="AU950" s="17" t="s">
        <v>95</v>
      </c>
    </row>
    <row r="951" spans="1:65" s="13" customFormat="1" ht="11.25">
      <c r="B951" s="214"/>
      <c r="C951" s="215"/>
      <c r="D951" s="212" t="s">
        <v>263</v>
      </c>
      <c r="E951" s="216" t="s">
        <v>1</v>
      </c>
      <c r="F951" s="217" t="s">
        <v>1450</v>
      </c>
      <c r="G951" s="215"/>
      <c r="H951" s="218">
        <v>19.920000000000002</v>
      </c>
      <c r="I951" s="219"/>
      <c r="J951" s="215"/>
      <c r="K951" s="215"/>
      <c r="L951" s="220"/>
      <c r="M951" s="221"/>
      <c r="N951" s="222"/>
      <c r="O951" s="222"/>
      <c r="P951" s="222"/>
      <c r="Q951" s="222"/>
      <c r="R951" s="222"/>
      <c r="S951" s="222"/>
      <c r="T951" s="223"/>
      <c r="AT951" s="224" t="s">
        <v>263</v>
      </c>
      <c r="AU951" s="224" t="s">
        <v>95</v>
      </c>
      <c r="AV951" s="13" t="s">
        <v>95</v>
      </c>
      <c r="AW951" s="13" t="s">
        <v>41</v>
      </c>
      <c r="AX951" s="13" t="s">
        <v>85</v>
      </c>
      <c r="AY951" s="224" t="s">
        <v>209</v>
      </c>
    </row>
    <row r="952" spans="1:65" s="13" customFormat="1" ht="22.5">
      <c r="B952" s="214"/>
      <c r="C952" s="215"/>
      <c r="D952" s="212" t="s">
        <v>263</v>
      </c>
      <c r="E952" s="216" t="s">
        <v>1</v>
      </c>
      <c r="F952" s="217" t="s">
        <v>1451</v>
      </c>
      <c r="G952" s="215"/>
      <c r="H952" s="218">
        <v>4.43</v>
      </c>
      <c r="I952" s="219"/>
      <c r="J952" s="215"/>
      <c r="K952" s="215"/>
      <c r="L952" s="220"/>
      <c r="M952" s="221"/>
      <c r="N952" s="222"/>
      <c r="O952" s="222"/>
      <c r="P952" s="222"/>
      <c r="Q952" s="222"/>
      <c r="R952" s="222"/>
      <c r="S952" s="222"/>
      <c r="T952" s="223"/>
      <c r="AT952" s="224" t="s">
        <v>263</v>
      </c>
      <c r="AU952" s="224" t="s">
        <v>95</v>
      </c>
      <c r="AV952" s="13" t="s">
        <v>95</v>
      </c>
      <c r="AW952" s="13" t="s">
        <v>41</v>
      </c>
      <c r="AX952" s="13" t="s">
        <v>85</v>
      </c>
      <c r="AY952" s="224" t="s">
        <v>209</v>
      </c>
    </row>
    <row r="953" spans="1:65" s="14" customFormat="1" ht="11.25">
      <c r="B953" s="229"/>
      <c r="C953" s="230"/>
      <c r="D953" s="212" t="s">
        <v>263</v>
      </c>
      <c r="E953" s="231" t="s">
        <v>1</v>
      </c>
      <c r="F953" s="232" t="s">
        <v>339</v>
      </c>
      <c r="G953" s="230"/>
      <c r="H953" s="233">
        <v>24.35</v>
      </c>
      <c r="I953" s="234"/>
      <c r="J953" s="230"/>
      <c r="K953" s="230"/>
      <c r="L953" s="235"/>
      <c r="M953" s="236"/>
      <c r="N953" s="237"/>
      <c r="O953" s="237"/>
      <c r="P953" s="237"/>
      <c r="Q953" s="237"/>
      <c r="R953" s="237"/>
      <c r="S953" s="237"/>
      <c r="T953" s="238"/>
      <c r="AT953" s="239" t="s">
        <v>263</v>
      </c>
      <c r="AU953" s="239" t="s">
        <v>95</v>
      </c>
      <c r="AV953" s="14" t="s">
        <v>217</v>
      </c>
      <c r="AW953" s="14" t="s">
        <v>41</v>
      </c>
      <c r="AX953" s="14" t="s">
        <v>93</v>
      </c>
      <c r="AY953" s="239" t="s">
        <v>209</v>
      </c>
    </row>
    <row r="954" spans="1:65" s="2" customFormat="1" ht="21.75" customHeight="1">
      <c r="A954" s="35"/>
      <c r="B954" s="36"/>
      <c r="C954" s="194" t="s">
        <v>1452</v>
      </c>
      <c r="D954" s="194" t="s">
        <v>212</v>
      </c>
      <c r="E954" s="195" t="s">
        <v>1453</v>
      </c>
      <c r="F954" s="196" t="s">
        <v>1454</v>
      </c>
      <c r="G954" s="197" t="s">
        <v>334</v>
      </c>
      <c r="H954" s="198">
        <v>34.97</v>
      </c>
      <c r="I954" s="199"/>
      <c r="J954" s="200">
        <f>ROUND(I954*H954,2)</f>
        <v>0</v>
      </c>
      <c r="K954" s="196" t="s">
        <v>324</v>
      </c>
      <c r="L954" s="40"/>
      <c r="M954" s="201" t="s">
        <v>1</v>
      </c>
      <c r="N954" s="202" t="s">
        <v>50</v>
      </c>
      <c r="O954" s="72"/>
      <c r="P954" s="203">
        <f>O954*H954</f>
        <v>0</v>
      </c>
      <c r="Q954" s="203">
        <v>1.48618E-2</v>
      </c>
      <c r="R954" s="203">
        <f>Q954*H954</f>
        <v>0.51971714599999996</v>
      </c>
      <c r="S954" s="203">
        <v>0</v>
      </c>
      <c r="T954" s="204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5" t="s">
        <v>416</v>
      </c>
      <c r="AT954" s="205" t="s">
        <v>212</v>
      </c>
      <c r="AU954" s="205" t="s">
        <v>95</v>
      </c>
      <c r="AY954" s="17" t="s">
        <v>209</v>
      </c>
      <c r="BE954" s="206">
        <f>IF(N954="základní",J954,0)</f>
        <v>0</v>
      </c>
      <c r="BF954" s="206">
        <f>IF(N954="snížená",J954,0)</f>
        <v>0</v>
      </c>
      <c r="BG954" s="206">
        <f>IF(N954="zákl. přenesená",J954,0)</f>
        <v>0</v>
      </c>
      <c r="BH954" s="206">
        <f>IF(N954="sníž. přenesená",J954,0)</f>
        <v>0</v>
      </c>
      <c r="BI954" s="206">
        <f>IF(N954="nulová",J954,0)</f>
        <v>0</v>
      </c>
      <c r="BJ954" s="17" t="s">
        <v>93</v>
      </c>
      <c r="BK954" s="206">
        <f>ROUND(I954*H954,2)</f>
        <v>0</v>
      </c>
      <c r="BL954" s="17" t="s">
        <v>416</v>
      </c>
      <c r="BM954" s="205" t="s">
        <v>1455</v>
      </c>
    </row>
    <row r="955" spans="1:65" s="2" customFormat="1" ht="11.25">
      <c r="A955" s="35"/>
      <c r="B955" s="36"/>
      <c r="C955" s="37"/>
      <c r="D955" s="207" t="s">
        <v>219</v>
      </c>
      <c r="E955" s="37"/>
      <c r="F955" s="208" t="s">
        <v>1456</v>
      </c>
      <c r="G955" s="37"/>
      <c r="H955" s="37"/>
      <c r="I955" s="209"/>
      <c r="J955" s="37"/>
      <c r="K955" s="37"/>
      <c r="L955" s="40"/>
      <c r="M955" s="210"/>
      <c r="N955" s="211"/>
      <c r="O955" s="72"/>
      <c r="P955" s="72"/>
      <c r="Q955" s="72"/>
      <c r="R955" s="72"/>
      <c r="S955" s="72"/>
      <c r="T955" s="73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7" t="s">
        <v>219</v>
      </c>
      <c r="AU955" s="17" t="s">
        <v>95</v>
      </c>
    </row>
    <row r="956" spans="1:65" s="13" customFormat="1" ht="11.25">
      <c r="B956" s="214"/>
      <c r="C956" s="215"/>
      <c r="D956" s="212" t="s">
        <v>263</v>
      </c>
      <c r="E956" s="216" t="s">
        <v>1</v>
      </c>
      <c r="F956" s="217" t="s">
        <v>1457</v>
      </c>
      <c r="G956" s="215"/>
      <c r="H956" s="218">
        <v>28.2</v>
      </c>
      <c r="I956" s="219"/>
      <c r="J956" s="215"/>
      <c r="K956" s="215"/>
      <c r="L956" s="220"/>
      <c r="M956" s="221"/>
      <c r="N956" s="222"/>
      <c r="O956" s="222"/>
      <c r="P956" s="222"/>
      <c r="Q956" s="222"/>
      <c r="R956" s="222"/>
      <c r="S956" s="222"/>
      <c r="T956" s="223"/>
      <c r="AT956" s="224" t="s">
        <v>263</v>
      </c>
      <c r="AU956" s="224" t="s">
        <v>95</v>
      </c>
      <c r="AV956" s="13" t="s">
        <v>95</v>
      </c>
      <c r="AW956" s="13" t="s">
        <v>41</v>
      </c>
      <c r="AX956" s="13" t="s">
        <v>85</v>
      </c>
      <c r="AY956" s="224" t="s">
        <v>209</v>
      </c>
    </row>
    <row r="957" spans="1:65" s="13" customFormat="1" ht="22.5">
      <c r="B957" s="214"/>
      <c r="C957" s="215"/>
      <c r="D957" s="212" t="s">
        <v>263</v>
      </c>
      <c r="E957" s="216" t="s">
        <v>1</v>
      </c>
      <c r="F957" s="217" t="s">
        <v>1458</v>
      </c>
      <c r="G957" s="215"/>
      <c r="H957" s="218">
        <v>6.77</v>
      </c>
      <c r="I957" s="219"/>
      <c r="J957" s="215"/>
      <c r="K957" s="215"/>
      <c r="L957" s="220"/>
      <c r="M957" s="221"/>
      <c r="N957" s="222"/>
      <c r="O957" s="222"/>
      <c r="P957" s="222"/>
      <c r="Q957" s="222"/>
      <c r="R957" s="222"/>
      <c r="S957" s="222"/>
      <c r="T957" s="223"/>
      <c r="AT957" s="224" t="s">
        <v>263</v>
      </c>
      <c r="AU957" s="224" t="s">
        <v>95</v>
      </c>
      <c r="AV957" s="13" t="s">
        <v>95</v>
      </c>
      <c r="AW957" s="13" t="s">
        <v>41</v>
      </c>
      <c r="AX957" s="13" t="s">
        <v>85</v>
      </c>
      <c r="AY957" s="224" t="s">
        <v>209</v>
      </c>
    </row>
    <row r="958" spans="1:65" s="14" customFormat="1" ht="11.25">
      <c r="B958" s="229"/>
      <c r="C958" s="230"/>
      <c r="D958" s="212" t="s">
        <v>263</v>
      </c>
      <c r="E958" s="231" t="s">
        <v>1</v>
      </c>
      <c r="F958" s="232" t="s">
        <v>339</v>
      </c>
      <c r="G958" s="230"/>
      <c r="H958" s="233">
        <v>34.97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AT958" s="239" t="s">
        <v>263</v>
      </c>
      <c r="AU958" s="239" t="s">
        <v>95</v>
      </c>
      <c r="AV958" s="14" t="s">
        <v>217</v>
      </c>
      <c r="AW958" s="14" t="s">
        <v>41</v>
      </c>
      <c r="AX958" s="14" t="s">
        <v>93</v>
      </c>
      <c r="AY958" s="239" t="s">
        <v>209</v>
      </c>
    </row>
    <row r="959" spans="1:65" s="2" customFormat="1" ht="49.15" customHeight="1">
      <c r="A959" s="35"/>
      <c r="B959" s="36"/>
      <c r="C959" s="194" t="s">
        <v>1459</v>
      </c>
      <c r="D959" s="194" t="s">
        <v>212</v>
      </c>
      <c r="E959" s="195" t="s">
        <v>1460</v>
      </c>
      <c r="F959" s="196" t="s">
        <v>1461</v>
      </c>
      <c r="G959" s="197" t="s">
        <v>462</v>
      </c>
      <c r="H959" s="198">
        <v>5.76</v>
      </c>
      <c r="I959" s="199"/>
      <c r="J959" s="200">
        <f>ROUND(I959*H959,2)</f>
        <v>0</v>
      </c>
      <c r="K959" s="196" t="s">
        <v>1</v>
      </c>
      <c r="L959" s="40"/>
      <c r="M959" s="201" t="s">
        <v>1</v>
      </c>
      <c r="N959" s="202" t="s">
        <v>50</v>
      </c>
      <c r="O959" s="72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05" t="s">
        <v>416</v>
      </c>
      <c r="AT959" s="205" t="s">
        <v>212</v>
      </c>
      <c r="AU959" s="205" t="s">
        <v>95</v>
      </c>
      <c r="AY959" s="17" t="s">
        <v>209</v>
      </c>
      <c r="BE959" s="206">
        <f>IF(N959="základní",J959,0)</f>
        <v>0</v>
      </c>
      <c r="BF959" s="206">
        <f>IF(N959="snížená",J959,0)</f>
        <v>0</v>
      </c>
      <c r="BG959" s="206">
        <f>IF(N959="zákl. přenesená",J959,0)</f>
        <v>0</v>
      </c>
      <c r="BH959" s="206">
        <f>IF(N959="sníž. přenesená",J959,0)</f>
        <v>0</v>
      </c>
      <c r="BI959" s="206">
        <f>IF(N959="nulová",J959,0)</f>
        <v>0</v>
      </c>
      <c r="BJ959" s="17" t="s">
        <v>93</v>
      </c>
      <c r="BK959" s="206">
        <f>ROUND(I959*H959,2)</f>
        <v>0</v>
      </c>
      <c r="BL959" s="17" t="s">
        <v>416</v>
      </c>
      <c r="BM959" s="205" t="s">
        <v>1462</v>
      </c>
    </row>
    <row r="960" spans="1:65" s="15" customFormat="1" ht="22.5">
      <c r="B960" s="240"/>
      <c r="C960" s="241"/>
      <c r="D960" s="212" t="s">
        <v>263</v>
      </c>
      <c r="E960" s="242" t="s">
        <v>1</v>
      </c>
      <c r="F960" s="243" t="s">
        <v>1463</v>
      </c>
      <c r="G960" s="241"/>
      <c r="H960" s="242" t="s">
        <v>1</v>
      </c>
      <c r="I960" s="244"/>
      <c r="J960" s="241"/>
      <c r="K960" s="241"/>
      <c r="L960" s="245"/>
      <c r="M960" s="246"/>
      <c r="N960" s="247"/>
      <c r="O960" s="247"/>
      <c r="P960" s="247"/>
      <c r="Q960" s="247"/>
      <c r="R960" s="247"/>
      <c r="S960" s="247"/>
      <c r="T960" s="248"/>
      <c r="AT960" s="249" t="s">
        <v>263</v>
      </c>
      <c r="AU960" s="249" t="s">
        <v>95</v>
      </c>
      <c r="AV960" s="15" t="s">
        <v>93</v>
      </c>
      <c r="AW960" s="15" t="s">
        <v>41</v>
      </c>
      <c r="AX960" s="15" t="s">
        <v>85</v>
      </c>
      <c r="AY960" s="249" t="s">
        <v>209</v>
      </c>
    </row>
    <row r="961" spans="1:65" s="13" customFormat="1" ht="11.25">
      <c r="B961" s="214"/>
      <c r="C961" s="215"/>
      <c r="D961" s="212" t="s">
        <v>263</v>
      </c>
      <c r="E961" s="216" t="s">
        <v>1</v>
      </c>
      <c r="F961" s="217" t="s">
        <v>1464</v>
      </c>
      <c r="G961" s="215"/>
      <c r="H961" s="218">
        <v>5.76</v>
      </c>
      <c r="I961" s="219"/>
      <c r="J961" s="215"/>
      <c r="K961" s="215"/>
      <c r="L961" s="220"/>
      <c r="M961" s="221"/>
      <c r="N961" s="222"/>
      <c r="O961" s="222"/>
      <c r="P961" s="222"/>
      <c r="Q961" s="222"/>
      <c r="R961" s="222"/>
      <c r="S961" s="222"/>
      <c r="T961" s="223"/>
      <c r="AT961" s="224" t="s">
        <v>263</v>
      </c>
      <c r="AU961" s="224" t="s">
        <v>95</v>
      </c>
      <c r="AV961" s="13" t="s">
        <v>95</v>
      </c>
      <c r="AW961" s="13" t="s">
        <v>41</v>
      </c>
      <c r="AX961" s="13" t="s">
        <v>85</v>
      </c>
      <c r="AY961" s="224" t="s">
        <v>209</v>
      </c>
    </row>
    <row r="962" spans="1:65" s="14" customFormat="1" ht="11.25">
      <c r="B962" s="229"/>
      <c r="C962" s="230"/>
      <c r="D962" s="212" t="s">
        <v>263</v>
      </c>
      <c r="E962" s="231" t="s">
        <v>1</v>
      </c>
      <c r="F962" s="232" t="s">
        <v>339</v>
      </c>
      <c r="G962" s="230"/>
      <c r="H962" s="233">
        <v>5.76</v>
      </c>
      <c r="I962" s="234"/>
      <c r="J962" s="230"/>
      <c r="K962" s="230"/>
      <c r="L962" s="235"/>
      <c r="M962" s="236"/>
      <c r="N962" s="237"/>
      <c r="O962" s="237"/>
      <c r="P962" s="237"/>
      <c r="Q962" s="237"/>
      <c r="R962" s="237"/>
      <c r="S962" s="237"/>
      <c r="T962" s="238"/>
      <c r="AT962" s="239" t="s">
        <v>263</v>
      </c>
      <c r="AU962" s="239" t="s">
        <v>95</v>
      </c>
      <c r="AV962" s="14" t="s">
        <v>217</v>
      </c>
      <c r="AW962" s="14" t="s">
        <v>41</v>
      </c>
      <c r="AX962" s="14" t="s">
        <v>93</v>
      </c>
      <c r="AY962" s="239" t="s">
        <v>209</v>
      </c>
    </row>
    <row r="963" spans="1:65" s="2" customFormat="1" ht="24.2" customHeight="1">
      <c r="A963" s="35"/>
      <c r="B963" s="36"/>
      <c r="C963" s="194" t="s">
        <v>1465</v>
      </c>
      <c r="D963" s="194" t="s">
        <v>212</v>
      </c>
      <c r="E963" s="195" t="s">
        <v>1466</v>
      </c>
      <c r="F963" s="196" t="s">
        <v>1467</v>
      </c>
      <c r="G963" s="197" t="s">
        <v>383</v>
      </c>
      <c r="H963" s="198">
        <v>4.1070000000000002</v>
      </c>
      <c r="I963" s="199"/>
      <c r="J963" s="200">
        <f>ROUND(I963*H963,2)</f>
        <v>0</v>
      </c>
      <c r="K963" s="196" t="s">
        <v>324</v>
      </c>
      <c r="L963" s="40"/>
      <c r="M963" s="201" t="s">
        <v>1</v>
      </c>
      <c r="N963" s="202" t="s">
        <v>50</v>
      </c>
      <c r="O963" s="72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205" t="s">
        <v>416</v>
      </c>
      <c r="AT963" s="205" t="s">
        <v>212</v>
      </c>
      <c r="AU963" s="205" t="s">
        <v>95</v>
      </c>
      <c r="AY963" s="17" t="s">
        <v>209</v>
      </c>
      <c r="BE963" s="206">
        <f>IF(N963="základní",J963,0)</f>
        <v>0</v>
      </c>
      <c r="BF963" s="206">
        <f>IF(N963="snížená",J963,0)</f>
        <v>0</v>
      </c>
      <c r="BG963" s="206">
        <f>IF(N963="zákl. přenesená",J963,0)</f>
        <v>0</v>
      </c>
      <c r="BH963" s="206">
        <f>IF(N963="sníž. přenesená",J963,0)</f>
        <v>0</v>
      </c>
      <c r="BI963" s="206">
        <f>IF(N963="nulová",J963,0)</f>
        <v>0</v>
      </c>
      <c r="BJ963" s="17" t="s">
        <v>93</v>
      </c>
      <c r="BK963" s="206">
        <f>ROUND(I963*H963,2)</f>
        <v>0</v>
      </c>
      <c r="BL963" s="17" t="s">
        <v>416</v>
      </c>
      <c r="BM963" s="205" t="s">
        <v>1468</v>
      </c>
    </row>
    <row r="964" spans="1:65" s="2" customFormat="1" ht="11.25">
      <c r="A964" s="35"/>
      <c r="B964" s="36"/>
      <c r="C964" s="37"/>
      <c r="D964" s="207" t="s">
        <v>219</v>
      </c>
      <c r="E964" s="37"/>
      <c r="F964" s="208" t="s">
        <v>1469</v>
      </c>
      <c r="G964" s="37"/>
      <c r="H964" s="37"/>
      <c r="I964" s="209"/>
      <c r="J964" s="37"/>
      <c r="K964" s="37"/>
      <c r="L964" s="40"/>
      <c r="M964" s="210"/>
      <c r="N964" s="211"/>
      <c r="O964" s="72"/>
      <c r="P964" s="72"/>
      <c r="Q964" s="72"/>
      <c r="R964" s="72"/>
      <c r="S964" s="72"/>
      <c r="T964" s="73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7" t="s">
        <v>219</v>
      </c>
      <c r="AU964" s="17" t="s">
        <v>95</v>
      </c>
    </row>
    <row r="965" spans="1:65" s="12" customFormat="1" ht="22.9" customHeight="1">
      <c r="B965" s="178"/>
      <c r="C965" s="179"/>
      <c r="D965" s="180" t="s">
        <v>84</v>
      </c>
      <c r="E965" s="192" t="s">
        <v>1470</v>
      </c>
      <c r="F965" s="192" t="s">
        <v>1471</v>
      </c>
      <c r="G965" s="179"/>
      <c r="H965" s="179"/>
      <c r="I965" s="182"/>
      <c r="J965" s="193">
        <f>BK965</f>
        <v>0</v>
      </c>
      <c r="K965" s="179"/>
      <c r="L965" s="184"/>
      <c r="M965" s="185"/>
      <c r="N965" s="186"/>
      <c r="O965" s="186"/>
      <c r="P965" s="187">
        <f>SUM(P966:P1037)</f>
        <v>0</v>
      </c>
      <c r="Q965" s="186"/>
      <c r="R965" s="187">
        <f>SUM(R966:R1037)</f>
        <v>0.79273605049999996</v>
      </c>
      <c r="S965" s="186"/>
      <c r="T965" s="188">
        <f>SUM(T966:T1037)</f>
        <v>0</v>
      </c>
      <c r="AR965" s="189" t="s">
        <v>95</v>
      </c>
      <c r="AT965" s="190" t="s">
        <v>84</v>
      </c>
      <c r="AU965" s="190" t="s">
        <v>93</v>
      </c>
      <c r="AY965" s="189" t="s">
        <v>209</v>
      </c>
      <c r="BK965" s="191">
        <f>SUM(BK966:BK1037)</f>
        <v>0</v>
      </c>
    </row>
    <row r="966" spans="1:65" s="2" customFormat="1" ht="16.5" customHeight="1">
      <c r="A966" s="35"/>
      <c r="B966" s="36"/>
      <c r="C966" s="194" t="s">
        <v>1472</v>
      </c>
      <c r="D966" s="194" t="s">
        <v>212</v>
      </c>
      <c r="E966" s="195" t="s">
        <v>1473</v>
      </c>
      <c r="F966" s="196" t="s">
        <v>1474</v>
      </c>
      <c r="G966" s="197" t="s">
        <v>334</v>
      </c>
      <c r="H966" s="198">
        <v>21.06</v>
      </c>
      <c r="I966" s="199"/>
      <c r="J966" s="200">
        <f>ROUND(I966*H966,2)</f>
        <v>0</v>
      </c>
      <c r="K966" s="196" t="s">
        <v>324</v>
      </c>
      <c r="L966" s="40"/>
      <c r="M966" s="201" t="s">
        <v>1</v>
      </c>
      <c r="N966" s="202" t="s">
        <v>50</v>
      </c>
      <c r="O966" s="72"/>
      <c r="P966" s="203">
        <f>O966*H966</f>
        <v>0</v>
      </c>
      <c r="Q966" s="203">
        <v>7.8105000000000004E-4</v>
      </c>
      <c r="R966" s="203">
        <f>Q966*H966</f>
        <v>1.6448912999999999E-2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416</v>
      </c>
      <c r="AT966" s="205" t="s">
        <v>212</v>
      </c>
      <c r="AU966" s="205" t="s">
        <v>95</v>
      </c>
      <c r="AY966" s="17" t="s">
        <v>209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7" t="s">
        <v>93</v>
      </c>
      <c r="BK966" s="206">
        <f>ROUND(I966*H966,2)</f>
        <v>0</v>
      </c>
      <c r="BL966" s="17" t="s">
        <v>416</v>
      </c>
      <c r="BM966" s="205" t="s">
        <v>1475</v>
      </c>
    </row>
    <row r="967" spans="1:65" s="2" customFormat="1" ht="11.25">
      <c r="A967" s="35"/>
      <c r="B967" s="36"/>
      <c r="C967" s="37"/>
      <c r="D967" s="207" t="s">
        <v>219</v>
      </c>
      <c r="E967" s="37"/>
      <c r="F967" s="208" t="s">
        <v>1476</v>
      </c>
      <c r="G967" s="37"/>
      <c r="H967" s="37"/>
      <c r="I967" s="209"/>
      <c r="J967" s="37"/>
      <c r="K967" s="37"/>
      <c r="L967" s="40"/>
      <c r="M967" s="210"/>
      <c r="N967" s="211"/>
      <c r="O967" s="72"/>
      <c r="P967" s="72"/>
      <c r="Q967" s="72"/>
      <c r="R967" s="72"/>
      <c r="S967" s="72"/>
      <c r="T967" s="73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7" t="s">
        <v>219</v>
      </c>
      <c r="AU967" s="17" t="s">
        <v>95</v>
      </c>
    </row>
    <row r="968" spans="1:65" s="13" customFormat="1" ht="11.25">
      <c r="B968" s="214"/>
      <c r="C968" s="215"/>
      <c r="D968" s="212" t="s">
        <v>263</v>
      </c>
      <c r="E968" s="216" t="s">
        <v>1</v>
      </c>
      <c r="F968" s="217" t="s">
        <v>1477</v>
      </c>
      <c r="G968" s="215"/>
      <c r="H968" s="218">
        <v>21.06</v>
      </c>
      <c r="I968" s="219"/>
      <c r="J968" s="215"/>
      <c r="K968" s="215"/>
      <c r="L968" s="220"/>
      <c r="M968" s="221"/>
      <c r="N968" s="222"/>
      <c r="O968" s="222"/>
      <c r="P968" s="222"/>
      <c r="Q968" s="222"/>
      <c r="R968" s="222"/>
      <c r="S968" s="222"/>
      <c r="T968" s="223"/>
      <c r="AT968" s="224" t="s">
        <v>263</v>
      </c>
      <c r="AU968" s="224" t="s">
        <v>95</v>
      </c>
      <c r="AV968" s="13" t="s">
        <v>95</v>
      </c>
      <c r="AW968" s="13" t="s">
        <v>41</v>
      </c>
      <c r="AX968" s="13" t="s">
        <v>85</v>
      </c>
      <c r="AY968" s="224" t="s">
        <v>209</v>
      </c>
    </row>
    <row r="969" spans="1:65" s="14" customFormat="1" ht="11.25">
      <c r="B969" s="229"/>
      <c r="C969" s="230"/>
      <c r="D969" s="212" t="s">
        <v>263</v>
      </c>
      <c r="E969" s="231" t="s">
        <v>1</v>
      </c>
      <c r="F969" s="232" t="s">
        <v>339</v>
      </c>
      <c r="G969" s="230"/>
      <c r="H969" s="233">
        <v>21.06</v>
      </c>
      <c r="I969" s="234"/>
      <c r="J969" s="230"/>
      <c r="K969" s="230"/>
      <c r="L969" s="235"/>
      <c r="M969" s="236"/>
      <c r="N969" s="237"/>
      <c r="O969" s="237"/>
      <c r="P969" s="237"/>
      <c r="Q969" s="237"/>
      <c r="R969" s="237"/>
      <c r="S969" s="237"/>
      <c r="T969" s="238"/>
      <c r="AT969" s="239" t="s">
        <v>263</v>
      </c>
      <c r="AU969" s="239" t="s">
        <v>95</v>
      </c>
      <c r="AV969" s="14" t="s">
        <v>217</v>
      </c>
      <c r="AW969" s="14" t="s">
        <v>41</v>
      </c>
      <c r="AX969" s="14" t="s">
        <v>93</v>
      </c>
      <c r="AY969" s="239" t="s">
        <v>209</v>
      </c>
    </row>
    <row r="970" spans="1:65" s="2" customFormat="1" ht="16.5" customHeight="1">
      <c r="A970" s="35"/>
      <c r="B970" s="36"/>
      <c r="C970" s="194" t="s">
        <v>1478</v>
      </c>
      <c r="D970" s="194" t="s">
        <v>212</v>
      </c>
      <c r="E970" s="195" t="s">
        <v>1479</v>
      </c>
      <c r="F970" s="196" t="s">
        <v>1480</v>
      </c>
      <c r="G970" s="197" t="s">
        <v>334</v>
      </c>
      <c r="H970" s="198">
        <v>14.06</v>
      </c>
      <c r="I970" s="199"/>
      <c r="J970" s="200">
        <f>ROUND(I970*H970,2)</f>
        <v>0</v>
      </c>
      <c r="K970" s="196" t="s">
        <v>324</v>
      </c>
      <c r="L970" s="40"/>
      <c r="M970" s="201" t="s">
        <v>1</v>
      </c>
      <c r="N970" s="202" t="s">
        <v>50</v>
      </c>
      <c r="O970" s="72"/>
      <c r="P970" s="203">
        <f>O970*H970</f>
        <v>0</v>
      </c>
      <c r="Q970" s="203">
        <v>1.523E-3</v>
      </c>
      <c r="R970" s="203">
        <f>Q970*H970</f>
        <v>2.1413380000000003E-2</v>
      </c>
      <c r="S970" s="203">
        <v>0</v>
      </c>
      <c r="T970" s="20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05" t="s">
        <v>416</v>
      </c>
      <c r="AT970" s="205" t="s">
        <v>212</v>
      </c>
      <c r="AU970" s="205" t="s">
        <v>95</v>
      </c>
      <c r="AY970" s="17" t="s">
        <v>209</v>
      </c>
      <c r="BE970" s="206">
        <f>IF(N970="základní",J970,0)</f>
        <v>0</v>
      </c>
      <c r="BF970" s="206">
        <f>IF(N970="snížená",J970,0)</f>
        <v>0</v>
      </c>
      <c r="BG970" s="206">
        <f>IF(N970="zákl. přenesená",J970,0)</f>
        <v>0</v>
      </c>
      <c r="BH970" s="206">
        <f>IF(N970="sníž. přenesená",J970,0)</f>
        <v>0</v>
      </c>
      <c r="BI970" s="206">
        <f>IF(N970="nulová",J970,0)</f>
        <v>0</v>
      </c>
      <c r="BJ970" s="17" t="s">
        <v>93</v>
      </c>
      <c r="BK970" s="206">
        <f>ROUND(I970*H970,2)</f>
        <v>0</v>
      </c>
      <c r="BL970" s="17" t="s">
        <v>416</v>
      </c>
      <c r="BM970" s="205" t="s">
        <v>1481</v>
      </c>
    </row>
    <row r="971" spans="1:65" s="2" customFormat="1" ht="11.25">
      <c r="A971" s="35"/>
      <c r="B971" s="36"/>
      <c r="C971" s="37"/>
      <c r="D971" s="207" t="s">
        <v>219</v>
      </c>
      <c r="E971" s="37"/>
      <c r="F971" s="208" t="s">
        <v>1482</v>
      </c>
      <c r="G971" s="37"/>
      <c r="H971" s="37"/>
      <c r="I971" s="209"/>
      <c r="J971" s="37"/>
      <c r="K971" s="37"/>
      <c r="L971" s="40"/>
      <c r="M971" s="210"/>
      <c r="N971" s="211"/>
      <c r="O971" s="72"/>
      <c r="P971" s="72"/>
      <c r="Q971" s="72"/>
      <c r="R971" s="72"/>
      <c r="S971" s="72"/>
      <c r="T971" s="73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7" t="s">
        <v>219</v>
      </c>
      <c r="AU971" s="17" t="s">
        <v>95</v>
      </c>
    </row>
    <row r="972" spans="1:65" s="13" customFormat="1" ht="11.25">
      <c r="B972" s="214"/>
      <c r="C972" s="215"/>
      <c r="D972" s="212" t="s">
        <v>263</v>
      </c>
      <c r="E972" s="216" t="s">
        <v>1</v>
      </c>
      <c r="F972" s="217" t="s">
        <v>1483</v>
      </c>
      <c r="G972" s="215"/>
      <c r="H972" s="218">
        <v>14.06</v>
      </c>
      <c r="I972" s="219"/>
      <c r="J972" s="215"/>
      <c r="K972" s="215"/>
      <c r="L972" s="220"/>
      <c r="M972" s="221"/>
      <c r="N972" s="222"/>
      <c r="O972" s="222"/>
      <c r="P972" s="222"/>
      <c r="Q972" s="222"/>
      <c r="R972" s="222"/>
      <c r="S972" s="222"/>
      <c r="T972" s="223"/>
      <c r="AT972" s="224" t="s">
        <v>263</v>
      </c>
      <c r="AU972" s="224" t="s">
        <v>95</v>
      </c>
      <c r="AV972" s="13" t="s">
        <v>95</v>
      </c>
      <c r="AW972" s="13" t="s">
        <v>41</v>
      </c>
      <c r="AX972" s="13" t="s">
        <v>85</v>
      </c>
      <c r="AY972" s="224" t="s">
        <v>209</v>
      </c>
    </row>
    <row r="973" spans="1:65" s="14" customFormat="1" ht="11.25">
      <c r="B973" s="229"/>
      <c r="C973" s="230"/>
      <c r="D973" s="212" t="s">
        <v>263</v>
      </c>
      <c r="E973" s="231" t="s">
        <v>1</v>
      </c>
      <c r="F973" s="232" t="s">
        <v>339</v>
      </c>
      <c r="G973" s="230"/>
      <c r="H973" s="233">
        <v>14.06</v>
      </c>
      <c r="I973" s="234"/>
      <c r="J973" s="230"/>
      <c r="K973" s="230"/>
      <c r="L973" s="235"/>
      <c r="M973" s="236"/>
      <c r="N973" s="237"/>
      <c r="O973" s="237"/>
      <c r="P973" s="237"/>
      <c r="Q973" s="237"/>
      <c r="R973" s="237"/>
      <c r="S973" s="237"/>
      <c r="T973" s="238"/>
      <c r="AT973" s="239" t="s">
        <v>263</v>
      </c>
      <c r="AU973" s="239" t="s">
        <v>95</v>
      </c>
      <c r="AV973" s="14" t="s">
        <v>217</v>
      </c>
      <c r="AW973" s="14" t="s">
        <v>41</v>
      </c>
      <c r="AX973" s="14" t="s">
        <v>93</v>
      </c>
      <c r="AY973" s="239" t="s">
        <v>209</v>
      </c>
    </row>
    <row r="974" spans="1:65" s="2" customFormat="1" ht="24.2" customHeight="1">
      <c r="A974" s="35"/>
      <c r="B974" s="36"/>
      <c r="C974" s="194" t="s">
        <v>1484</v>
      </c>
      <c r="D974" s="194" t="s">
        <v>212</v>
      </c>
      <c r="E974" s="195" t="s">
        <v>1485</v>
      </c>
      <c r="F974" s="196" t="s">
        <v>1486</v>
      </c>
      <c r="G974" s="197" t="s">
        <v>334</v>
      </c>
      <c r="H974" s="198">
        <v>11.2</v>
      </c>
      <c r="I974" s="199"/>
      <c r="J974" s="200">
        <f>ROUND(I974*H974,2)</f>
        <v>0</v>
      </c>
      <c r="K974" s="196" t="s">
        <v>324</v>
      </c>
      <c r="L974" s="40"/>
      <c r="M974" s="201" t="s">
        <v>1</v>
      </c>
      <c r="N974" s="202" t="s">
        <v>50</v>
      </c>
      <c r="O974" s="72"/>
      <c r="P974" s="203">
        <f>O974*H974</f>
        <v>0</v>
      </c>
      <c r="Q974" s="203">
        <v>4.5615E-4</v>
      </c>
      <c r="R974" s="203">
        <f>Q974*H974</f>
        <v>5.1088799999999997E-3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416</v>
      </c>
      <c r="AT974" s="205" t="s">
        <v>212</v>
      </c>
      <c r="AU974" s="205" t="s">
        <v>95</v>
      </c>
      <c r="AY974" s="17" t="s">
        <v>209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7" t="s">
        <v>93</v>
      </c>
      <c r="BK974" s="206">
        <f>ROUND(I974*H974,2)</f>
        <v>0</v>
      </c>
      <c r="BL974" s="17" t="s">
        <v>416</v>
      </c>
      <c r="BM974" s="205" t="s">
        <v>1487</v>
      </c>
    </row>
    <row r="975" spans="1:65" s="2" customFormat="1" ht="11.25">
      <c r="A975" s="35"/>
      <c r="B975" s="36"/>
      <c r="C975" s="37"/>
      <c r="D975" s="207" t="s">
        <v>219</v>
      </c>
      <c r="E975" s="37"/>
      <c r="F975" s="208" t="s">
        <v>1488</v>
      </c>
      <c r="G975" s="37"/>
      <c r="H975" s="37"/>
      <c r="I975" s="209"/>
      <c r="J975" s="37"/>
      <c r="K975" s="37"/>
      <c r="L975" s="40"/>
      <c r="M975" s="210"/>
      <c r="N975" s="211"/>
      <c r="O975" s="72"/>
      <c r="P975" s="72"/>
      <c r="Q975" s="72"/>
      <c r="R975" s="72"/>
      <c r="S975" s="72"/>
      <c r="T975" s="73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T975" s="17" t="s">
        <v>219</v>
      </c>
      <c r="AU975" s="17" t="s">
        <v>95</v>
      </c>
    </row>
    <row r="976" spans="1:65" s="13" customFormat="1" ht="11.25">
      <c r="B976" s="214"/>
      <c r="C976" s="215"/>
      <c r="D976" s="212" t="s">
        <v>263</v>
      </c>
      <c r="E976" s="216" t="s">
        <v>1</v>
      </c>
      <c r="F976" s="217" t="s">
        <v>1489</v>
      </c>
      <c r="G976" s="215"/>
      <c r="H976" s="218">
        <v>11.2</v>
      </c>
      <c r="I976" s="219"/>
      <c r="J976" s="215"/>
      <c r="K976" s="215"/>
      <c r="L976" s="220"/>
      <c r="M976" s="221"/>
      <c r="N976" s="222"/>
      <c r="O976" s="222"/>
      <c r="P976" s="222"/>
      <c r="Q976" s="222"/>
      <c r="R976" s="222"/>
      <c r="S976" s="222"/>
      <c r="T976" s="223"/>
      <c r="AT976" s="224" t="s">
        <v>263</v>
      </c>
      <c r="AU976" s="224" t="s">
        <v>95</v>
      </c>
      <c r="AV976" s="13" t="s">
        <v>95</v>
      </c>
      <c r="AW976" s="13" t="s">
        <v>41</v>
      </c>
      <c r="AX976" s="13" t="s">
        <v>85</v>
      </c>
      <c r="AY976" s="224" t="s">
        <v>209</v>
      </c>
    </row>
    <row r="977" spans="1:65" s="14" customFormat="1" ht="11.25">
      <c r="B977" s="229"/>
      <c r="C977" s="230"/>
      <c r="D977" s="212" t="s">
        <v>263</v>
      </c>
      <c r="E977" s="231" t="s">
        <v>1</v>
      </c>
      <c r="F977" s="232" t="s">
        <v>339</v>
      </c>
      <c r="G977" s="230"/>
      <c r="H977" s="233">
        <v>11.2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AT977" s="239" t="s">
        <v>263</v>
      </c>
      <c r="AU977" s="239" t="s">
        <v>95</v>
      </c>
      <c r="AV977" s="14" t="s">
        <v>217</v>
      </c>
      <c r="AW977" s="14" t="s">
        <v>41</v>
      </c>
      <c r="AX977" s="14" t="s">
        <v>93</v>
      </c>
      <c r="AY977" s="239" t="s">
        <v>209</v>
      </c>
    </row>
    <row r="978" spans="1:65" s="2" customFormat="1" ht="24.2" customHeight="1">
      <c r="A978" s="35"/>
      <c r="B978" s="36"/>
      <c r="C978" s="194" t="s">
        <v>1490</v>
      </c>
      <c r="D978" s="194" t="s">
        <v>212</v>
      </c>
      <c r="E978" s="195" t="s">
        <v>1491</v>
      </c>
      <c r="F978" s="196" t="s">
        <v>1492</v>
      </c>
      <c r="G978" s="197" t="s">
        <v>462</v>
      </c>
      <c r="H978" s="198">
        <v>82.134</v>
      </c>
      <c r="I978" s="199"/>
      <c r="J978" s="200">
        <f>ROUND(I978*H978,2)</f>
        <v>0</v>
      </c>
      <c r="K978" s="196" t="s">
        <v>324</v>
      </c>
      <c r="L978" s="40"/>
      <c r="M978" s="201" t="s">
        <v>1</v>
      </c>
      <c r="N978" s="202" t="s">
        <v>50</v>
      </c>
      <c r="O978" s="72"/>
      <c r="P978" s="203">
        <f>O978*H978</f>
        <v>0</v>
      </c>
      <c r="Q978" s="203">
        <v>2.699E-3</v>
      </c>
      <c r="R978" s="203">
        <f>Q978*H978</f>
        <v>0.221679666</v>
      </c>
      <c r="S978" s="203">
        <v>0</v>
      </c>
      <c r="T978" s="204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05" t="s">
        <v>416</v>
      </c>
      <c r="AT978" s="205" t="s">
        <v>212</v>
      </c>
      <c r="AU978" s="205" t="s">
        <v>95</v>
      </c>
      <c r="AY978" s="17" t="s">
        <v>209</v>
      </c>
      <c r="BE978" s="206">
        <f>IF(N978="základní",J978,0)</f>
        <v>0</v>
      </c>
      <c r="BF978" s="206">
        <f>IF(N978="snížená",J978,0)</f>
        <v>0</v>
      </c>
      <c r="BG978" s="206">
        <f>IF(N978="zákl. přenesená",J978,0)</f>
        <v>0</v>
      </c>
      <c r="BH978" s="206">
        <f>IF(N978="sníž. přenesená",J978,0)</f>
        <v>0</v>
      </c>
      <c r="BI978" s="206">
        <f>IF(N978="nulová",J978,0)</f>
        <v>0</v>
      </c>
      <c r="BJ978" s="17" t="s">
        <v>93</v>
      </c>
      <c r="BK978" s="206">
        <f>ROUND(I978*H978,2)</f>
        <v>0</v>
      </c>
      <c r="BL978" s="17" t="s">
        <v>416</v>
      </c>
      <c r="BM978" s="205" t="s">
        <v>1493</v>
      </c>
    </row>
    <row r="979" spans="1:65" s="2" customFormat="1" ht="11.25">
      <c r="A979" s="35"/>
      <c r="B979" s="36"/>
      <c r="C979" s="37"/>
      <c r="D979" s="207" t="s">
        <v>219</v>
      </c>
      <c r="E979" s="37"/>
      <c r="F979" s="208" t="s">
        <v>1494</v>
      </c>
      <c r="G979" s="37"/>
      <c r="H979" s="37"/>
      <c r="I979" s="209"/>
      <c r="J979" s="37"/>
      <c r="K979" s="37"/>
      <c r="L979" s="40"/>
      <c r="M979" s="210"/>
      <c r="N979" s="211"/>
      <c r="O979" s="72"/>
      <c r="P979" s="72"/>
      <c r="Q979" s="72"/>
      <c r="R979" s="72"/>
      <c r="S979" s="72"/>
      <c r="T979" s="73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T979" s="17" t="s">
        <v>219</v>
      </c>
      <c r="AU979" s="17" t="s">
        <v>95</v>
      </c>
    </row>
    <row r="980" spans="1:65" s="13" customFormat="1" ht="11.25">
      <c r="B980" s="214"/>
      <c r="C980" s="215"/>
      <c r="D980" s="212" t="s">
        <v>263</v>
      </c>
      <c r="E980" s="216" t="s">
        <v>1</v>
      </c>
      <c r="F980" s="217" t="s">
        <v>1495</v>
      </c>
      <c r="G980" s="215"/>
      <c r="H980" s="218">
        <v>82.134</v>
      </c>
      <c r="I980" s="219"/>
      <c r="J980" s="215"/>
      <c r="K980" s="215"/>
      <c r="L980" s="220"/>
      <c r="M980" s="221"/>
      <c r="N980" s="222"/>
      <c r="O980" s="222"/>
      <c r="P980" s="222"/>
      <c r="Q980" s="222"/>
      <c r="R980" s="222"/>
      <c r="S980" s="222"/>
      <c r="T980" s="223"/>
      <c r="AT980" s="224" t="s">
        <v>263</v>
      </c>
      <c r="AU980" s="224" t="s">
        <v>95</v>
      </c>
      <c r="AV980" s="13" t="s">
        <v>95</v>
      </c>
      <c r="AW980" s="13" t="s">
        <v>41</v>
      </c>
      <c r="AX980" s="13" t="s">
        <v>85</v>
      </c>
      <c r="AY980" s="224" t="s">
        <v>209</v>
      </c>
    </row>
    <row r="981" spans="1:65" s="14" customFormat="1" ht="11.25">
      <c r="B981" s="229"/>
      <c r="C981" s="230"/>
      <c r="D981" s="212" t="s">
        <v>263</v>
      </c>
      <c r="E981" s="231" t="s">
        <v>1</v>
      </c>
      <c r="F981" s="232" t="s">
        <v>339</v>
      </c>
      <c r="G981" s="230"/>
      <c r="H981" s="233">
        <v>82.134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263</v>
      </c>
      <c r="AU981" s="239" t="s">
        <v>95</v>
      </c>
      <c r="AV981" s="14" t="s">
        <v>217</v>
      </c>
      <c r="AW981" s="14" t="s">
        <v>41</v>
      </c>
      <c r="AX981" s="14" t="s">
        <v>93</v>
      </c>
      <c r="AY981" s="239" t="s">
        <v>209</v>
      </c>
    </row>
    <row r="982" spans="1:65" s="2" customFormat="1" ht="24.2" customHeight="1">
      <c r="A982" s="35"/>
      <c r="B982" s="36"/>
      <c r="C982" s="194" t="s">
        <v>1496</v>
      </c>
      <c r="D982" s="194" t="s">
        <v>212</v>
      </c>
      <c r="E982" s="195" t="s">
        <v>1497</v>
      </c>
      <c r="F982" s="196" t="s">
        <v>1498</v>
      </c>
      <c r="G982" s="197" t="s">
        <v>462</v>
      </c>
      <c r="H982" s="198">
        <v>22.131</v>
      </c>
      <c r="I982" s="199"/>
      <c r="J982" s="200">
        <f>ROUND(I982*H982,2)</f>
        <v>0</v>
      </c>
      <c r="K982" s="196" t="s">
        <v>324</v>
      </c>
      <c r="L982" s="40"/>
      <c r="M982" s="201" t="s">
        <v>1</v>
      </c>
      <c r="N982" s="202" t="s">
        <v>50</v>
      </c>
      <c r="O982" s="72"/>
      <c r="P982" s="203">
        <f>O982*H982</f>
        <v>0</v>
      </c>
      <c r="Q982" s="203">
        <v>2.7190000000000001E-3</v>
      </c>
      <c r="R982" s="203">
        <f>Q982*H982</f>
        <v>6.0174189000000003E-2</v>
      </c>
      <c r="S982" s="203">
        <v>0</v>
      </c>
      <c r="T982" s="204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205" t="s">
        <v>416</v>
      </c>
      <c r="AT982" s="205" t="s">
        <v>212</v>
      </c>
      <c r="AU982" s="205" t="s">
        <v>95</v>
      </c>
      <c r="AY982" s="17" t="s">
        <v>209</v>
      </c>
      <c r="BE982" s="206">
        <f>IF(N982="základní",J982,0)</f>
        <v>0</v>
      </c>
      <c r="BF982" s="206">
        <f>IF(N982="snížená",J982,0)</f>
        <v>0</v>
      </c>
      <c r="BG982" s="206">
        <f>IF(N982="zákl. přenesená",J982,0)</f>
        <v>0</v>
      </c>
      <c r="BH982" s="206">
        <f>IF(N982="sníž. přenesená",J982,0)</f>
        <v>0</v>
      </c>
      <c r="BI982" s="206">
        <f>IF(N982="nulová",J982,0)</f>
        <v>0</v>
      </c>
      <c r="BJ982" s="17" t="s">
        <v>93</v>
      </c>
      <c r="BK982" s="206">
        <f>ROUND(I982*H982,2)</f>
        <v>0</v>
      </c>
      <c r="BL982" s="17" t="s">
        <v>416</v>
      </c>
      <c r="BM982" s="205" t="s">
        <v>1499</v>
      </c>
    </row>
    <row r="983" spans="1:65" s="2" customFormat="1" ht="11.25">
      <c r="A983" s="35"/>
      <c r="B983" s="36"/>
      <c r="C983" s="37"/>
      <c r="D983" s="207" t="s">
        <v>219</v>
      </c>
      <c r="E983" s="37"/>
      <c r="F983" s="208" t="s">
        <v>1500</v>
      </c>
      <c r="G983" s="37"/>
      <c r="H983" s="37"/>
      <c r="I983" s="209"/>
      <c r="J983" s="37"/>
      <c r="K983" s="37"/>
      <c r="L983" s="40"/>
      <c r="M983" s="210"/>
      <c r="N983" s="211"/>
      <c r="O983" s="72"/>
      <c r="P983" s="72"/>
      <c r="Q983" s="72"/>
      <c r="R983" s="72"/>
      <c r="S983" s="72"/>
      <c r="T983" s="73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7" t="s">
        <v>219</v>
      </c>
      <c r="AU983" s="17" t="s">
        <v>95</v>
      </c>
    </row>
    <row r="984" spans="1:65" s="15" customFormat="1" ht="11.25">
      <c r="B984" s="240"/>
      <c r="C984" s="241"/>
      <c r="D984" s="212" t="s">
        <v>263</v>
      </c>
      <c r="E984" s="242" t="s">
        <v>1</v>
      </c>
      <c r="F984" s="243" t="s">
        <v>1501</v>
      </c>
      <c r="G984" s="241"/>
      <c r="H984" s="242" t="s">
        <v>1</v>
      </c>
      <c r="I984" s="244"/>
      <c r="J984" s="241"/>
      <c r="K984" s="241"/>
      <c r="L984" s="245"/>
      <c r="M984" s="246"/>
      <c r="N984" s="247"/>
      <c r="O984" s="247"/>
      <c r="P984" s="247"/>
      <c r="Q984" s="247"/>
      <c r="R984" s="247"/>
      <c r="S984" s="247"/>
      <c r="T984" s="248"/>
      <c r="AT984" s="249" t="s">
        <v>263</v>
      </c>
      <c r="AU984" s="249" t="s">
        <v>95</v>
      </c>
      <c r="AV984" s="15" t="s">
        <v>93</v>
      </c>
      <c r="AW984" s="15" t="s">
        <v>41</v>
      </c>
      <c r="AX984" s="15" t="s">
        <v>85</v>
      </c>
      <c r="AY984" s="249" t="s">
        <v>209</v>
      </c>
    </row>
    <row r="985" spans="1:65" s="13" customFormat="1" ht="11.25">
      <c r="B985" s="214"/>
      <c r="C985" s="215"/>
      <c r="D985" s="212" t="s">
        <v>263</v>
      </c>
      <c r="E985" s="216" t="s">
        <v>1</v>
      </c>
      <c r="F985" s="217" t="s">
        <v>1502</v>
      </c>
      <c r="G985" s="215"/>
      <c r="H985" s="218">
        <v>12.654</v>
      </c>
      <c r="I985" s="219"/>
      <c r="J985" s="215"/>
      <c r="K985" s="215"/>
      <c r="L985" s="220"/>
      <c r="M985" s="221"/>
      <c r="N985" s="222"/>
      <c r="O985" s="222"/>
      <c r="P985" s="222"/>
      <c r="Q985" s="222"/>
      <c r="R985" s="222"/>
      <c r="S985" s="222"/>
      <c r="T985" s="223"/>
      <c r="AT985" s="224" t="s">
        <v>263</v>
      </c>
      <c r="AU985" s="224" t="s">
        <v>95</v>
      </c>
      <c r="AV985" s="13" t="s">
        <v>95</v>
      </c>
      <c r="AW985" s="13" t="s">
        <v>41</v>
      </c>
      <c r="AX985" s="13" t="s">
        <v>85</v>
      </c>
      <c r="AY985" s="224" t="s">
        <v>209</v>
      </c>
    </row>
    <row r="986" spans="1:65" s="13" customFormat="1" ht="11.25">
      <c r="B986" s="214"/>
      <c r="C986" s="215"/>
      <c r="D986" s="212" t="s">
        <v>263</v>
      </c>
      <c r="E986" s="216" t="s">
        <v>1</v>
      </c>
      <c r="F986" s="217" t="s">
        <v>1503</v>
      </c>
      <c r="G986" s="215"/>
      <c r="H986" s="218">
        <v>9.4770000000000003</v>
      </c>
      <c r="I986" s="219"/>
      <c r="J986" s="215"/>
      <c r="K986" s="215"/>
      <c r="L986" s="220"/>
      <c r="M986" s="221"/>
      <c r="N986" s="222"/>
      <c r="O986" s="222"/>
      <c r="P986" s="222"/>
      <c r="Q986" s="222"/>
      <c r="R986" s="222"/>
      <c r="S986" s="222"/>
      <c r="T986" s="223"/>
      <c r="AT986" s="224" t="s">
        <v>263</v>
      </c>
      <c r="AU986" s="224" t="s">
        <v>95</v>
      </c>
      <c r="AV986" s="13" t="s">
        <v>95</v>
      </c>
      <c r="AW986" s="13" t="s">
        <v>41</v>
      </c>
      <c r="AX986" s="13" t="s">
        <v>85</v>
      </c>
      <c r="AY986" s="224" t="s">
        <v>209</v>
      </c>
    </row>
    <row r="987" spans="1:65" s="14" customFormat="1" ht="11.25">
      <c r="B987" s="229"/>
      <c r="C987" s="230"/>
      <c r="D987" s="212" t="s">
        <v>263</v>
      </c>
      <c r="E987" s="231" t="s">
        <v>1</v>
      </c>
      <c r="F987" s="232" t="s">
        <v>339</v>
      </c>
      <c r="G987" s="230"/>
      <c r="H987" s="233">
        <v>22.131</v>
      </c>
      <c r="I987" s="234"/>
      <c r="J987" s="230"/>
      <c r="K987" s="230"/>
      <c r="L987" s="235"/>
      <c r="M987" s="236"/>
      <c r="N987" s="237"/>
      <c r="O987" s="237"/>
      <c r="P987" s="237"/>
      <c r="Q987" s="237"/>
      <c r="R987" s="237"/>
      <c r="S987" s="237"/>
      <c r="T987" s="238"/>
      <c r="AT987" s="239" t="s">
        <v>263</v>
      </c>
      <c r="AU987" s="239" t="s">
        <v>95</v>
      </c>
      <c r="AV987" s="14" t="s">
        <v>217</v>
      </c>
      <c r="AW987" s="14" t="s">
        <v>41</v>
      </c>
      <c r="AX987" s="14" t="s">
        <v>93</v>
      </c>
      <c r="AY987" s="239" t="s">
        <v>209</v>
      </c>
    </row>
    <row r="988" spans="1:65" s="2" customFormat="1" ht="24.2" customHeight="1">
      <c r="A988" s="35"/>
      <c r="B988" s="36"/>
      <c r="C988" s="194" t="s">
        <v>1504</v>
      </c>
      <c r="D988" s="194" t="s">
        <v>212</v>
      </c>
      <c r="E988" s="195" t="s">
        <v>1505</v>
      </c>
      <c r="F988" s="196" t="s">
        <v>1506</v>
      </c>
      <c r="G988" s="197" t="s">
        <v>462</v>
      </c>
      <c r="H988" s="198">
        <v>82.134</v>
      </c>
      <c r="I988" s="199"/>
      <c r="J988" s="200">
        <f>ROUND(I988*H988,2)</f>
        <v>0</v>
      </c>
      <c r="K988" s="196" t="s">
        <v>324</v>
      </c>
      <c r="L988" s="40"/>
      <c r="M988" s="201" t="s">
        <v>1</v>
      </c>
      <c r="N988" s="202" t="s">
        <v>50</v>
      </c>
      <c r="O988" s="72"/>
      <c r="P988" s="203">
        <f>O988*H988</f>
        <v>0</v>
      </c>
      <c r="Q988" s="203">
        <v>3.4000000000000002E-4</v>
      </c>
      <c r="R988" s="203">
        <f>Q988*H988</f>
        <v>2.7925560000000002E-2</v>
      </c>
      <c r="S988" s="203">
        <v>0</v>
      </c>
      <c r="T988" s="204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05" t="s">
        <v>416</v>
      </c>
      <c r="AT988" s="205" t="s">
        <v>212</v>
      </c>
      <c r="AU988" s="205" t="s">
        <v>95</v>
      </c>
      <c r="AY988" s="17" t="s">
        <v>209</v>
      </c>
      <c r="BE988" s="206">
        <f>IF(N988="základní",J988,0)</f>
        <v>0</v>
      </c>
      <c r="BF988" s="206">
        <f>IF(N988="snížená",J988,0)</f>
        <v>0</v>
      </c>
      <c r="BG988" s="206">
        <f>IF(N988="zákl. přenesená",J988,0)</f>
        <v>0</v>
      </c>
      <c r="BH988" s="206">
        <f>IF(N988="sníž. přenesená",J988,0)</f>
        <v>0</v>
      </c>
      <c r="BI988" s="206">
        <f>IF(N988="nulová",J988,0)</f>
        <v>0</v>
      </c>
      <c r="BJ988" s="17" t="s">
        <v>93</v>
      </c>
      <c r="BK988" s="206">
        <f>ROUND(I988*H988,2)</f>
        <v>0</v>
      </c>
      <c r="BL988" s="17" t="s">
        <v>416</v>
      </c>
      <c r="BM988" s="205" t="s">
        <v>1507</v>
      </c>
    </row>
    <row r="989" spans="1:65" s="2" customFormat="1" ht="11.25">
      <c r="A989" s="35"/>
      <c r="B989" s="36"/>
      <c r="C989" s="37"/>
      <c r="D989" s="207" t="s">
        <v>219</v>
      </c>
      <c r="E989" s="37"/>
      <c r="F989" s="208" t="s">
        <v>1508</v>
      </c>
      <c r="G989" s="37"/>
      <c r="H989" s="37"/>
      <c r="I989" s="209"/>
      <c r="J989" s="37"/>
      <c r="K989" s="37"/>
      <c r="L989" s="40"/>
      <c r="M989" s="210"/>
      <c r="N989" s="211"/>
      <c r="O989" s="72"/>
      <c r="P989" s="72"/>
      <c r="Q989" s="72"/>
      <c r="R989" s="72"/>
      <c r="S989" s="72"/>
      <c r="T989" s="73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T989" s="17" t="s">
        <v>219</v>
      </c>
      <c r="AU989" s="17" t="s">
        <v>95</v>
      </c>
    </row>
    <row r="990" spans="1:65" s="2" customFormat="1" ht="24.2" customHeight="1">
      <c r="A990" s="35"/>
      <c r="B990" s="36"/>
      <c r="C990" s="194" t="s">
        <v>1509</v>
      </c>
      <c r="D990" s="194" t="s">
        <v>212</v>
      </c>
      <c r="E990" s="195" t="s">
        <v>1510</v>
      </c>
      <c r="F990" s="196" t="s">
        <v>1511</v>
      </c>
      <c r="G990" s="197" t="s">
        <v>334</v>
      </c>
      <c r="H990" s="198">
        <v>45.6</v>
      </c>
      <c r="I990" s="199"/>
      <c r="J990" s="200">
        <f>ROUND(I990*H990,2)</f>
        <v>0</v>
      </c>
      <c r="K990" s="196" t="s">
        <v>324</v>
      </c>
      <c r="L990" s="40"/>
      <c r="M990" s="201" t="s">
        <v>1</v>
      </c>
      <c r="N990" s="202" t="s">
        <v>50</v>
      </c>
      <c r="O990" s="72"/>
      <c r="P990" s="203">
        <f>O990*H990</f>
        <v>0</v>
      </c>
      <c r="Q990" s="203">
        <v>1.5045499999999999E-3</v>
      </c>
      <c r="R990" s="203">
        <f>Q990*H990</f>
        <v>6.8607479999999998E-2</v>
      </c>
      <c r="S990" s="203">
        <v>0</v>
      </c>
      <c r="T990" s="204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05" t="s">
        <v>416</v>
      </c>
      <c r="AT990" s="205" t="s">
        <v>212</v>
      </c>
      <c r="AU990" s="205" t="s">
        <v>95</v>
      </c>
      <c r="AY990" s="17" t="s">
        <v>209</v>
      </c>
      <c r="BE990" s="206">
        <f>IF(N990="základní",J990,0)</f>
        <v>0</v>
      </c>
      <c r="BF990" s="206">
        <f>IF(N990="snížená",J990,0)</f>
        <v>0</v>
      </c>
      <c r="BG990" s="206">
        <f>IF(N990="zákl. přenesená",J990,0)</f>
        <v>0</v>
      </c>
      <c r="BH990" s="206">
        <f>IF(N990="sníž. přenesená",J990,0)</f>
        <v>0</v>
      </c>
      <c r="BI990" s="206">
        <f>IF(N990="nulová",J990,0)</f>
        <v>0</v>
      </c>
      <c r="BJ990" s="17" t="s">
        <v>93</v>
      </c>
      <c r="BK990" s="206">
        <f>ROUND(I990*H990,2)</f>
        <v>0</v>
      </c>
      <c r="BL990" s="17" t="s">
        <v>416</v>
      </c>
      <c r="BM990" s="205" t="s">
        <v>1512</v>
      </c>
    </row>
    <row r="991" spans="1:65" s="2" customFormat="1" ht="11.25">
      <c r="A991" s="35"/>
      <c r="B991" s="36"/>
      <c r="C991" s="37"/>
      <c r="D991" s="207" t="s">
        <v>219</v>
      </c>
      <c r="E991" s="37"/>
      <c r="F991" s="208" t="s">
        <v>1513</v>
      </c>
      <c r="G991" s="37"/>
      <c r="H991" s="37"/>
      <c r="I991" s="209"/>
      <c r="J991" s="37"/>
      <c r="K991" s="37"/>
      <c r="L991" s="40"/>
      <c r="M991" s="210"/>
      <c r="N991" s="211"/>
      <c r="O991" s="72"/>
      <c r="P991" s="72"/>
      <c r="Q991" s="72"/>
      <c r="R991" s="72"/>
      <c r="S991" s="72"/>
      <c r="T991" s="73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7" t="s">
        <v>219</v>
      </c>
      <c r="AU991" s="17" t="s">
        <v>95</v>
      </c>
    </row>
    <row r="992" spans="1:65" s="13" customFormat="1" ht="11.25">
      <c r="B992" s="214"/>
      <c r="C992" s="215"/>
      <c r="D992" s="212" t="s">
        <v>263</v>
      </c>
      <c r="E992" s="216" t="s">
        <v>1</v>
      </c>
      <c r="F992" s="217" t="s">
        <v>1514</v>
      </c>
      <c r="G992" s="215"/>
      <c r="H992" s="218">
        <v>30</v>
      </c>
      <c r="I992" s="219"/>
      <c r="J992" s="215"/>
      <c r="K992" s="215"/>
      <c r="L992" s="220"/>
      <c r="M992" s="221"/>
      <c r="N992" s="222"/>
      <c r="O992" s="222"/>
      <c r="P992" s="222"/>
      <c r="Q992" s="222"/>
      <c r="R992" s="222"/>
      <c r="S992" s="222"/>
      <c r="T992" s="223"/>
      <c r="AT992" s="224" t="s">
        <v>263</v>
      </c>
      <c r="AU992" s="224" t="s">
        <v>95</v>
      </c>
      <c r="AV992" s="13" t="s">
        <v>95</v>
      </c>
      <c r="AW992" s="13" t="s">
        <v>41</v>
      </c>
      <c r="AX992" s="13" t="s">
        <v>85</v>
      </c>
      <c r="AY992" s="224" t="s">
        <v>209</v>
      </c>
    </row>
    <row r="993" spans="1:65" s="13" customFormat="1" ht="11.25">
      <c r="B993" s="214"/>
      <c r="C993" s="215"/>
      <c r="D993" s="212" t="s">
        <v>263</v>
      </c>
      <c r="E993" s="216" t="s">
        <v>1</v>
      </c>
      <c r="F993" s="217" t="s">
        <v>1515</v>
      </c>
      <c r="G993" s="215"/>
      <c r="H993" s="218">
        <v>15.6</v>
      </c>
      <c r="I993" s="219"/>
      <c r="J993" s="215"/>
      <c r="K993" s="215"/>
      <c r="L993" s="220"/>
      <c r="M993" s="221"/>
      <c r="N993" s="222"/>
      <c r="O993" s="222"/>
      <c r="P993" s="222"/>
      <c r="Q993" s="222"/>
      <c r="R993" s="222"/>
      <c r="S993" s="222"/>
      <c r="T993" s="223"/>
      <c r="AT993" s="224" t="s">
        <v>263</v>
      </c>
      <c r="AU993" s="224" t="s">
        <v>95</v>
      </c>
      <c r="AV993" s="13" t="s">
        <v>95</v>
      </c>
      <c r="AW993" s="13" t="s">
        <v>41</v>
      </c>
      <c r="AX993" s="13" t="s">
        <v>85</v>
      </c>
      <c r="AY993" s="224" t="s">
        <v>209</v>
      </c>
    </row>
    <row r="994" spans="1:65" s="14" customFormat="1" ht="11.25">
      <c r="B994" s="229"/>
      <c r="C994" s="230"/>
      <c r="D994" s="212" t="s">
        <v>263</v>
      </c>
      <c r="E994" s="231" t="s">
        <v>1</v>
      </c>
      <c r="F994" s="232" t="s">
        <v>339</v>
      </c>
      <c r="G994" s="230"/>
      <c r="H994" s="233">
        <v>45.6</v>
      </c>
      <c r="I994" s="234"/>
      <c r="J994" s="230"/>
      <c r="K994" s="230"/>
      <c r="L994" s="235"/>
      <c r="M994" s="236"/>
      <c r="N994" s="237"/>
      <c r="O994" s="237"/>
      <c r="P994" s="237"/>
      <c r="Q994" s="237"/>
      <c r="R994" s="237"/>
      <c r="S994" s="237"/>
      <c r="T994" s="238"/>
      <c r="AT994" s="239" t="s">
        <v>263</v>
      </c>
      <c r="AU994" s="239" t="s">
        <v>95</v>
      </c>
      <c r="AV994" s="14" t="s">
        <v>217</v>
      </c>
      <c r="AW994" s="14" t="s">
        <v>41</v>
      </c>
      <c r="AX994" s="14" t="s">
        <v>93</v>
      </c>
      <c r="AY994" s="239" t="s">
        <v>209</v>
      </c>
    </row>
    <row r="995" spans="1:65" s="2" customFormat="1" ht="24.2" customHeight="1">
      <c r="A995" s="35"/>
      <c r="B995" s="36"/>
      <c r="C995" s="194" t="s">
        <v>1516</v>
      </c>
      <c r="D995" s="194" t="s">
        <v>212</v>
      </c>
      <c r="E995" s="195" t="s">
        <v>1517</v>
      </c>
      <c r="F995" s="196" t="s">
        <v>1518</v>
      </c>
      <c r="G995" s="197" t="s">
        <v>334</v>
      </c>
      <c r="H995" s="198">
        <v>35.119999999999997</v>
      </c>
      <c r="I995" s="199"/>
      <c r="J995" s="200">
        <f>ROUND(I995*H995,2)</f>
        <v>0</v>
      </c>
      <c r="K995" s="196" t="s">
        <v>324</v>
      </c>
      <c r="L995" s="40"/>
      <c r="M995" s="201" t="s">
        <v>1</v>
      </c>
      <c r="N995" s="202" t="s">
        <v>50</v>
      </c>
      <c r="O995" s="72"/>
      <c r="P995" s="203">
        <f>O995*H995</f>
        <v>0</v>
      </c>
      <c r="Q995" s="203">
        <v>9.146E-4</v>
      </c>
      <c r="R995" s="203">
        <f>Q995*H995</f>
        <v>3.2120751999999995E-2</v>
      </c>
      <c r="S995" s="203">
        <v>0</v>
      </c>
      <c r="T995" s="204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205" t="s">
        <v>416</v>
      </c>
      <c r="AT995" s="205" t="s">
        <v>212</v>
      </c>
      <c r="AU995" s="205" t="s">
        <v>95</v>
      </c>
      <c r="AY995" s="17" t="s">
        <v>209</v>
      </c>
      <c r="BE995" s="206">
        <f>IF(N995="základní",J995,0)</f>
        <v>0</v>
      </c>
      <c r="BF995" s="206">
        <f>IF(N995="snížená",J995,0)</f>
        <v>0</v>
      </c>
      <c r="BG995" s="206">
        <f>IF(N995="zákl. přenesená",J995,0)</f>
        <v>0</v>
      </c>
      <c r="BH995" s="206">
        <f>IF(N995="sníž. přenesená",J995,0)</f>
        <v>0</v>
      </c>
      <c r="BI995" s="206">
        <f>IF(N995="nulová",J995,0)</f>
        <v>0</v>
      </c>
      <c r="BJ995" s="17" t="s">
        <v>93</v>
      </c>
      <c r="BK995" s="206">
        <f>ROUND(I995*H995,2)</f>
        <v>0</v>
      </c>
      <c r="BL995" s="17" t="s">
        <v>416</v>
      </c>
      <c r="BM995" s="205" t="s">
        <v>1519</v>
      </c>
    </row>
    <row r="996" spans="1:65" s="2" customFormat="1" ht="11.25">
      <c r="A996" s="35"/>
      <c r="B996" s="36"/>
      <c r="C996" s="37"/>
      <c r="D996" s="207" t="s">
        <v>219</v>
      </c>
      <c r="E996" s="37"/>
      <c r="F996" s="208" t="s">
        <v>1520</v>
      </c>
      <c r="G996" s="37"/>
      <c r="H996" s="37"/>
      <c r="I996" s="209"/>
      <c r="J996" s="37"/>
      <c r="K996" s="37"/>
      <c r="L996" s="40"/>
      <c r="M996" s="210"/>
      <c r="N996" s="211"/>
      <c r="O996" s="72"/>
      <c r="P996" s="72"/>
      <c r="Q996" s="72"/>
      <c r="R996" s="72"/>
      <c r="S996" s="72"/>
      <c r="T996" s="73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17" t="s">
        <v>219</v>
      </c>
      <c r="AU996" s="17" t="s">
        <v>95</v>
      </c>
    </row>
    <row r="997" spans="1:65" s="15" customFormat="1" ht="11.25">
      <c r="B997" s="240"/>
      <c r="C997" s="241"/>
      <c r="D997" s="212" t="s">
        <v>263</v>
      </c>
      <c r="E997" s="242" t="s">
        <v>1</v>
      </c>
      <c r="F997" s="243" t="s">
        <v>1521</v>
      </c>
      <c r="G997" s="241"/>
      <c r="H997" s="242" t="s">
        <v>1</v>
      </c>
      <c r="I997" s="244"/>
      <c r="J997" s="241"/>
      <c r="K997" s="241"/>
      <c r="L997" s="245"/>
      <c r="M997" s="246"/>
      <c r="N997" s="247"/>
      <c r="O997" s="247"/>
      <c r="P997" s="247"/>
      <c r="Q997" s="247"/>
      <c r="R997" s="247"/>
      <c r="S997" s="247"/>
      <c r="T997" s="248"/>
      <c r="AT997" s="249" t="s">
        <v>263</v>
      </c>
      <c r="AU997" s="249" t="s">
        <v>95</v>
      </c>
      <c r="AV997" s="15" t="s">
        <v>93</v>
      </c>
      <c r="AW997" s="15" t="s">
        <v>41</v>
      </c>
      <c r="AX997" s="15" t="s">
        <v>85</v>
      </c>
      <c r="AY997" s="249" t="s">
        <v>209</v>
      </c>
    </row>
    <row r="998" spans="1:65" s="13" customFormat="1" ht="11.25">
      <c r="B998" s="214"/>
      <c r="C998" s="215"/>
      <c r="D998" s="212" t="s">
        <v>263</v>
      </c>
      <c r="E998" s="216" t="s">
        <v>1</v>
      </c>
      <c r="F998" s="217" t="s">
        <v>1522</v>
      </c>
      <c r="G998" s="215"/>
      <c r="H998" s="218">
        <v>14.06</v>
      </c>
      <c r="I998" s="219"/>
      <c r="J998" s="215"/>
      <c r="K998" s="215"/>
      <c r="L998" s="220"/>
      <c r="M998" s="221"/>
      <c r="N998" s="222"/>
      <c r="O998" s="222"/>
      <c r="P998" s="222"/>
      <c r="Q998" s="222"/>
      <c r="R998" s="222"/>
      <c r="S998" s="222"/>
      <c r="T998" s="223"/>
      <c r="AT998" s="224" t="s">
        <v>263</v>
      </c>
      <c r="AU998" s="224" t="s">
        <v>95</v>
      </c>
      <c r="AV998" s="13" t="s">
        <v>95</v>
      </c>
      <c r="AW998" s="13" t="s">
        <v>41</v>
      </c>
      <c r="AX998" s="13" t="s">
        <v>85</v>
      </c>
      <c r="AY998" s="224" t="s">
        <v>209</v>
      </c>
    </row>
    <row r="999" spans="1:65" s="13" customFormat="1" ht="11.25">
      <c r="B999" s="214"/>
      <c r="C999" s="215"/>
      <c r="D999" s="212" t="s">
        <v>263</v>
      </c>
      <c r="E999" s="216" t="s">
        <v>1</v>
      </c>
      <c r="F999" s="217" t="s">
        <v>1523</v>
      </c>
      <c r="G999" s="215"/>
      <c r="H999" s="218">
        <v>21.06</v>
      </c>
      <c r="I999" s="219"/>
      <c r="J999" s="215"/>
      <c r="K999" s="215"/>
      <c r="L999" s="220"/>
      <c r="M999" s="221"/>
      <c r="N999" s="222"/>
      <c r="O999" s="222"/>
      <c r="P999" s="222"/>
      <c r="Q999" s="222"/>
      <c r="R999" s="222"/>
      <c r="S999" s="222"/>
      <c r="T999" s="223"/>
      <c r="AT999" s="224" t="s">
        <v>263</v>
      </c>
      <c r="AU999" s="224" t="s">
        <v>95</v>
      </c>
      <c r="AV999" s="13" t="s">
        <v>95</v>
      </c>
      <c r="AW999" s="13" t="s">
        <v>41</v>
      </c>
      <c r="AX999" s="13" t="s">
        <v>85</v>
      </c>
      <c r="AY999" s="224" t="s">
        <v>209</v>
      </c>
    </row>
    <row r="1000" spans="1:65" s="14" customFormat="1" ht="11.25">
      <c r="B1000" s="229"/>
      <c r="C1000" s="230"/>
      <c r="D1000" s="212" t="s">
        <v>263</v>
      </c>
      <c r="E1000" s="231" t="s">
        <v>1</v>
      </c>
      <c r="F1000" s="232" t="s">
        <v>339</v>
      </c>
      <c r="G1000" s="230"/>
      <c r="H1000" s="233">
        <v>35.119999999999997</v>
      </c>
      <c r="I1000" s="234"/>
      <c r="J1000" s="230"/>
      <c r="K1000" s="230"/>
      <c r="L1000" s="235"/>
      <c r="M1000" s="236"/>
      <c r="N1000" s="237"/>
      <c r="O1000" s="237"/>
      <c r="P1000" s="237"/>
      <c r="Q1000" s="237"/>
      <c r="R1000" s="237"/>
      <c r="S1000" s="237"/>
      <c r="T1000" s="238"/>
      <c r="AT1000" s="239" t="s">
        <v>263</v>
      </c>
      <c r="AU1000" s="239" t="s">
        <v>95</v>
      </c>
      <c r="AV1000" s="14" t="s">
        <v>217</v>
      </c>
      <c r="AW1000" s="14" t="s">
        <v>41</v>
      </c>
      <c r="AX1000" s="14" t="s">
        <v>93</v>
      </c>
      <c r="AY1000" s="239" t="s">
        <v>209</v>
      </c>
    </row>
    <row r="1001" spans="1:65" s="2" customFormat="1" ht="24.2" customHeight="1">
      <c r="A1001" s="35"/>
      <c r="B1001" s="36"/>
      <c r="C1001" s="194" t="s">
        <v>1524</v>
      </c>
      <c r="D1001" s="194" t="s">
        <v>212</v>
      </c>
      <c r="E1001" s="195" t="s">
        <v>1525</v>
      </c>
      <c r="F1001" s="196" t="s">
        <v>1526</v>
      </c>
      <c r="G1001" s="197" t="s">
        <v>334</v>
      </c>
      <c r="H1001" s="198">
        <v>35.119999999999997</v>
      </c>
      <c r="I1001" s="199"/>
      <c r="J1001" s="200">
        <f>ROUND(I1001*H1001,2)</f>
        <v>0</v>
      </c>
      <c r="K1001" s="196" t="s">
        <v>324</v>
      </c>
      <c r="L1001" s="40"/>
      <c r="M1001" s="201" t="s">
        <v>1</v>
      </c>
      <c r="N1001" s="202" t="s">
        <v>50</v>
      </c>
      <c r="O1001" s="72"/>
      <c r="P1001" s="203">
        <f>O1001*H1001</f>
        <v>0</v>
      </c>
      <c r="Q1001" s="203">
        <v>1.5646499999999999E-3</v>
      </c>
      <c r="R1001" s="203">
        <f>Q1001*H1001</f>
        <v>5.4950507999999995E-2</v>
      </c>
      <c r="S1001" s="203">
        <v>0</v>
      </c>
      <c r="T1001" s="204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05" t="s">
        <v>416</v>
      </c>
      <c r="AT1001" s="205" t="s">
        <v>212</v>
      </c>
      <c r="AU1001" s="205" t="s">
        <v>95</v>
      </c>
      <c r="AY1001" s="17" t="s">
        <v>209</v>
      </c>
      <c r="BE1001" s="206">
        <f>IF(N1001="základní",J1001,0)</f>
        <v>0</v>
      </c>
      <c r="BF1001" s="206">
        <f>IF(N1001="snížená",J1001,0)</f>
        <v>0</v>
      </c>
      <c r="BG1001" s="206">
        <f>IF(N1001="zákl. přenesená",J1001,0)</f>
        <v>0</v>
      </c>
      <c r="BH1001" s="206">
        <f>IF(N1001="sníž. přenesená",J1001,0)</f>
        <v>0</v>
      </c>
      <c r="BI1001" s="206">
        <f>IF(N1001="nulová",J1001,0)</f>
        <v>0</v>
      </c>
      <c r="BJ1001" s="17" t="s">
        <v>93</v>
      </c>
      <c r="BK1001" s="206">
        <f>ROUND(I1001*H1001,2)</f>
        <v>0</v>
      </c>
      <c r="BL1001" s="17" t="s">
        <v>416</v>
      </c>
      <c r="BM1001" s="205" t="s">
        <v>1527</v>
      </c>
    </row>
    <row r="1002" spans="1:65" s="2" customFormat="1" ht="11.25">
      <c r="A1002" s="35"/>
      <c r="B1002" s="36"/>
      <c r="C1002" s="37"/>
      <c r="D1002" s="207" t="s">
        <v>219</v>
      </c>
      <c r="E1002" s="37"/>
      <c r="F1002" s="208" t="s">
        <v>1528</v>
      </c>
      <c r="G1002" s="37"/>
      <c r="H1002" s="37"/>
      <c r="I1002" s="209"/>
      <c r="J1002" s="37"/>
      <c r="K1002" s="37"/>
      <c r="L1002" s="40"/>
      <c r="M1002" s="210"/>
      <c r="N1002" s="211"/>
      <c r="O1002" s="72"/>
      <c r="P1002" s="72"/>
      <c r="Q1002" s="72"/>
      <c r="R1002" s="72"/>
      <c r="S1002" s="72"/>
      <c r="T1002" s="73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7" t="s">
        <v>219</v>
      </c>
      <c r="AU1002" s="17" t="s">
        <v>95</v>
      </c>
    </row>
    <row r="1003" spans="1:65" s="13" customFormat="1" ht="11.25">
      <c r="B1003" s="214"/>
      <c r="C1003" s="215"/>
      <c r="D1003" s="212" t="s">
        <v>263</v>
      </c>
      <c r="E1003" s="216" t="s">
        <v>1</v>
      </c>
      <c r="F1003" s="217" t="s">
        <v>1522</v>
      </c>
      <c r="G1003" s="215"/>
      <c r="H1003" s="218">
        <v>14.06</v>
      </c>
      <c r="I1003" s="219"/>
      <c r="J1003" s="215"/>
      <c r="K1003" s="215"/>
      <c r="L1003" s="220"/>
      <c r="M1003" s="221"/>
      <c r="N1003" s="222"/>
      <c r="O1003" s="222"/>
      <c r="P1003" s="222"/>
      <c r="Q1003" s="222"/>
      <c r="R1003" s="222"/>
      <c r="S1003" s="222"/>
      <c r="T1003" s="223"/>
      <c r="AT1003" s="224" t="s">
        <v>263</v>
      </c>
      <c r="AU1003" s="224" t="s">
        <v>95</v>
      </c>
      <c r="AV1003" s="13" t="s">
        <v>95</v>
      </c>
      <c r="AW1003" s="13" t="s">
        <v>41</v>
      </c>
      <c r="AX1003" s="13" t="s">
        <v>85</v>
      </c>
      <c r="AY1003" s="224" t="s">
        <v>209</v>
      </c>
    </row>
    <row r="1004" spans="1:65" s="13" customFormat="1" ht="11.25">
      <c r="B1004" s="214"/>
      <c r="C1004" s="215"/>
      <c r="D1004" s="212" t="s">
        <v>263</v>
      </c>
      <c r="E1004" s="216" t="s">
        <v>1</v>
      </c>
      <c r="F1004" s="217" t="s">
        <v>1529</v>
      </c>
      <c r="G1004" s="215"/>
      <c r="H1004" s="218">
        <v>21.06</v>
      </c>
      <c r="I1004" s="219"/>
      <c r="J1004" s="215"/>
      <c r="K1004" s="215"/>
      <c r="L1004" s="220"/>
      <c r="M1004" s="221"/>
      <c r="N1004" s="222"/>
      <c r="O1004" s="222"/>
      <c r="P1004" s="222"/>
      <c r="Q1004" s="222"/>
      <c r="R1004" s="222"/>
      <c r="S1004" s="222"/>
      <c r="T1004" s="223"/>
      <c r="AT1004" s="224" t="s">
        <v>263</v>
      </c>
      <c r="AU1004" s="224" t="s">
        <v>95</v>
      </c>
      <c r="AV1004" s="13" t="s">
        <v>95</v>
      </c>
      <c r="AW1004" s="13" t="s">
        <v>41</v>
      </c>
      <c r="AX1004" s="13" t="s">
        <v>85</v>
      </c>
      <c r="AY1004" s="224" t="s">
        <v>209</v>
      </c>
    </row>
    <row r="1005" spans="1:65" s="14" customFormat="1" ht="11.25">
      <c r="B1005" s="229"/>
      <c r="C1005" s="230"/>
      <c r="D1005" s="212" t="s">
        <v>263</v>
      </c>
      <c r="E1005" s="231" t="s">
        <v>1</v>
      </c>
      <c r="F1005" s="232" t="s">
        <v>339</v>
      </c>
      <c r="G1005" s="230"/>
      <c r="H1005" s="233">
        <v>35.119999999999997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AT1005" s="239" t="s">
        <v>263</v>
      </c>
      <c r="AU1005" s="239" t="s">
        <v>95</v>
      </c>
      <c r="AV1005" s="14" t="s">
        <v>217</v>
      </c>
      <c r="AW1005" s="14" t="s">
        <v>41</v>
      </c>
      <c r="AX1005" s="14" t="s">
        <v>93</v>
      </c>
      <c r="AY1005" s="239" t="s">
        <v>209</v>
      </c>
    </row>
    <row r="1006" spans="1:65" s="2" customFormat="1" ht="24.2" customHeight="1">
      <c r="A1006" s="35"/>
      <c r="B1006" s="36"/>
      <c r="C1006" s="194" t="s">
        <v>1530</v>
      </c>
      <c r="D1006" s="194" t="s">
        <v>212</v>
      </c>
      <c r="E1006" s="195" t="s">
        <v>1531</v>
      </c>
      <c r="F1006" s="196" t="s">
        <v>1532</v>
      </c>
      <c r="G1006" s="197" t="s">
        <v>334</v>
      </c>
      <c r="H1006" s="198">
        <v>52.17</v>
      </c>
      <c r="I1006" s="199"/>
      <c r="J1006" s="200">
        <f>ROUND(I1006*H1006,2)</f>
        <v>0</v>
      </c>
      <c r="K1006" s="196" t="s">
        <v>324</v>
      </c>
      <c r="L1006" s="40"/>
      <c r="M1006" s="201" t="s">
        <v>1</v>
      </c>
      <c r="N1006" s="202" t="s">
        <v>50</v>
      </c>
      <c r="O1006" s="72"/>
      <c r="P1006" s="203">
        <f>O1006*H1006</f>
        <v>0</v>
      </c>
      <c r="Q1006" s="203">
        <v>1.4954499999999999E-3</v>
      </c>
      <c r="R1006" s="203">
        <f>Q1006*H1006</f>
        <v>7.8017626500000006E-2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416</v>
      </c>
      <c r="AT1006" s="205" t="s">
        <v>212</v>
      </c>
      <c r="AU1006" s="205" t="s">
        <v>95</v>
      </c>
      <c r="AY1006" s="17" t="s">
        <v>209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7" t="s">
        <v>93</v>
      </c>
      <c r="BK1006" s="206">
        <f>ROUND(I1006*H1006,2)</f>
        <v>0</v>
      </c>
      <c r="BL1006" s="17" t="s">
        <v>416</v>
      </c>
      <c r="BM1006" s="205" t="s">
        <v>1533</v>
      </c>
    </row>
    <row r="1007" spans="1:65" s="2" customFormat="1" ht="11.25">
      <c r="A1007" s="35"/>
      <c r="B1007" s="36"/>
      <c r="C1007" s="37"/>
      <c r="D1007" s="207" t="s">
        <v>219</v>
      </c>
      <c r="E1007" s="37"/>
      <c r="F1007" s="208" t="s">
        <v>1534</v>
      </c>
      <c r="G1007" s="37"/>
      <c r="H1007" s="37"/>
      <c r="I1007" s="209"/>
      <c r="J1007" s="37"/>
      <c r="K1007" s="37"/>
      <c r="L1007" s="40"/>
      <c r="M1007" s="210"/>
      <c r="N1007" s="211"/>
      <c r="O1007" s="72"/>
      <c r="P1007" s="72"/>
      <c r="Q1007" s="72"/>
      <c r="R1007" s="72"/>
      <c r="S1007" s="72"/>
      <c r="T1007" s="73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7" t="s">
        <v>219</v>
      </c>
      <c r="AU1007" s="17" t="s">
        <v>95</v>
      </c>
    </row>
    <row r="1008" spans="1:65" s="15" customFormat="1" ht="11.25">
      <c r="B1008" s="240"/>
      <c r="C1008" s="241"/>
      <c r="D1008" s="212" t="s">
        <v>263</v>
      </c>
      <c r="E1008" s="242" t="s">
        <v>1</v>
      </c>
      <c r="F1008" s="243" t="s">
        <v>1535</v>
      </c>
      <c r="G1008" s="241"/>
      <c r="H1008" s="242" t="s">
        <v>1</v>
      </c>
      <c r="I1008" s="244"/>
      <c r="J1008" s="241"/>
      <c r="K1008" s="241"/>
      <c r="L1008" s="245"/>
      <c r="M1008" s="246"/>
      <c r="N1008" s="247"/>
      <c r="O1008" s="247"/>
      <c r="P1008" s="247"/>
      <c r="Q1008" s="247"/>
      <c r="R1008" s="247"/>
      <c r="S1008" s="247"/>
      <c r="T1008" s="248"/>
      <c r="AT1008" s="249" t="s">
        <v>263</v>
      </c>
      <c r="AU1008" s="249" t="s">
        <v>95</v>
      </c>
      <c r="AV1008" s="15" t="s">
        <v>93</v>
      </c>
      <c r="AW1008" s="15" t="s">
        <v>41</v>
      </c>
      <c r="AX1008" s="15" t="s">
        <v>85</v>
      </c>
      <c r="AY1008" s="249" t="s">
        <v>209</v>
      </c>
    </row>
    <row r="1009" spans="1:65" s="13" customFormat="1" ht="11.25">
      <c r="B1009" s="214"/>
      <c r="C1009" s="215"/>
      <c r="D1009" s="212" t="s">
        <v>263</v>
      </c>
      <c r="E1009" s="216" t="s">
        <v>1</v>
      </c>
      <c r="F1009" s="217" t="s">
        <v>1536</v>
      </c>
      <c r="G1009" s="215"/>
      <c r="H1009" s="218">
        <v>24.82</v>
      </c>
      <c r="I1009" s="219"/>
      <c r="J1009" s="215"/>
      <c r="K1009" s="215"/>
      <c r="L1009" s="220"/>
      <c r="M1009" s="221"/>
      <c r="N1009" s="222"/>
      <c r="O1009" s="222"/>
      <c r="P1009" s="222"/>
      <c r="Q1009" s="222"/>
      <c r="R1009" s="222"/>
      <c r="S1009" s="222"/>
      <c r="T1009" s="223"/>
      <c r="AT1009" s="224" t="s">
        <v>263</v>
      </c>
      <c r="AU1009" s="224" t="s">
        <v>95</v>
      </c>
      <c r="AV1009" s="13" t="s">
        <v>95</v>
      </c>
      <c r="AW1009" s="13" t="s">
        <v>41</v>
      </c>
      <c r="AX1009" s="13" t="s">
        <v>85</v>
      </c>
      <c r="AY1009" s="224" t="s">
        <v>209</v>
      </c>
    </row>
    <row r="1010" spans="1:65" s="13" customFormat="1" ht="11.25">
      <c r="B1010" s="214"/>
      <c r="C1010" s="215"/>
      <c r="D1010" s="212" t="s">
        <v>263</v>
      </c>
      <c r="E1010" s="216" t="s">
        <v>1</v>
      </c>
      <c r="F1010" s="217" t="s">
        <v>1537</v>
      </c>
      <c r="G1010" s="215"/>
      <c r="H1010" s="218">
        <v>27.35</v>
      </c>
      <c r="I1010" s="219"/>
      <c r="J1010" s="215"/>
      <c r="K1010" s="215"/>
      <c r="L1010" s="220"/>
      <c r="M1010" s="221"/>
      <c r="N1010" s="222"/>
      <c r="O1010" s="222"/>
      <c r="P1010" s="222"/>
      <c r="Q1010" s="222"/>
      <c r="R1010" s="222"/>
      <c r="S1010" s="222"/>
      <c r="T1010" s="223"/>
      <c r="AT1010" s="224" t="s">
        <v>263</v>
      </c>
      <c r="AU1010" s="224" t="s">
        <v>95</v>
      </c>
      <c r="AV1010" s="13" t="s">
        <v>95</v>
      </c>
      <c r="AW1010" s="13" t="s">
        <v>41</v>
      </c>
      <c r="AX1010" s="13" t="s">
        <v>85</v>
      </c>
      <c r="AY1010" s="224" t="s">
        <v>209</v>
      </c>
    </row>
    <row r="1011" spans="1:65" s="14" customFormat="1" ht="11.25">
      <c r="B1011" s="229"/>
      <c r="C1011" s="230"/>
      <c r="D1011" s="212" t="s">
        <v>263</v>
      </c>
      <c r="E1011" s="231" t="s">
        <v>1</v>
      </c>
      <c r="F1011" s="232" t="s">
        <v>339</v>
      </c>
      <c r="G1011" s="230"/>
      <c r="H1011" s="233">
        <v>52.17</v>
      </c>
      <c r="I1011" s="234"/>
      <c r="J1011" s="230"/>
      <c r="K1011" s="230"/>
      <c r="L1011" s="235"/>
      <c r="M1011" s="236"/>
      <c r="N1011" s="237"/>
      <c r="O1011" s="237"/>
      <c r="P1011" s="237"/>
      <c r="Q1011" s="237"/>
      <c r="R1011" s="237"/>
      <c r="S1011" s="237"/>
      <c r="T1011" s="238"/>
      <c r="AT1011" s="239" t="s">
        <v>263</v>
      </c>
      <c r="AU1011" s="239" t="s">
        <v>95</v>
      </c>
      <c r="AV1011" s="14" t="s">
        <v>217</v>
      </c>
      <c r="AW1011" s="14" t="s">
        <v>41</v>
      </c>
      <c r="AX1011" s="14" t="s">
        <v>93</v>
      </c>
      <c r="AY1011" s="239" t="s">
        <v>209</v>
      </c>
    </row>
    <row r="1012" spans="1:65" s="2" customFormat="1" ht="24.2" customHeight="1">
      <c r="A1012" s="35"/>
      <c r="B1012" s="36"/>
      <c r="C1012" s="194" t="s">
        <v>1538</v>
      </c>
      <c r="D1012" s="194" t="s">
        <v>212</v>
      </c>
      <c r="E1012" s="195" t="s">
        <v>1539</v>
      </c>
      <c r="F1012" s="196" t="s">
        <v>1540</v>
      </c>
      <c r="G1012" s="197" t="s">
        <v>334</v>
      </c>
      <c r="H1012" s="198">
        <v>11.2</v>
      </c>
      <c r="I1012" s="199"/>
      <c r="J1012" s="200">
        <f>ROUND(I1012*H1012,2)</f>
        <v>0</v>
      </c>
      <c r="K1012" s="196" t="s">
        <v>324</v>
      </c>
      <c r="L1012" s="40"/>
      <c r="M1012" s="201" t="s">
        <v>1</v>
      </c>
      <c r="N1012" s="202" t="s">
        <v>50</v>
      </c>
      <c r="O1012" s="72"/>
      <c r="P1012" s="203">
        <f>O1012*H1012</f>
        <v>0</v>
      </c>
      <c r="Q1012" s="203">
        <v>9.19E-4</v>
      </c>
      <c r="R1012" s="203">
        <f>Q1012*H1012</f>
        <v>1.02928E-2</v>
      </c>
      <c r="S1012" s="203">
        <v>0</v>
      </c>
      <c r="T1012" s="204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05" t="s">
        <v>416</v>
      </c>
      <c r="AT1012" s="205" t="s">
        <v>212</v>
      </c>
      <c r="AU1012" s="205" t="s">
        <v>95</v>
      </c>
      <c r="AY1012" s="17" t="s">
        <v>209</v>
      </c>
      <c r="BE1012" s="206">
        <f>IF(N1012="základní",J1012,0)</f>
        <v>0</v>
      </c>
      <c r="BF1012" s="206">
        <f>IF(N1012="snížená",J1012,0)</f>
        <v>0</v>
      </c>
      <c r="BG1012" s="206">
        <f>IF(N1012="zákl. přenesená",J1012,0)</f>
        <v>0</v>
      </c>
      <c r="BH1012" s="206">
        <f>IF(N1012="sníž. přenesená",J1012,0)</f>
        <v>0</v>
      </c>
      <c r="BI1012" s="206">
        <f>IF(N1012="nulová",J1012,0)</f>
        <v>0</v>
      </c>
      <c r="BJ1012" s="17" t="s">
        <v>93</v>
      </c>
      <c r="BK1012" s="206">
        <f>ROUND(I1012*H1012,2)</f>
        <v>0</v>
      </c>
      <c r="BL1012" s="17" t="s">
        <v>416</v>
      </c>
      <c r="BM1012" s="205" t="s">
        <v>1541</v>
      </c>
    </row>
    <row r="1013" spans="1:65" s="2" customFormat="1" ht="11.25">
      <c r="A1013" s="35"/>
      <c r="B1013" s="36"/>
      <c r="C1013" s="37"/>
      <c r="D1013" s="207" t="s">
        <v>219</v>
      </c>
      <c r="E1013" s="37"/>
      <c r="F1013" s="208" t="s">
        <v>1542</v>
      </c>
      <c r="G1013" s="37"/>
      <c r="H1013" s="37"/>
      <c r="I1013" s="209"/>
      <c r="J1013" s="37"/>
      <c r="K1013" s="37"/>
      <c r="L1013" s="40"/>
      <c r="M1013" s="210"/>
      <c r="N1013" s="211"/>
      <c r="O1013" s="72"/>
      <c r="P1013" s="72"/>
      <c r="Q1013" s="72"/>
      <c r="R1013" s="72"/>
      <c r="S1013" s="72"/>
      <c r="T1013" s="73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7" t="s">
        <v>219</v>
      </c>
      <c r="AU1013" s="17" t="s">
        <v>95</v>
      </c>
    </row>
    <row r="1014" spans="1:65" s="13" customFormat="1" ht="11.25">
      <c r="B1014" s="214"/>
      <c r="C1014" s="215"/>
      <c r="D1014" s="212" t="s">
        <v>263</v>
      </c>
      <c r="E1014" s="216" t="s">
        <v>1</v>
      </c>
      <c r="F1014" s="217" t="s">
        <v>1489</v>
      </c>
      <c r="G1014" s="215"/>
      <c r="H1014" s="218">
        <v>11.2</v>
      </c>
      <c r="I1014" s="219"/>
      <c r="J1014" s="215"/>
      <c r="K1014" s="215"/>
      <c r="L1014" s="220"/>
      <c r="M1014" s="221"/>
      <c r="N1014" s="222"/>
      <c r="O1014" s="222"/>
      <c r="P1014" s="222"/>
      <c r="Q1014" s="222"/>
      <c r="R1014" s="222"/>
      <c r="S1014" s="222"/>
      <c r="T1014" s="223"/>
      <c r="AT1014" s="224" t="s">
        <v>263</v>
      </c>
      <c r="AU1014" s="224" t="s">
        <v>95</v>
      </c>
      <c r="AV1014" s="13" t="s">
        <v>95</v>
      </c>
      <c r="AW1014" s="13" t="s">
        <v>41</v>
      </c>
      <c r="AX1014" s="13" t="s">
        <v>85</v>
      </c>
      <c r="AY1014" s="224" t="s">
        <v>209</v>
      </c>
    </row>
    <row r="1015" spans="1:65" s="14" customFormat="1" ht="11.25">
      <c r="B1015" s="229"/>
      <c r="C1015" s="230"/>
      <c r="D1015" s="212" t="s">
        <v>263</v>
      </c>
      <c r="E1015" s="231" t="s">
        <v>1</v>
      </c>
      <c r="F1015" s="232" t="s">
        <v>339</v>
      </c>
      <c r="G1015" s="230"/>
      <c r="H1015" s="233">
        <v>11.2</v>
      </c>
      <c r="I1015" s="234"/>
      <c r="J1015" s="230"/>
      <c r="K1015" s="230"/>
      <c r="L1015" s="235"/>
      <c r="M1015" s="236"/>
      <c r="N1015" s="237"/>
      <c r="O1015" s="237"/>
      <c r="P1015" s="237"/>
      <c r="Q1015" s="237"/>
      <c r="R1015" s="237"/>
      <c r="S1015" s="237"/>
      <c r="T1015" s="238"/>
      <c r="AT1015" s="239" t="s">
        <v>263</v>
      </c>
      <c r="AU1015" s="239" t="s">
        <v>95</v>
      </c>
      <c r="AV1015" s="14" t="s">
        <v>217</v>
      </c>
      <c r="AW1015" s="14" t="s">
        <v>41</v>
      </c>
      <c r="AX1015" s="14" t="s">
        <v>93</v>
      </c>
      <c r="AY1015" s="239" t="s">
        <v>209</v>
      </c>
    </row>
    <row r="1016" spans="1:65" s="2" customFormat="1" ht="33" customHeight="1">
      <c r="A1016" s="35"/>
      <c r="B1016" s="36"/>
      <c r="C1016" s="194" t="s">
        <v>1543</v>
      </c>
      <c r="D1016" s="194" t="s">
        <v>212</v>
      </c>
      <c r="E1016" s="195" t="s">
        <v>1544</v>
      </c>
      <c r="F1016" s="196" t="s">
        <v>1545</v>
      </c>
      <c r="G1016" s="197" t="s">
        <v>515</v>
      </c>
      <c r="H1016" s="198">
        <v>2</v>
      </c>
      <c r="I1016" s="199"/>
      <c r="J1016" s="200">
        <f>ROUND(I1016*H1016,2)</f>
        <v>0</v>
      </c>
      <c r="K1016" s="196" t="s">
        <v>324</v>
      </c>
      <c r="L1016" s="40"/>
      <c r="M1016" s="201" t="s">
        <v>1</v>
      </c>
      <c r="N1016" s="202" t="s">
        <v>50</v>
      </c>
      <c r="O1016" s="72"/>
      <c r="P1016" s="203">
        <f>O1016*H1016</f>
        <v>0</v>
      </c>
      <c r="Q1016" s="203">
        <v>1.1368000000000001E-3</v>
      </c>
      <c r="R1016" s="203">
        <f>Q1016*H1016</f>
        <v>2.2736000000000002E-3</v>
      </c>
      <c r="S1016" s="203">
        <v>0</v>
      </c>
      <c r="T1016" s="204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05" t="s">
        <v>416</v>
      </c>
      <c r="AT1016" s="205" t="s">
        <v>212</v>
      </c>
      <c r="AU1016" s="205" t="s">
        <v>95</v>
      </c>
      <c r="AY1016" s="17" t="s">
        <v>209</v>
      </c>
      <c r="BE1016" s="206">
        <f>IF(N1016="základní",J1016,0)</f>
        <v>0</v>
      </c>
      <c r="BF1016" s="206">
        <f>IF(N1016="snížená",J1016,0)</f>
        <v>0</v>
      </c>
      <c r="BG1016" s="206">
        <f>IF(N1016="zákl. přenesená",J1016,0)</f>
        <v>0</v>
      </c>
      <c r="BH1016" s="206">
        <f>IF(N1016="sníž. přenesená",J1016,0)</f>
        <v>0</v>
      </c>
      <c r="BI1016" s="206">
        <f>IF(N1016="nulová",J1016,0)</f>
        <v>0</v>
      </c>
      <c r="BJ1016" s="17" t="s">
        <v>93</v>
      </c>
      <c r="BK1016" s="206">
        <f>ROUND(I1016*H1016,2)</f>
        <v>0</v>
      </c>
      <c r="BL1016" s="17" t="s">
        <v>416</v>
      </c>
      <c r="BM1016" s="205" t="s">
        <v>1546</v>
      </c>
    </row>
    <row r="1017" spans="1:65" s="2" customFormat="1" ht="11.25">
      <c r="A1017" s="35"/>
      <c r="B1017" s="36"/>
      <c r="C1017" s="37"/>
      <c r="D1017" s="207" t="s">
        <v>219</v>
      </c>
      <c r="E1017" s="37"/>
      <c r="F1017" s="208" t="s">
        <v>1547</v>
      </c>
      <c r="G1017" s="37"/>
      <c r="H1017" s="37"/>
      <c r="I1017" s="209"/>
      <c r="J1017" s="37"/>
      <c r="K1017" s="37"/>
      <c r="L1017" s="40"/>
      <c r="M1017" s="210"/>
      <c r="N1017" s="211"/>
      <c r="O1017" s="72"/>
      <c r="P1017" s="72"/>
      <c r="Q1017" s="72"/>
      <c r="R1017" s="72"/>
      <c r="S1017" s="72"/>
      <c r="T1017" s="73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7" t="s">
        <v>219</v>
      </c>
      <c r="AU1017" s="17" t="s">
        <v>95</v>
      </c>
    </row>
    <row r="1018" spans="1:65" s="13" customFormat="1" ht="11.25">
      <c r="B1018" s="214"/>
      <c r="C1018" s="215"/>
      <c r="D1018" s="212" t="s">
        <v>263</v>
      </c>
      <c r="E1018" s="216" t="s">
        <v>1</v>
      </c>
      <c r="F1018" s="217" t="s">
        <v>1548</v>
      </c>
      <c r="G1018" s="215"/>
      <c r="H1018" s="218">
        <v>2</v>
      </c>
      <c r="I1018" s="219"/>
      <c r="J1018" s="215"/>
      <c r="K1018" s="215"/>
      <c r="L1018" s="220"/>
      <c r="M1018" s="221"/>
      <c r="N1018" s="222"/>
      <c r="O1018" s="222"/>
      <c r="P1018" s="222"/>
      <c r="Q1018" s="222"/>
      <c r="R1018" s="222"/>
      <c r="S1018" s="222"/>
      <c r="T1018" s="223"/>
      <c r="AT1018" s="224" t="s">
        <v>263</v>
      </c>
      <c r="AU1018" s="224" t="s">
        <v>95</v>
      </c>
      <c r="AV1018" s="13" t="s">
        <v>95</v>
      </c>
      <c r="AW1018" s="13" t="s">
        <v>41</v>
      </c>
      <c r="AX1018" s="13" t="s">
        <v>93</v>
      </c>
      <c r="AY1018" s="224" t="s">
        <v>209</v>
      </c>
    </row>
    <row r="1019" spans="1:65" s="2" customFormat="1" ht="33" customHeight="1">
      <c r="A1019" s="35"/>
      <c r="B1019" s="36"/>
      <c r="C1019" s="194" t="s">
        <v>1549</v>
      </c>
      <c r="D1019" s="194" t="s">
        <v>212</v>
      </c>
      <c r="E1019" s="195" t="s">
        <v>1550</v>
      </c>
      <c r="F1019" s="196" t="s">
        <v>1551</v>
      </c>
      <c r="G1019" s="197" t="s">
        <v>515</v>
      </c>
      <c r="H1019" s="198">
        <v>4</v>
      </c>
      <c r="I1019" s="199"/>
      <c r="J1019" s="200">
        <f>ROUND(I1019*H1019,2)</f>
        <v>0</v>
      </c>
      <c r="K1019" s="196" t="s">
        <v>324</v>
      </c>
      <c r="L1019" s="40"/>
      <c r="M1019" s="201" t="s">
        <v>1</v>
      </c>
      <c r="N1019" s="202" t="s">
        <v>50</v>
      </c>
      <c r="O1019" s="72"/>
      <c r="P1019" s="203">
        <f>O1019*H1019</f>
        <v>0</v>
      </c>
      <c r="Q1019" s="203">
        <v>1.9750000000000002E-3</v>
      </c>
      <c r="R1019" s="203">
        <f>Q1019*H1019</f>
        <v>7.9000000000000008E-3</v>
      </c>
      <c r="S1019" s="203">
        <v>0</v>
      </c>
      <c r="T1019" s="204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05" t="s">
        <v>416</v>
      </c>
      <c r="AT1019" s="205" t="s">
        <v>212</v>
      </c>
      <c r="AU1019" s="205" t="s">
        <v>95</v>
      </c>
      <c r="AY1019" s="17" t="s">
        <v>209</v>
      </c>
      <c r="BE1019" s="206">
        <f>IF(N1019="základní",J1019,0)</f>
        <v>0</v>
      </c>
      <c r="BF1019" s="206">
        <f>IF(N1019="snížená",J1019,0)</f>
        <v>0</v>
      </c>
      <c r="BG1019" s="206">
        <f>IF(N1019="zákl. přenesená",J1019,0)</f>
        <v>0</v>
      </c>
      <c r="BH1019" s="206">
        <f>IF(N1019="sníž. přenesená",J1019,0)</f>
        <v>0</v>
      </c>
      <c r="BI1019" s="206">
        <f>IF(N1019="nulová",J1019,0)</f>
        <v>0</v>
      </c>
      <c r="BJ1019" s="17" t="s">
        <v>93</v>
      </c>
      <c r="BK1019" s="206">
        <f>ROUND(I1019*H1019,2)</f>
        <v>0</v>
      </c>
      <c r="BL1019" s="17" t="s">
        <v>416</v>
      </c>
      <c r="BM1019" s="205" t="s">
        <v>1552</v>
      </c>
    </row>
    <row r="1020" spans="1:65" s="2" customFormat="1" ht="11.25">
      <c r="A1020" s="35"/>
      <c r="B1020" s="36"/>
      <c r="C1020" s="37"/>
      <c r="D1020" s="207" t="s">
        <v>219</v>
      </c>
      <c r="E1020" s="37"/>
      <c r="F1020" s="208" t="s">
        <v>1553</v>
      </c>
      <c r="G1020" s="37"/>
      <c r="H1020" s="37"/>
      <c r="I1020" s="209"/>
      <c r="J1020" s="37"/>
      <c r="K1020" s="37"/>
      <c r="L1020" s="40"/>
      <c r="M1020" s="210"/>
      <c r="N1020" s="211"/>
      <c r="O1020" s="72"/>
      <c r="P1020" s="72"/>
      <c r="Q1020" s="72"/>
      <c r="R1020" s="72"/>
      <c r="S1020" s="72"/>
      <c r="T1020" s="73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T1020" s="17" t="s">
        <v>219</v>
      </c>
      <c r="AU1020" s="17" t="s">
        <v>95</v>
      </c>
    </row>
    <row r="1021" spans="1:65" s="13" customFormat="1" ht="11.25">
      <c r="B1021" s="214"/>
      <c r="C1021" s="215"/>
      <c r="D1021" s="212" t="s">
        <v>263</v>
      </c>
      <c r="E1021" s="216" t="s">
        <v>1</v>
      </c>
      <c r="F1021" s="217" t="s">
        <v>1554</v>
      </c>
      <c r="G1021" s="215"/>
      <c r="H1021" s="218">
        <v>4</v>
      </c>
      <c r="I1021" s="219"/>
      <c r="J1021" s="215"/>
      <c r="K1021" s="215"/>
      <c r="L1021" s="220"/>
      <c r="M1021" s="221"/>
      <c r="N1021" s="222"/>
      <c r="O1021" s="222"/>
      <c r="P1021" s="222"/>
      <c r="Q1021" s="222"/>
      <c r="R1021" s="222"/>
      <c r="S1021" s="222"/>
      <c r="T1021" s="223"/>
      <c r="AT1021" s="224" t="s">
        <v>263</v>
      </c>
      <c r="AU1021" s="224" t="s">
        <v>95</v>
      </c>
      <c r="AV1021" s="13" t="s">
        <v>95</v>
      </c>
      <c r="AW1021" s="13" t="s">
        <v>41</v>
      </c>
      <c r="AX1021" s="13" t="s">
        <v>85</v>
      </c>
      <c r="AY1021" s="224" t="s">
        <v>209</v>
      </c>
    </row>
    <row r="1022" spans="1:65" s="14" customFormat="1" ht="11.25">
      <c r="B1022" s="229"/>
      <c r="C1022" s="230"/>
      <c r="D1022" s="212" t="s">
        <v>263</v>
      </c>
      <c r="E1022" s="231" t="s">
        <v>1</v>
      </c>
      <c r="F1022" s="232" t="s">
        <v>339</v>
      </c>
      <c r="G1022" s="230"/>
      <c r="H1022" s="233">
        <v>4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263</v>
      </c>
      <c r="AU1022" s="239" t="s">
        <v>95</v>
      </c>
      <c r="AV1022" s="14" t="s">
        <v>217</v>
      </c>
      <c r="AW1022" s="14" t="s">
        <v>41</v>
      </c>
      <c r="AX1022" s="14" t="s">
        <v>93</v>
      </c>
      <c r="AY1022" s="239" t="s">
        <v>209</v>
      </c>
    </row>
    <row r="1023" spans="1:65" s="2" customFormat="1" ht="24.2" customHeight="1">
      <c r="A1023" s="35"/>
      <c r="B1023" s="36"/>
      <c r="C1023" s="194" t="s">
        <v>1555</v>
      </c>
      <c r="D1023" s="194" t="s">
        <v>212</v>
      </c>
      <c r="E1023" s="195" t="s">
        <v>1556</v>
      </c>
      <c r="F1023" s="196" t="s">
        <v>1557</v>
      </c>
      <c r="G1023" s="197" t="s">
        <v>334</v>
      </c>
      <c r="H1023" s="198">
        <v>35.119999999999997</v>
      </c>
      <c r="I1023" s="199"/>
      <c r="J1023" s="200">
        <f>ROUND(I1023*H1023,2)</f>
        <v>0</v>
      </c>
      <c r="K1023" s="196" t="s">
        <v>324</v>
      </c>
      <c r="L1023" s="40"/>
      <c r="M1023" s="201" t="s">
        <v>1</v>
      </c>
      <c r="N1023" s="202" t="s">
        <v>50</v>
      </c>
      <c r="O1023" s="72"/>
      <c r="P1023" s="203">
        <f>O1023*H1023</f>
        <v>0</v>
      </c>
      <c r="Q1023" s="203">
        <v>4.2208000000000002E-3</v>
      </c>
      <c r="R1023" s="203">
        <f>Q1023*H1023</f>
        <v>0.14823449599999999</v>
      </c>
      <c r="S1023" s="203">
        <v>0</v>
      </c>
      <c r="T1023" s="204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205" t="s">
        <v>416</v>
      </c>
      <c r="AT1023" s="205" t="s">
        <v>212</v>
      </c>
      <c r="AU1023" s="205" t="s">
        <v>95</v>
      </c>
      <c r="AY1023" s="17" t="s">
        <v>209</v>
      </c>
      <c r="BE1023" s="206">
        <f>IF(N1023="základní",J1023,0)</f>
        <v>0</v>
      </c>
      <c r="BF1023" s="206">
        <f>IF(N1023="snížená",J1023,0)</f>
        <v>0</v>
      </c>
      <c r="BG1023" s="206">
        <f>IF(N1023="zákl. přenesená",J1023,0)</f>
        <v>0</v>
      </c>
      <c r="BH1023" s="206">
        <f>IF(N1023="sníž. přenesená",J1023,0)</f>
        <v>0</v>
      </c>
      <c r="BI1023" s="206">
        <f>IF(N1023="nulová",J1023,0)</f>
        <v>0</v>
      </c>
      <c r="BJ1023" s="17" t="s">
        <v>93</v>
      </c>
      <c r="BK1023" s="206">
        <f>ROUND(I1023*H1023,2)</f>
        <v>0</v>
      </c>
      <c r="BL1023" s="17" t="s">
        <v>416</v>
      </c>
      <c r="BM1023" s="205" t="s">
        <v>1558</v>
      </c>
    </row>
    <row r="1024" spans="1:65" s="2" customFormat="1" ht="11.25">
      <c r="A1024" s="35"/>
      <c r="B1024" s="36"/>
      <c r="C1024" s="37"/>
      <c r="D1024" s="207" t="s">
        <v>219</v>
      </c>
      <c r="E1024" s="37"/>
      <c r="F1024" s="208" t="s">
        <v>1559</v>
      </c>
      <c r="G1024" s="37"/>
      <c r="H1024" s="37"/>
      <c r="I1024" s="209"/>
      <c r="J1024" s="37"/>
      <c r="K1024" s="37"/>
      <c r="L1024" s="40"/>
      <c r="M1024" s="210"/>
      <c r="N1024" s="211"/>
      <c r="O1024" s="72"/>
      <c r="P1024" s="72"/>
      <c r="Q1024" s="72"/>
      <c r="R1024" s="72"/>
      <c r="S1024" s="72"/>
      <c r="T1024" s="73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T1024" s="17" t="s">
        <v>219</v>
      </c>
      <c r="AU1024" s="17" t="s">
        <v>95</v>
      </c>
    </row>
    <row r="1025" spans="1:65" s="15" customFormat="1" ht="11.25">
      <c r="B1025" s="240"/>
      <c r="C1025" s="241"/>
      <c r="D1025" s="212" t="s">
        <v>263</v>
      </c>
      <c r="E1025" s="242" t="s">
        <v>1</v>
      </c>
      <c r="F1025" s="243" t="s">
        <v>1560</v>
      </c>
      <c r="G1025" s="241"/>
      <c r="H1025" s="242" t="s">
        <v>1</v>
      </c>
      <c r="I1025" s="244"/>
      <c r="J1025" s="241"/>
      <c r="K1025" s="241"/>
      <c r="L1025" s="245"/>
      <c r="M1025" s="246"/>
      <c r="N1025" s="247"/>
      <c r="O1025" s="247"/>
      <c r="P1025" s="247"/>
      <c r="Q1025" s="247"/>
      <c r="R1025" s="247"/>
      <c r="S1025" s="247"/>
      <c r="T1025" s="248"/>
      <c r="AT1025" s="249" t="s">
        <v>263</v>
      </c>
      <c r="AU1025" s="249" t="s">
        <v>95</v>
      </c>
      <c r="AV1025" s="15" t="s">
        <v>93</v>
      </c>
      <c r="AW1025" s="15" t="s">
        <v>41</v>
      </c>
      <c r="AX1025" s="15" t="s">
        <v>85</v>
      </c>
      <c r="AY1025" s="249" t="s">
        <v>209</v>
      </c>
    </row>
    <row r="1026" spans="1:65" s="13" customFormat="1" ht="11.25">
      <c r="B1026" s="214"/>
      <c r="C1026" s="215"/>
      <c r="D1026" s="212" t="s">
        <v>263</v>
      </c>
      <c r="E1026" s="216" t="s">
        <v>1</v>
      </c>
      <c r="F1026" s="217" t="s">
        <v>1561</v>
      </c>
      <c r="G1026" s="215"/>
      <c r="H1026" s="218">
        <v>14.06</v>
      </c>
      <c r="I1026" s="219"/>
      <c r="J1026" s="215"/>
      <c r="K1026" s="215"/>
      <c r="L1026" s="220"/>
      <c r="M1026" s="221"/>
      <c r="N1026" s="222"/>
      <c r="O1026" s="222"/>
      <c r="P1026" s="222"/>
      <c r="Q1026" s="222"/>
      <c r="R1026" s="222"/>
      <c r="S1026" s="222"/>
      <c r="T1026" s="223"/>
      <c r="AT1026" s="224" t="s">
        <v>263</v>
      </c>
      <c r="AU1026" s="224" t="s">
        <v>95</v>
      </c>
      <c r="AV1026" s="13" t="s">
        <v>95</v>
      </c>
      <c r="AW1026" s="13" t="s">
        <v>41</v>
      </c>
      <c r="AX1026" s="13" t="s">
        <v>85</v>
      </c>
      <c r="AY1026" s="224" t="s">
        <v>209</v>
      </c>
    </row>
    <row r="1027" spans="1:65" s="13" customFormat="1" ht="11.25">
      <c r="B1027" s="214"/>
      <c r="C1027" s="215"/>
      <c r="D1027" s="212" t="s">
        <v>263</v>
      </c>
      <c r="E1027" s="216" t="s">
        <v>1</v>
      </c>
      <c r="F1027" s="217" t="s">
        <v>1562</v>
      </c>
      <c r="G1027" s="215"/>
      <c r="H1027" s="218">
        <v>21.06</v>
      </c>
      <c r="I1027" s="219"/>
      <c r="J1027" s="215"/>
      <c r="K1027" s="215"/>
      <c r="L1027" s="220"/>
      <c r="M1027" s="221"/>
      <c r="N1027" s="222"/>
      <c r="O1027" s="222"/>
      <c r="P1027" s="222"/>
      <c r="Q1027" s="222"/>
      <c r="R1027" s="222"/>
      <c r="S1027" s="222"/>
      <c r="T1027" s="223"/>
      <c r="AT1027" s="224" t="s">
        <v>263</v>
      </c>
      <c r="AU1027" s="224" t="s">
        <v>95</v>
      </c>
      <c r="AV1027" s="13" t="s">
        <v>95</v>
      </c>
      <c r="AW1027" s="13" t="s">
        <v>41</v>
      </c>
      <c r="AX1027" s="13" t="s">
        <v>85</v>
      </c>
      <c r="AY1027" s="224" t="s">
        <v>209</v>
      </c>
    </row>
    <row r="1028" spans="1:65" s="14" customFormat="1" ht="11.25">
      <c r="B1028" s="229"/>
      <c r="C1028" s="230"/>
      <c r="D1028" s="212" t="s">
        <v>263</v>
      </c>
      <c r="E1028" s="231" t="s">
        <v>1</v>
      </c>
      <c r="F1028" s="232" t="s">
        <v>339</v>
      </c>
      <c r="G1028" s="230"/>
      <c r="H1028" s="233">
        <v>35.119999999999997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263</v>
      </c>
      <c r="AU1028" s="239" t="s">
        <v>95</v>
      </c>
      <c r="AV1028" s="14" t="s">
        <v>217</v>
      </c>
      <c r="AW1028" s="14" t="s">
        <v>41</v>
      </c>
      <c r="AX1028" s="14" t="s">
        <v>93</v>
      </c>
      <c r="AY1028" s="239" t="s">
        <v>209</v>
      </c>
    </row>
    <row r="1029" spans="1:65" s="2" customFormat="1" ht="33" customHeight="1">
      <c r="A1029" s="35"/>
      <c r="B1029" s="36"/>
      <c r="C1029" s="194" t="s">
        <v>1563</v>
      </c>
      <c r="D1029" s="194" t="s">
        <v>212</v>
      </c>
      <c r="E1029" s="195" t="s">
        <v>1564</v>
      </c>
      <c r="F1029" s="196" t="s">
        <v>1565</v>
      </c>
      <c r="G1029" s="197" t="s">
        <v>515</v>
      </c>
      <c r="H1029" s="198">
        <v>0</v>
      </c>
      <c r="I1029" s="199"/>
      <c r="J1029" s="200">
        <f>ROUND(I1029*H1029,2)</f>
        <v>0</v>
      </c>
      <c r="K1029" s="196" t="s">
        <v>324</v>
      </c>
      <c r="L1029" s="40"/>
      <c r="M1029" s="201" t="s">
        <v>1</v>
      </c>
      <c r="N1029" s="202" t="s">
        <v>50</v>
      </c>
      <c r="O1029" s="72"/>
      <c r="P1029" s="203">
        <f>O1029*H1029</f>
        <v>0</v>
      </c>
      <c r="Q1029" s="203">
        <v>7.6729999999999995E-4</v>
      </c>
      <c r="R1029" s="203">
        <f>Q1029*H1029</f>
        <v>0</v>
      </c>
      <c r="S1029" s="203">
        <v>0</v>
      </c>
      <c r="T1029" s="204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05" t="s">
        <v>416</v>
      </c>
      <c r="AT1029" s="205" t="s">
        <v>212</v>
      </c>
      <c r="AU1029" s="205" t="s">
        <v>95</v>
      </c>
      <c r="AY1029" s="17" t="s">
        <v>209</v>
      </c>
      <c r="BE1029" s="206">
        <f>IF(N1029="základní",J1029,0)</f>
        <v>0</v>
      </c>
      <c r="BF1029" s="206">
        <f>IF(N1029="snížená",J1029,0)</f>
        <v>0</v>
      </c>
      <c r="BG1029" s="206">
        <f>IF(N1029="zákl. přenesená",J1029,0)</f>
        <v>0</v>
      </c>
      <c r="BH1029" s="206">
        <f>IF(N1029="sníž. přenesená",J1029,0)</f>
        <v>0</v>
      </c>
      <c r="BI1029" s="206">
        <f>IF(N1029="nulová",J1029,0)</f>
        <v>0</v>
      </c>
      <c r="BJ1029" s="17" t="s">
        <v>93</v>
      </c>
      <c r="BK1029" s="206">
        <f>ROUND(I1029*H1029,2)</f>
        <v>0</v>
      </c>
      <c r="BL1029" s="17" t="s">
        <v>416</v>
      </c>
      <c r="BM1029" s="205" t="s">
        <v>1566</v>
      </c>
    </row>
    <row r="1030" spans="1:65" s="2" customFormat="1" ht="11.25">
      <c r="A1030" s="35"/>
      <c r="B1030" s="36"/>
      <c r="C1030" s="37"/>
      <c r="D1030" s="207" t="s">
        <v>219</v>
      </c>
      <c r="E1030" s="37"/>
      <c r="F1030" s="208" t="s">
        <v>1567</v>
      </c>
      <c r="G1030" s="37"/>
      <c r="H1030" s="37"/>
      <c r="I1030" s="209"/>
      <c r="J1030" s="37"/>
      <c r="K1030" s="37"/>
      <c r="L1030" s="40"/>
      <c r="M1030" s="210"/>
      <c r="N1030" s="211"/>
      <c r="O1030" s="72"/>
      <c r="P1030" s="72"/>
      <c r="Q1030" s="72"/>
      <c r="R1030" s="72"/>
      <c r="S1030" s="72"/>
      <c r="T1030" s="73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T1030" s="17" t="s">
        <v>219</v>
      </c>
      <c r="AU1030" s="17" t="s">
        <v>95</v>
      </c>
    </row>
    <row r="1031" spans="1:65" s="2" customFormat="1" ht="24.2" customHeight="1">
      <c r="A1031" s="35"/>
      <c r="B1031" s="36"/>
      <c r="C1031" s="194" t="s">
        <v>1568</v>
      </c>
      <c r="D1031" s="194" t="s">
        <v>212</v>
      </c>
      <c r="E1031" s="195" t="s">
        <v>1569</v>
      </c>
      <c r="F1031" s="196" t="s">
        <v>1570</v>
      </c>
      <c r="G1031" s="197" t="s">
        <v>334</v>
      </c>
      <c r="H1031" s="198">
        <v>24.4</v>
      </c>
      <c r="I1031" s="199"/>
      <c r="J1031" s="200">
        <f>ROUND(I1031*H1031,2)</f>
        <v>0</v>
      </c>
      <c r="K1031" s="196" t="s">
        <v>324</v>
      </c>
      <c r="L1031" s="40"/>
      <c r="M1031" s="201" t="s">
        <v>1</v>
      </c>
      <c r="N1031" s="202" t="s">
        <v>50</v>
      </c>
      <c r="O1031" s="72"/>
      <c r="P1031" s="203">
        <f>O1031*H1031</f>
        <v>0</v>
      </c>
      <c r="Q1031" s="203">
        <v>1.5405E-3</v>
      </c>
      <c r="R1031" s="203">
        <f>Q1031*H1031</f>
        <v>3.7588199999999995E-2</v>
      </c>
      <c r="S1031" s="203">
        <v>0</v>
      </c>
      <c r="T1031" s="204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5" t="s">
        <v>416</v>
      </c>
      <c r="AT1031" s="205" t="s">
        <v>212</v>
      </c>
      <c r="AU1031" s="205" t="s">
        <v>95</v>
      </c>
      <c r="AY1031" s="17" t="s">
        <v>209</v>
      </c>
      <c r="BE1031" s="206">
        <f>IF(N1031="základní",J1031,0)</f>
        <v>0</v>
      </c>
      <c r="BF1031" s="206">
        <f>IF(N1031="snížená",J1031,0)</f>
        <v>0</v>
      </c>
      <c r="BG1031" s="206">
        <f>IF(N1031="zákl. přenesená",J1031,0)</f>
        <v>0</v>
      </c>
      <c r="BH1031" s="206">
        <f>IF(N1031="sníž. přenesená",J1031,0)</f>
        <v>0</v>
      </c>
      <c r="BI1031" s="206">
        <f>IF(N1031="nulová",J1031,0)</f>
        <v>0</v>
      </c>
      <c r="BJ1031" s="17" t="s">
        <v>93</v>
      </c>
      <c r="BK1031" s="206">
        <f>ROUND(I1031*H1031,2)</f>
        <v>0</v>
      </c>
      <c r="BL1031" s="17" t="s">
        <v>416</v>
      </c>
      <c r="BM1031" s="205" t="s">
        <v>1571</v>
      </c>
    </row>
    <row r="1032" spans="1:65" s="2" customFormat="1" ht="11.25">
      <c r="A1032" s="35"/>
      <c r="B1032" s="36"/>
      <c r="C1032" s="37"/>
      <c r="D1032" s="207" t="s">
        <v>219</v>
      </c>
      <c r="E1032" s="37"/>
      <c r="F1032" s="208" t="s">
        <v>1572</v>
      </c>
      <c r="G1032" s="37"/>
      <c r="H1032" s="37"/>
      <c r="I1032" s="209"/>
      <c r="J1032" s="37"/>
      <c r="K1032" s="37"/>
      <c r="L1032" s="40"/>
      <c r="M1032" s="210"/>
      <c r="N1032" s="211"/>
      <c r="O1032" s="72"/>
      <c r="P1032" s="72"/>
      <c r="Q1032" s="72"/>
      <c r="R1032" s="72"/>
      <c r="S1032" s="72"/>
      <c r="T1032" s="73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7" t="s">
        <v>219</v>
      </c>
      <c r="AU1032" s="17" t="s">
        <v>95</v>
      </c>
    </row>
    <row r="1033" spans="1:65" s="13" customFormat="1" ht="11.25">
      <c r="B1033" s="214"/>
      <c r="C1033" s="215"/>
      <c r="D1033" s="212" t="s">
        <v>263</v>
      </c>
      <c r="E1033" s="216" t="s">
        <v>1</v>
      </c>
      <c r="F1033" s="217" t="s">
        <v>1573</v>
      </c>
      <c r="G1033" s="215"/>
      <c r="H1033" s="218">
        <v>18</v>
      </c>
      <c r="I1033" s="219"/>
      <c r="J1033" s="215"/>
      <c r="K1033" s="215"/>
      <c r="L1033" s="220"/>
      <c r="M1033" s="221"/>
      <c r="N1033" s="222"/>
      <c r="O1033" s="222"/>
      <c r="P1033" s="222"/>
      <c r="Q1033" s="222"/>
      <c r="R1033" s="222"/>
      <c r="S1033" s="222"/>
      <c r="T1033" s="223"/>
      <c r="AT1033" s="224" t="s">
        <v>263</v>
      </c>
      <c r="AU1033" s="224" t="s">
        <v>95</v>
      </c>
      <c r="AV1033" s="13" t="s">
        <v>95</v>
      </c>
      <c r="AW1033" s="13" t="s">
        <v>41</v>
      </c>
      <c r="AX1033" s="13" t="s">
        <v>85</v>
      </c>
      <c r="AY1033" s="224" t="s">
        <v>209</v>
      </c>
    </row>
    <row r="1034" spans="1:65" s="13" customFormat="1" ht="11.25">
      <c r="B1034" s="214"/>
      <c r="C1034" s="215"/>
      <c r="D1034" s="212" t="s">
        <v>263</v>
      </c>
      <c r="E1034" s="216" t="s">
        <v>1</v>
      </c>
      <c r="F1034" s="217" t="s">
        <v>1574</v>
      </c>
      <c r="G1034" s="215"/>
      <c r="H1034" s="218">
        <v>6.4</v>
      </c>
      <c r="I1034" s="219"/>
      <c r="J1034" s="215"/>
      <c r="K1034" s="215"/>
      <c r="L1034" s="220"/>
      <c r="M1034" s="221"/>
      <c r="N1034" s="222"/>
      <c r="O1034" s="222"/>
      <c r="P1034" s="222"/>
      <c r="Q1034" s="222"/>
      <c r="R1034" s="222"/>
      <c r="S1034" s="222"/>
      <c r="T1034" s="223"/>
      <c r="AT1034" s="224" t="s">
        <v>263</v>
      </c>
      <c r="AU1034" s="224" t="s">
        <v>95</v>
      </c>
      <c r="AV1034" s="13" t="s">
        <v>95</v>
      </c>
      <c r="AW1034" s="13" t="s">
        <v>41</v>
      </c>
      <c r="AX1034" s="13" t="s">
        <v>85</v>
      </c>
      <c r="AY1034" s="224" t="s">
        <v>209</v>
      </c>
    </row>
    <row r="1035" spans="1:65" s="14" customFormat="1" ht="11.25">
      <c r="B1035" s="229"/>
      <c r="C1035" s="230"/>
      <c r="D1035" s="212" t="s">
        <v>263</v>
      </c>
      <c r="E1035" s="231" t="s">
        <v>1</v>
      </c>
      <c r="F1035" s="232" t="s">
        <v>339</v>
      </c>
      <c r="G1035" s="230"/>
      <c r="H1035" s="233">
        <v>24.4</v>
      </c>
      <c r="I1035" s="234"/>
      <c r="J1035" s="230"/>
      <c r="K1035" s="230"/>
      <c r="L1035" s="235"/>
      <c r="M1035" s="236"/>
      <c r="N1035" s="237"/>
      <c r="O1035" s="237"/>
      <c r="P1035" s="237"/>
      <c r="Q1035" s="237"/>
      <c r="R1035" s="237"/>
      <c r="S1035" s="237"/>
      <c r="T1035" s="238"/>
      <c r="AT1035" s="239" t="s">
        <v>263</v>
      </c>
      <c r="AU1035" s="239" t="s">
        <v>95</v>
      </c>
      <c r="AV1035" s="14" t="s">
        <v>217</v>
      </c>
      <c r="AW1035" s="14" t="s">
        <v>41</v>
      </c>
      <c r="AX1035" s="14" t="s">
        <v>93</v>
      </c>
      <c r="AY1035" s="239" t="s">
        <v>209</v>
      </c>
    </row>
    <row r="1036" spans="1:65" s="2" customFormat="1" ht="24.2" customHeight="1">
      <c r="A1036" s="35"/>
      <c r="B1036" s="36"/>
      <c r="C1036" s="194" t="s">
        <v>1575</v>
      </c>
      <c r="D1036" s="194" t="s">
        <v>212</v>
      </c>
      <c r="E1036" s="195" t="s">
        <v>1576</v>
      </c>
      <c r="F1036" s="196" t="s">
        <v>1577</v>
      </c>
      <c r="G1036" s="197" t="s">
        <v>383</v>
      </c>
      <c r="H1036" s="198">
        <v>0.79300000000000004</v>
      </c>
      <c r="I1036" s="199"/>
      <c r="J1036" s="200">
        <f>ROUND(I1036*H1036,2)</f>
        <v>0</v>
      </c>
      <c r="K1036" s="196" t="s">
        <v>324</v>
      </c>
      <c r="L1036" s="40"/>
      <c r="M1036" s="201" t="s">
        <v>1</v>
      </c>
      <c r="N1036" s="202" t="s">
        <v>50</v>
      </c>
      <c r="O1036" s="72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05" t="s">
        <v>416</v>
      </c>
      <c r="AT1036" s="205" t="s">
        <v>212</v>
      </c>
      <c r="AU1036" s="205" t="s">
        <v>95</v>
      </c>
      <c r="AY1036" s="17" t="s">
        <v>209</v>
      </c>
      <c r="BE1036" s="206">
        <f>IF(N1036="základní",J1036,0)</f>
        <v>0</v>
      </c>
      <c r="BF1036" s="206">
        <f>IF(N1036="snížená",J1036,0)</f>
        <v>0</v>
      </c>
      <c r="BG1036" s="206">
        <f>IF(N1036="zákl. přenesená",J1036,0)</f>
        <v>0</v>
      </c>
      <c r="BH1036" s="206">
        <f>IF(N1036="sníž. přenesená",J1036,0)</f>
        <v>0</v>
      </c>
      <c r="BI1036" s="206">
        <f>IF(N1036="nulová",J1036,0)</f>
        <v>0</v>
      </c>
      <c r="BJ1036" s="17" t="s">
        <v>93</v>
      </c>
      <c r="BK1036" s="206">
        <f>ROUND(I1036*H1036,2)</f>
        <v>0</v>
      </c>
      <c r="BL1036" s="17" t="s">
        <v>416</v>
      </c>
      <c r="BM1036" s="205" t="s">
        <v>1578</v>
      </c>
    </row>
    <row r="1037" spans="1:65" s="2" customFormat="1" ht="11.25">
      <c r="A1037" s="35"/>
      <c r="B1037" s="36"/>
      <c r="C1037" s="37"/>
      <c r="D1037" s="207" t="s">
        <v>219</v>
      </c>
      <c r="E1037" s="37"/>
      <c r="F1037" s="208" t="s">
        <v>1579</v>
      </c>
      <c r="G1037" s="37"/>
      <c r="H1037" s="37"/>
      <c r="I1037" s="209"/>
      <c r="J1037" s="37"/>
      <c r="K1037" s="37"/>
      <c r="L1037" s="40"/>
      <c r="M1037" s="210"/>
      <c r="N1037" s="211"/>
      <c r="O1037" s="72"/>
      <c r="P1037" s="72"/>
      <c r="Q1037" s="72"/>
      <c r="R1037" s="72"/>
      <c r="S1037" s="72"/>
      <c r="T1037" s="73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7" t="s">
        <v>219</v>
      </c>
      <c r="AU1037" s="17" t="s">
        <v>95</v>
      </c>
    </row>
    <row r="1038" spans="1:65" s="12" customFormat="1" ht="22.9" customHeight="1">
      <c r="B1038" s="178"/>
      <c r="C1038" s="179"/>
      <c r="D1038" s="180" t="s">
        <v>84</v>
      </c>
      <c r="E1038" s="192" t="s">
        <v>1580</v>
      </c>
      <c r="F1038" s="192" t="s">
        <v>1581</v>
      </c>
      <c r="G1038" s="179"/>
      <c r="H1038" s="179"/>
      <c r="I1038" s="182"/>
      <c r="J1038" s="193">
        <f>BK1038</f>
        <v>0</v>
      </c>
      <c r="K1038" s="179"/>
      <c r="L1038" s="184"/>
      <c r="M1038" s="185"/>
      <c r="N1038" s="186"/>
      <c r="O1038" s="186"/>
      <c r="P1038" s="187">
        <f>SUM(P1039:P1086)</f>
        <v>0</v>
      </c>
      <c r="Q1038" s="186"/>
      <c r="R1038" s="187">
        <f>SUM(R1039:R1086)</f>
        <v>3.7503193587399997</v>
      </c>
      <c r="S1038" s="186"/>
      <c r="T1038" s="188">
        <f>SUM(T1039:T1086)</f>
        <v>0</v>
      </c>
      <c r="AR1038" s="189" t="s">
        <v>95</v>
      </c>
      <c r="AT1038" s="190" t="s">
        <v>84</v>
      </c>
      <c r="AU1038" s="190" t="s">
        <v>93</v>
      </c>
      <c r="AY1038" s="189" t="s">
        <v>209</v>
      </c>
      <c r="BK1038" s="191">
        <f>SUM(BK1039:BK1086)</f>
        <v>0</v>
      </c>
    </row>
    <row r="1039" spans="1:65" s="2" customFormat="1" ht="24.2" customHeight="1">
      <c r="A1039" s="35"/>
      <c r="B1039" s="36"/>
      <c r="C1039" s="194" t="s">
        <v>1582</v>
      </c>
      <c r="D1039" s="194" t="s">
        <v>212</v>
      </c>
      <c r="E1039" s="195" t="s">
        <v>1583</v>
      </c>
      <c r="F1039" s="196" t="s">
        <v>1584</v>
      </c>
      <c r="G1039" s="197" t="s">
        <v>462</v>
      </c>
      <c r="H1039" s="198">
        <v>178.52699999999999</v>
      </c>
      <c r="I1039" s="199"/>
      <c r="J1039" s="200">
        <f>ROUND(I1039*H1039,2)</f>
        <v>0</v>
      </c>
      <c r="K1039" s="196" t="s">
        <v>324</v>
      </c>
      <c r="L1039" s="40"/>
      <c r="M1039" s="201" t="s">
        <v>1</v>
      </c>
      <c r="N1039" s="202" t="s">
        <v>50</v>
      </c>
      <c r="O1039" s="72"/>
      <c r="P1039" s="203">
        <f>O1039*H1039</f>
        <v>0</v>
      </c>
      <c r="Q1039" s="203">
        <v>1.349562E-2</v>
      </c>
      <c r="R1039" s="203">
        <f>Q1039*H1039</f>
        <v>2.4093325517399999</v>
      </c>
      <c r="S1039" s="203">
        <v>0</v>
      </c>
      <c r="T1039" s="204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5" t="s">
        <v>416</v>
      </c>
      <c r="AT1039" s="205" t="s">
        <v>212</v>
      </c>
      <c r="AU1039" s="205" t="s">
        <v>95</v>
      </c>
      <c r="AY1039" s="17" t="s">
        <v>209</v>
      </c>
      <c r="BE1039" s="206">
        <f>IF(N1039="základní",J1039,0)</f>
        <v>0</v>
      </c>
      <c r="BF1039" s="206">
        <f>IF(N1039="snížená",J1039,0)</f>
        <v>0</v>
      </c>
      <c r="BG1039" s="206">
        <f>IF(N1039="zákl. přenesená",J1039,0)</f>
        <v>0</v>
      </c>
      <c r="BH1039" s="206">
        <f>IF(N1039="sníž. přenesená",J1039,0)</f>
        <v>0</v>
      </c>
      <c r="BI1039" s="206">
        <f>IF(N1039="nulová",J1039,0)</f>
        <v>0</v>
      </c>
      <c r="BJ1039" s="17" t="s">
        <v>93</v>
      </c>
      <c r="BK1039" s="206">
        <f>ROUND(I1039*H1039,2)</f>
        <v>0</v>
      </c>
      <c r="BL1039" s="17" t="s">
        <v>416</v>
      </c>
      <c r="BM1039" s="205" t="s">
        <v>1585</v>
      </c>
    </row>
    <row r="1040" spans="1:65" s="2" customFormat="1" ht="11.25">
      <c r="A1040" s="35"/>
      <c r="B1040" s="36"/>
      <c r="C1040" s="37"/>
      <c r="D1040" s="207" t="s">
        <v>219</v>
      </c>
      <c r="E1040" s="37"/>
      <c r="F1040" s="208" t="s">
        <v>1586</v>
      </c>
      <c r="G1040" s="37"/>
      <c r="H1040" s="37"/>
      <c r="I1040" s="209"/>
      <c r="J1040" s="37"/>
      <c r="K1040" s="37"/>
      <c r="L1040" s="40"/>
      <c r="M1040" s="210"/>
      <c r="N1040" s="211"/>
      <c r="O1040" s="72"/>
      <c r="P1040" s="72"/>
      <c r="Q1040" s="72"/>
      <c r="R1040" s="72"/>
      <c r="S1040" s="72"/>
      <c r="T1040" s="73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T1040" s="17" t="s">
        <v>219</v>
      </c>
      <c r="AU1040" s="17" t="s">
        <v>95</v>
      </c>
    </row>
    <row r="1041" spans="1:65" s="13" customFormat="1" ht="11.25">
      <c r="B1041" s="214"/>
      <c r="C1041" s="215"/>
      <c r="D1041" s="212" t="s">
        <v>263</v>
      </c>
      <c r="E1041" s="216" t="s">
        <v>1</v>
      </c>
      <c r="F1041" s="217" t="s">
        <v>1587</v>
      </c>
      <c r="G1041" s="215"/>
      <c r="H1041" s="218">
        <v>94.176000000000002</v>
      </c>
      <c r="I1041" s="219"/>
      <c r="J1041" s="215"/>
      <c r="K1041" s="215"/>
      <c r="L1041" s="220"/>
      <c r="M1041" s="221"/>
      <c r="N1041" s="222"/>
      <c r="O1041" s="222"/>
      <c r="P1041" s="222"/>
      <c r="Q1041" s="222"/>
      <c r="R1041" s="222"/>
      <c r="S1041" s="222"/>
      <c r="T1041" s="223"/>
      <c r="AT1041" s="224" t="s">
        <v>263</v>
      </c>
      <c r="AU1041" s="224" t="s">
        <v>95</v>
      </c>
      <c r="AV1041" s="13" t="s">
        <v>95</v>
      </c>
      <c r="AW1041" s="13" t="s">
        <v>41</v>
      </c>
      <c r="AX1041" s="13" t="s">
        <v>85</v>
      </c>
      <c r="AY1041" s="224" t="s">
        <v>209</v>
      </c>
    </row>
    <row r="1042" spans="1:65" s="13" customFormat="1" ht="22.5">
      <c r="B1042" s="214"/>
      <c r="C1042" s="215"/>
      <c r="D1042" s="212" t="s">
        <v>263</v>
      </c>
      <c r="E1042" s="216" t="s">
        <v>1</v>
      </c>
      <c r="F1042" s="217" t="s">
        <v>1588</v>
      </c>
      <c r="G1042" s="215"/>
      <c r="H1042" s="218">
        <v>84.350999999999999</v>
      </c>
      <c r="I1042" s="219"/>
      <c r="J1042" s="215"/>
      <c r="K1042" s="215"/>
      <c r="L1042" s="220"/>
      <c r="M1042" s="221"/>
      <c r="N1042" s="222"/>
      <c r="O1042" s="222"/>
      <c r="P1042" s="222"/>
      <c r="Q1042" s="222"/>
      <c r="R1042" s="222"/>
      <c r="S1042" s="222"/>
      <c r="T1042" s="223"/>
      <c r="AT1042" s="224" t="s">
        <v>263</v>
      </c>
      <c r="AU1042" s="224" t="s">
        <v>95</v>
      </c>
      <c r="AV1042" s="13" t="s">
        <v>95</v>
      </c>
      <c r="AW1042" s="13" t="s">
        <v>41</v>
      </c>
      <c r="AX1042" s="13" t="s">
        <v>85</v>
      </c>
      <c r="AY1042" s="224" t="s">
        <v>209</v>
      </c>
    </row>
    <row r="1043" spans="1:65" s="14" customFormat="1" ht="11.25">
      <c r="B1043" s="229"/>
      <c r="C1043" s="230"/>
      <c r="D1043" s="212" t="s">
        <v>263</v>
      </c>
      <c r="E1043" s="231" t="s">
        <v>1</v>
      </c>
      <c r="F1043" s="232" t="s">
        <v>339</v>
      </c>
      <c r="G1043" s="230"/>
      <c r="H1043" s="233">
        <v>178.52699999999999</v>
      </c>
      <c r="I1043" s="234"/>
      <c r="J1043" s="230"/>
      <c r="K1043" s="230"/>
      <c r="L1043" s="235"/>
      <c r="M1043" s="236"/>
      <c r="N1043" s="237"/>
      <c r="O1043" s="237"/>
      <c r="P1043" s="237"/>
      <c r="Q1043" s="237"/>
      <c r="R1043" s="237"/>
      <c r="S1043" s="237"/>
      <c r="T1043" s="238"/>
      <c r="AT1043" s="239" t="s">
        <v>263</v>
      </c>
      <c r="AU1043" s="239" t="s">
        <v>95</v>
      </c>
      <c r="AV1043" s="14" t="s">
        <v>217</v>
      </c>
      <c r="AW1043" s="14" t="s">
        <v>41</v>
      </c>
      <c r="AX1043" s="14" t="s">
        <v>93</v>
      </c>
      <c r="AY1043" s="239" t="s">
        <v>209</v>
      </c>
    </row>
    <row r="1044" spans="1:65" s="2" customFormat="1" ht="24.2" customHeight="1">
      <c r="A1044" s="35"/>
      <c r="B1044" s="36"/>
      <c r="C1044" s="194" t="s">
        <v>1589</v>
      </c>
      <c r="D1044" s="194" t="s">
        <v>212</v>
      </c>
      <c r="E1044" s="195" t="s">
        <v>1590</v>
      </c>
      <c r="F1044" s="196" t="s">
        <v>1591</v>
      </c>
      <c r="G1044" s="197" t="s">
        <v>334</v>
      </c>
      <c r="H1044" s="198">
        <v>14.06</v>
      </c>
      <c r="I1044" s="199"/>
      <c r="J1044" s="200">
        <f>ROUND(I1044*H1044,2)</f>
        <v>0</v>
      </c>
      <c r="K1044" s="196" t="s">
        <v>324</v>
      </c>
      <c r="L1044" s="40"/>
      <c r="M1044" s="201" t="s">
        <v>1</v>
      </c>
      <c r="N1044" s="202" t="s">
        <v>50</v>
      </c>
      <c r="O1044" s="72"/>
      <c r="P1044" s="203">
        <f>O1044*H1044</f>
        <v>0</v>
      </c>
      <c r="Q1044" s="203">
        <v>4.0086000000000002E-3</v>
      </c>
      <c r="R1044" s="203">
        <f>Q1044*H1044</f>
        <v>5.6360916000000004E-2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416</v>
      </c>
      <c r="AT1044" s="205" t="s">
        <v>212</v>
      </c>
      <c r="AU1044" s="205" t="s">
        <v>95</v>
      </c>
      <c r="AY1044" s="17" t="s">
        <v>209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7" t="s">
        <v>93</v>
      </c>
      <c r="BK1044" s="206">
        <f>ROUND(I1044*H1044,2)</f>
        <v>0</v>
      </c>
      <c r="BL1044" s="17" t="s">
        <v>416</v>
      </c>
      <c r="BM1044" s="205" t="s">
        <v>1592</v>
      </c>
    </row>
    <row r="1045" spans="1:65" s="2" customFormat="1" ht="11.25">
      <c r="A1045" s="35"/>
      <c r="B1045" s="36"/>
      <c r="C1045" s="37"/>
      <c r="D1045" s="207" t="s">
        <v>219</v>
      </c>
      <c r="E1045" s="37"/>
      <c r="F1045" s="208" t="s">
        <v>1593</v>
      </c>
      <c r="G1045" s="37"/>
      <c r="H1045" s="37"/>
      <c r="I1045" s="209"/>
      <c r="J1045" s="37"/>
      <c r="K1045" s="37"/>
      <c r="L1045" s="40"/>
      <c r="M1045" s="210"/>
      <c r="N1045" s="211"/>
      <c r="O1045" s="72"/>
      <c r="P1045" s="72"/>
      <c r="Q1045" s="72"/>
      <c r="R1045" s="72"/>
      <c r="S1045" s="72"/>
      <c r="T1045" s="73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7" t="s">
        <v>219</v>
      </c>
      <c r="AU1045" s="17" t="s">
        <v>95</v>
      </c>
    </row>
    <row r="1046" spans="1:65" s="13" customFormat="1" ht="11.25">
      <c r="B1046" s="214"/>
      <c r="C1046" s="215"/>
      <c r="D1046" s="212" t="s">
        <v>263</v>
      </c>
      <c r="E1046" s="216" t="s">
        <v>1</v>
      </c>
      <c r="F1046" s="217" t="s">
        <v>1483</v>
      </c>
      <c r="G1046" s="215"/>
      <c r="H1046" s="218">
        <v>14.06</v>
      </c>
      <c r="I1046" s="219"/>
      <c r="J1046" s="215"/>
      <c r="K1046" s="215"/>
      <c r="L1046" s="220"/>
      <c r="M1046" s="221"/>
      <c r="N1046" s="222"/>
      <c r="O1046" s="222"/>
      <c r="P1046" s="222"/>
      <c r="Q1046" s="222"/>
      <c r="R1046" s="222"/>
      <c r="S1046" s="222"/>
      <c r="T1046" s="223"/>
      <c r="AT1046" s="224" t="s">
        <v>263</v>
      </c>
      <c r="AU1046" s="224" t="s">
        <v>95</v>
      </c>
      <c r="AV1046" s="13" t="s">
        <v>95</v>
      </c>
      <c r="AW1046" s="13" t="s">
        <v>41</v>
      </c>
      <c r="AX1046" s="13" t="s">
        <v>85</v>
      </c>
      <c r="AY1046" s="224" t="s">
        <v>209</v>
      </c>
    </row>
    <row r="1047" spans="1:65" s="14" customFormat="1" ht="11.25">
      <c r="B1047" s="229"/>
      <c r="C1047" s="230"/>
      <c r="D1047" s="212" t="s">
        <v>263</v>
      </c>
      <c r="E1047" s="231" t="s">
        <v>1</v>
      </c>
      <c r="F1047" s="232" t="s">
        <v>339</v>
      </c>
      <c r="G1047" s="230"/>
      <c r="H1047" s="233">
        <v>14.06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AT1047" s="239" t="s">
        <v>263</v>
      </c>
      <c r="AU1047" s="239" t="s">
        <v>95</v>
      </c>
      <c r="AV1047" s="14" t="s">
        <v>217</v>
      </c>
      <c r="AW1047" s="14" t="s">
        <v>41</v>
      </c>
      <c r="AX1047" s="14" t="s">
        <v>93</v>
      </c>
      <c r="AY1047" s="239" t="s">
        <v>209</v>
      </c>
    </row>
    <row r="1048" spans="1:65" s="2" customFormat="1" ht="24.2" customHeight="1">
      <c r="A1048" s="35"/>
      <c r="B1048" s="36"/>
      <c r="C1048" s="194" t="s">
        <v>1594</v>
      </c>
      <c r="D1048" s="194" t="s">
        <v>212</v>
      </c>
      <c r="E1048" s="195" t="s">
        <v>1595</v>
      </c>
      <c r="F1048" s="196" t="s">
        <v>1596</v>
      </c>
      <c r="G1048" s="197" t="s">
        <v>334</v>
      </c>
      <c r="H1048" s="198">
        <v>17.03</v>
      </c>
      <c r="I1048" s="199"/>
      <c r="J1048" s="200">
        <f>ROUND(I1048*H1048,2)</f>
        <v>0</v>
      </c>
      <c r="K1048" s="196" t="s">
        <v>324</v>
      </c>
      <c r="L1048" s="40"/>
      <c r="M1048" s="201" t="s">
        <v>1</v>
      </c>
      <c r="N1048" s="202" t="s">
        <v>50</v>
      </c>
      <c r="O1048" s="72"/>
      <c r="P1048" s="203">
        <f>O1048*H1048</f>
        <v>0</v>
      </c>
      <c r="Q1048" s="203">
        <v>5.7105000000000003E-3</v>
      </c>
      <c r="R1048" s="203">
        <f>Q1048*H1048</f>
        <v>9.7249815000000017E-2</v>
      </c>
      <c r="S1048" s="203">
        <v>0</v>
      </c>
      <c r="T1048" s="204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05" t="s">
        <v>416</v>
      </c>
      <c r="AT1048" s="205" t="s">
        <v>212</v>
      </c>
      <c r="AU1048" s="205" t="s">
        <v>95</v>
      </c>
      <c r="AY1048" s="17" t="s">
        <v>209</v>
      </c>
      <c r="BE1048" s="206">
        <f>IF(N1048="základní",J1048,0)</f>
        <v>0</v>
      </c>
      <c r="BF1048" s="206">
        <f>IF(N1048="snížená",J1048,0)</f>
        <v>0</v>
      </c>
      <c r="BG1048" s="206">
        <f>IF(N1048="zákl. přenesená",J1048,0)</f>
        <v>0</v>
      </c>
      <c r="BH1048" s="206">
        <f>IF(N1048="sníž. přenesená",J1048,0)</f>
        <v>0</v>
      </c>
      <c r="BI1048" s="206">
        <f>IF(N1048="nulová",J1048,0)</f>
        <v>0</v>
      </c>
      <c r="BJ1048" s="17" t="s">
        <v>93</v>
      </c>
      <c r="BK1048" s="206">
        <f>ROUND(I1048*H1048,2)</f>
        <v>0</v>
      </c>
      <c r="BL1048" s="17" t="s">
        <v>416</v>
      </c>
      <c r="BM1048" s="205" t="s">
        <v>1597</v>
      </c>
    </row>
    <row r="1049" spans="1:65" s="2" customFormat="1" ht="11.25">
      <c r="A1049" s="35"/>
      <c r="B1049" s="36"/>
      <c r="C1049" s="37"/>
      <c r="D1049" s="207" t="s">
        <v>219</v>
      </c>
      <c r="E1049" s="37"/>
      <c r="F1049" s="208" t="s">
        <v>1598</v>
      </c>
      <c r="G1049" s="37"/>
      <c r="H1049" s="37"/>
      <c r="I1049" s="209"/>
      <c r="J1049" s="37"/>
      <c r="K1049" s="37"/>
      <c r="L1049" s="40"/>
      <c r="M1049" s="210"/>
      <c r="N1049" s="211"/>
      <c r="O1049" s="72"/>
      <c r="P1049" s="72"/>
      <c r="Q1049" s="72"/>
      <c r="R1049" s="72"/>
      <c r="S1049" s="72"/>
      <c r="T1049" s="73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7" t="s">
        <v>219</v>
      </c>
      <c r="AU1049" s="17" t="s">
        <v>95</v>
      </c>
    </row>
    <row r="1050" spans="1:65" s="13" customFormat="1" ht="11.25">
      <c r="B1050" s="214"/>
      <c r="C1050" s="215"/>
      <c r="D1050" s="212" t="s">
        <v>263</v>
      </c>
      <c r="E1050" s="216" t="s">
        <v>1</v>
      </c>
      <c r="F1050" s="217" t="s">
        <v>1599</v>
      </c>
      <c r="G1050" s="215"/>
      <c r="H1050" s="218">
        <v>17.03</v>
      </c>
      <c r="I1050" s="219"/>
      <c r="J1050" s="215"/>
      <c r="K1050" s="215"/>
      <c r="L1050" s="220"/>
      <c r="M1050" s="221"/>
      <c r="N1050" s="222"/>
      <c r="O1050" s="222"/>
      <c r="P1050" s="222"/>
      <c r="Q1050" s="222"/>
      <c r="R1050" s="222"/>
      <c r="S1050" s="222"/>
      <c r="T1050" s="223"/>
      <c r="AT1050" s="224" t="s">
        <v>263</v>
      </c>
      <c r="AU1050" s="224" t="s">
        <v>95</v>
      </c>
      <c r="AV1050" s="13" t="s">
        <v>95</v>
      </c>
      <c r="AW1050" s="13" t="s">
        <v>41</v>
      </c>
      <c r="AX1050" s="13" t="s">
        <v>85</v>
      </c>
      <c r="AY1050" s="224" t="s">
        <v>209</v>
      </c>
    </row>
    <row r="1051" spans="1:65" s="14" customFormat="1" ht="11.25">
      <c r="B1051" s="229"/>
      <c r="C1051" s="230"/>
      <c r="D1051" s="212" t="s">
        <v>263</v>
      </c>
      <c r="E1051" s="231" t="s">
        <v>1</v>
      </c>
      <c r="F1051" s="232" t="s">
        <v>339</v>
      </c>
      <c r="G1051" s="230"/>
      <c r="H1051" s="233">
        <v>17.03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AT1051" s="239" t="s">
        <v>263</v>
      </c>
      <c r="AU1051" s="239" t="s">
        <v>95</v>
      </c>
      <c r="AV1051" s="14" t="s">
        <v>217</v>
      </c>
      <c r="AW1051" s="14" t="s">
        <v>41</v>
      </c>
      <c r="AX1051" s="14" t="s">
        <v>93</v>
      </c>
      <c r="AY1051" s="239" t="s">
        <v>209</v>
      </c>
    </row>
    <row r="1052" spans="1:65" s="2" customFormat="1" ht="24.2" customHeight="1">
      <c r="A1052" s="35"/>
      <c r="B1052" s="36"/>
      <c r="C1052" s="194" t="s">
        <v>1600</v>
      </c>
      <c r="D1052" s="194" t="s">
        <v>212</v>
      </c>
      <c r="E1052" s="195" t="s">
        <v>1601</v>
      </c>
      <c r="F1052" s="196" t="s">
        <v>1602</v>
      </c>
      <c r="G1052" s="197" t="s">
        <v>462</v>
      </c>
      <c r="H1052" s="198">
        <v>178.52699999999999</v>
      </c>
      <c r="I1052" s="199"/>
      <c r="J1052" s="200">
        <f>ROUND(I1052*H1052,2)</f>
        <v>0</v>
      </c>
      <c r="K1052" s="196" t="s">
        <v>324</v>
      </c>
      <c r="L1052" s="40"/>
      <c r="M1052" s="201" t="s">
        <v>1</v>
      </c>
      <c r="N1052" s="202" t="s">
        <v>50</v>
      </c>
      <c r="O1052" s="72"/>
      <c r="P1052" s="203">
        <f>O1052*H1052</f>
        <v>0</v>
      </c>
      <c r="Q1052" s="203">
        <v>0</v>
      </c>
      <c r="R1052" s="203">
        <f>Q1052*H1052</f>
        <v>0</v>
      </c>
      <c r="S1052" s="203">
        <v>0</v>
      </c>
      <c r="T1052" s="204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05" t="s">
        <v>416</v>
      </c>
      <c r="AT1052" s="205" t="s">
        <v>212</v>
      </c>
      <c r="AU1052" s="205" t="s">
        <v>95</v>
      </c>
      <c r="AY1052" s="17" t="s">
        <v>209</v>
      </c>
      <c r="BE1052" s="206">
        <f>IF(N1052="základní",J1052,0)</f>
        <v>0</v>
      </c>
      <c r="BF1052" s="206">
        <f>IF(N1052="snížená",J1052,0)</f>
        <v>0</v>
      </c>
      <c r="BG1052" s="206">
        <f>IF(N1052="zákl. přenesená",J1052,0)</f>
        <v>0</v>
      </c>
      <c r="BH1052" s="206">
        <f>IF(N1052="sníž. přenesená",J1052,0)</f>
        <v>0</v>
      </c>
      <c r="BI1052" s="206">
        <f>IF(N1052="nulová",J1052,0)</f>
        <v>0</v>
      </c>
      <c r="BJ1052" s="17" t="s">
        <v>93</v>
      </c>
      <c r="BK1052" s="206">
        <f>ROUND(I1052*H1052,2)</f>
        <v>0</v>
      </c>
      <c r="BL1052" s="17" t="s">
        <v>416</v>
      </c>
      <c r="BM1052" s="205" t="s">
        <v>1603</v>
      </c>
    </row>
    <row r="1053" spans="1:65" s="2" customFormat="1" ht="11.25">
      <c r="A1053" s="35"/>
      <c r="B1053" s="36"/>
      <c r="C1053" s="37"/>
      <c r="D1053" s="207" t="s">
        <v>219</v>
      </c>
      <c r="E1053" s="37"/>
      <c r="F1053" s="208" t="s">
        <v>1604</v>
      </c>
      <c r="G1053" s="37"/>
      <c r="H1053" s="37"/>
      <c r="I1053" s="209"/>
      <c r="J1053" s="37"/>
      <c r="K1053" s="37"/>
      <c r="L1053" s="40"/>
      <c r="M1053" s="210"/>
      <c r="N1053" s="211"/>
      <c r="O1053" s="72"/>
      <c r="P1053" s="72"/>
      <c r="Q1053" s="72"/>
      <c r="R1053" s="72"/>
      <c r="S1053" s="72"/>
      <c r="T1053" s="73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7" t="s">
        <v>219</v>
      </c>
      <c r="AU1053" s="17" t="s">
        <v>95</v>
      </c>
    </row>
    <row r="1054" spans="1:65" s="2" customFormat="1" ht="37.9" customHeight="1">
      <c r="A1054" s="35"/>
      <c r="B1054" s="36"/>
      <c r="C1054" s="194" t="s">
        <v>1605</v>
      </c>
      <c r="D1054" s="194" t="s">
        <v>212</v>
      </c>
      <c r="E1054" s="195" t="s">
        <v>1606</v>
      </c>
      <c r="F1054" s="196" t="s">
        <v>1607</v>
      </c>
      <c r="G1054" s="197" t="s">
        <v>462</v>
      </c>
      <c r="H1054" s="198">
        <v>164.268</v>
      </c>
      <c r="I1054" s="199"/>
      <c r="J1054" s="200">
        <f>ROUND(I1054*H1054,2)</f>
        <v>0</v>
      </c>
      <c r="K1054" s="196" t="s">
        <v>324</v>
      </c>
      <c r="L1054" s="40"/>
      <c r="M1054" s="201" t="s">
        <v>1</v>
      </c>
      <c r="N1054" s="202" t="s">
        <v>50</v>
      </c>
      <c r="O1054" s="72"/>
      <c r="P1054" s="203">
        <f>O1054*H1054</f>
        <v>0</v>
      </c>
      <c r="Q1054" s="203">
        <v>6.9999999999999999E-6</v>
      </c>
      <c r="R1054" s="203">
        <f>Q1054*H1054</f>
        <v>1.149876E-3</v>
      </c>
      <c r="S1054" s="203">
        <v>0</v>
      </c>
      <c r="T1054" s="204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05" t="s">
        <v>416</v>
      </c>
      <c r="AT1054" s="205" t="s">
        <v>212</v>
      </c>
      <c r="AU1054" s="205" t="s">
        <v>95</v>
      </c>
      <c r="AY1054" s="17" t="s">
        <v>209</v>
      </c>
      <c r="BE1054" s="206">
        <f>IF(N1054="základní",J1054,0)</f>
        <v>0</v>
      </c>
      <c r="BF1054" s="206">
        <f>IF(N1054="snížená",J1054,0)</f>
        <v>0</v>
      </c>
      <c r="BG1054" s="206">
        <f>IF(N1054="zákl. přenesená",J1054,0)</f>
        <v>0</v>
      </c>
      <c r="BH1054" s="206">
        <f>IF(N1054="sníž. přenesená",J1054,0)</f>
        <v>0</v>
      </c>
      <c r="BI1054" s="206">
        <f>IF(N1054="nulová",J1054,0)</f>
        <v>0</v>
      </c>
      <c r="BJ1054" s="17" t="s">
        <v>93</v>
      </c>
      <c r="BK1054" s="206">
        <f>ROUND(I1054*H1054,2)</f>
        <v>0</v>
      </c>
      <c r="BL1054" s="17" t="s">
        <v>416</v>
      </c>
      <c r="BM1054" s="205" t="s">
        <v>1608</v>
      </c>
    </row>
    <row r="1055" spans="1:65" s="2" customFormat="1" ht="11.25">
      <c r="A1055" s="35"/>
      <c r="B1055" s="36"/>
      <c r="C1055" s="37"/>
      <c r="D1055" s="207" t="s">
        <v>219</v>
      </c>
      <c r="E1055" s="37"/>
      <c r="F1055" s="208" t="s">
        <v>1609</v>
      </c>
      <c r="G1055" s="37"/>
      <c r="H1055" s="37"/>
      <c r="I1055" s="209"/>
      <c r="J1055" s="37"/>
      <c r="K1055" s="37"/>
      <c r="L1055" s="40"/>
      <c r="M1055" s="210"/>
      <c r="N1055" s="211"/>
      <c r="O1055" s="72"/>
      <c r="P1055" s="72"/>
      <c r="Q1055" s="72"/>
      <c r="R1055" s="72"/>
      <c r="S1055" s="72"/>
      <c r="T1055" s="73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T1055" s="17" t="s">
        <v>219</v>
      </c>
      <c r="AU1055" s="17" t="s">
        <v>95</v>
      </c>
    </row>
    <row r="1056" spans="1:65" s="15" customFormat="1" ht="11.25">
      <c r="B1056" s="240"/>
      <c r="C1056" s="241"/>
      <c r="D1056" s="212" t="s">
        <v>263</v>
      </c>
      <c r="E1056" s="242" t="s">
        <v>1</v>
      </c>
      <c r="F1056" s="243" t="s">
        <v>1610</v>
      </c>
      <c r="G1056" s="241"/>
      <c r="H1056" s="242" t="s">
        <v>1</v>
      </c>
      <c r="I1056" s="244"/>
      <c r="J1056" s="241"/>
      <c r="K1056" s="241"/>
      <c r="L1056" s="245"/>
      <c r="M1056" s="246"/>
      <c r="N1056" s="247"/>
      <c r="O1056" s="247"/>
      <c r="P1056" s="247"/>
      <c r="Q1056" s="247"/>
      <c r="R1056" s="247"/>
      <c r="S1056" s="247"/>
      <c r="T1056" s="248"/>
      <c r="AT1056" s="249" t="s">
        <v>263</v>
      </c>
      <c r="AU1056" s="249" t="s">
        <v>95</v>
      </c>
      <c r="AV1056" s="15" t="s">
        <v>93</v>
      </c>
      <c r="AW1056" s="15" t="s">
        <v>41</v>
      </c>
      <c r="AX1056" s="15" t="s">
        <v>85</v>
      </c>
      <c r="AY1056" s="249" t="s">
        <v>209</v>
      </c>
    </row>
    <row r="1057" spans="1:65" s="13" customFormat="1" ht="11.25">
      <c r="B1057" s="214"/>
      <c r="C1057" s="215"/>
      <c r="D1057" s="212" t="s">
        <v>263</v>
      </c>
      <c r="E1057" s="216" t="s">
        <v>1</v>
      </c>
      <c r="F1057" s="217" t="s">
        <v>1611</v>
      </c>
      <c r="G1057" s="215"/>
      <c r="H1057" s="218">
        <v>82.134</v>
      </c>
      <c r="I1057" s="219"/>
      <c r="J1057" s="215"/>
      <c r="K1057" s="215"/>
      <c r="L1057" s="220"/>
      <c r="M1057" s="221"/>
      <c r="N1057" s="222"/>
      <c r="O1057" s="222"/>
      <c r="P1057" s="222"/>
      <c r="Q1057" s="222"/>
      <c r="R1057" s="222"/>
      <c r="S1057" s="222"/>
      <c r="T1057" s="223"/>
      <c r="AT1057" s="224" t="s">
        <v>263</v>
      </c>
      <c r="AU1057" s="224" t="s">
        <v>95</v>
      </c>
      <c r="AV1057" s="13" t="s">
        <v>95</v>
      </c>
      <c r="AW1057" s="13" t="s">
        <v>41</v>
      </c>
      <c r="AX1057" s="13" t="s">
        <v>85</v>
      </c>
      <c r="AY1057" s="224" t="s">
        <v>209</v>
      </c>
    </row>
    <row r="1058" spans="1:65" s="13" customFormat="1" ht="11.25">
      <c r="B1058" s="214"/>
      <c r="C1058" s="215"/>
      <c r="D1058" s="212" t="s">
        <v>263</v>
      </c>
      <c r="E1058" s="216" t="s">
        <v>1</v>
      </c>
      <c r="F1058" s="217" t="s">
        <v>1612</v>
      </c>
      <c r="G1058" s="215"/>
      <c r="H1058" s="218">
        <v>82.134</v>
      </c>
      <c r="I1058" s="219"/>
      <c r="J1058" s="215"/>
      <c r="K1058" s="215"/>
      <c r="L1058" s="220"/>
      <c r="M1058" s="221"/>
      <c r="N1058" s="222"/>
      <c r="O1058" s="222"/>
      <c r="P1058" s="222"/>
      <c r="Q1058" s="222"/>
      <c r="R1058" s="222"/>
      <c r="S1058" s="222"/>
      <c r="T1058" s="223"/>
      <c r="AT1058" s="224" t="s">
        <v>263</v>
      </c>
      <c r="AU1058" s="224" t="s">
        <v>95</v>
      </c>
      <c r="AV1058" s="13" t="s">
        <v>95</v>
      </c>
      <c r="AW1058" s="13" t="s">
        <v>41</v>
      </c>
      <c r="AX1058" s="13" t="s">
        <v>85</v>
      </c>
      <c r="AY1058" s="224" t="s">
        <v>209</v>
      </c>
    </row>
    <row r="1059" spans="1:65" s="14" customFormat="1" ht="11.25">
      <c r="B1059" s="229"/>
      <c r="C1059" s="230"/>
      <c r="D1059" s="212" t="s">
        <v>263</v>
      </c>
      <c r="E1059" s="231" t="s">
        <v>1</v>
      </c>
      <c r="F1059" s="232" t="s">
        <v>339</v>
      </c>
      <c r="G1059" s="230"/>
      <c r="H1059" s="233">
        <v>164.268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263</v>
      </c>
      <c r="AU1059" s="239" t="s">
        <v>95</v>
      </c>
      <c r="AV1059" s="14" t="s">
        <v>217</v>
      </c>
      <c r="AW1059" s="14" t="s">
        <v>41</v>
      </c>
      <c r="AX1059" s="14" t="s">
        <v>93</v>
      </c>
      <c r="AY1059" s="239" t="s">
        <v>209</v>
      </c>
    </row>
    <row r="1060" spans="1:65" s="2" customFormat="1" ht="44.25" customHeight="1">
      <c r="A1060" s="35"/>
      <c r="B1060" s="36"/>
      <c r="C1060" s="250" t="s">
        <v>1613</v>
      </c>
      <c r="D1060" s="250" t="s">
        <v>405</v>
      </c>
      <c r="E1060" s="251" t="s">
        <v>1614</v>
      </c>
      <c r="F1060" s="252" t="s">
        <v>1615</v>
      </c>
      <c r="G1060" s="253" t="s">
        <v>462</v>
      </c>
      <c r="H1060" s="254">
        <v>90.346999999999994</v>
      </c>
      <c r="I1060" s="255"/>
      <c r="J1060" s="256">
        <f>ROUND(I1060*H1060,2)</f>
        <v>0</v>
      </c>
      <c r="K1060" s="252" t="s">
        <v>324</v>
      </c>
      <c r="L1060" s="257"/>
      <c r="M1060" s="258" t="s">
        <v>1</v>
      </c>
      <c r="N1060" s="259" t="s">
        <v>50</v>
      </c>
      <c r="O1060" s="72"/>
      <c r="P1060" s="203">
        <f>O1060*H1060</f>
        <v>0</v>
      </c>
      <c r="Q1060" s="203">
        <v>4.0000000000000002E-4</v>
      </c>
      <c r="R1060" s="203">
        <f>Q1060*H1060</f>
        <v>3.6138799999999999E-2</v>
      </c>
      <c r="S1060" s="203">
        <v>0</v>
      </c>
      <c r="T1060" s="204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205" t="s">
        <v>526</v>
      </c>
      <c r="AT1060" s="205" t="s">
        <v>405</v>
      </c>
      <c r="AU1060" s="205" t="s">
        <v>95</v>
      </c>
      <c r="AY1060" s="17" t="s">
        <v>209</v>
      </c>
      <c r="BE1060" s="206">
        <f>IF(N1060="základní",J1060,0)</f>
        <v>0</v>
      </c>
      <c r="BF1060" s="206">
        <f>IF(N1060="snížená",J1060,0)</f>
        <v>0</v>
      </c>
      <c r="BG1060" s="206">
        <f>IF(N1060="zákl. přenesená",J1060,0)</f>
        <v>0</v>
      </c>
      <c r="BH1060" s="206">
        <f>IF(N1060="sníž. přenesená",J1060,0)</f>
        <v>0</v>
      </c>
      <c r="BI1060" s="206">
        <f>IF(N1060="nulová",J1060,0)</f>
        <v>0</v>
      </c>
      <c r="BJ1060" s="17" t="s">
        <v>93</v>
      </c>
      <c r="BK1060" s="206">
        <f>ROUND(I1060*H1060,2)</f>
        <v>0</v>
      </c>
      <c r="BL1060" s="17" t="s">
        <v>416</v>
      </c>
      <c r="BM1060" s="205" t="s">
        <v>1616</v>
      </c>
    </row>
    <row r="1061" spans="1:65" s="13" customFormat="1" ht="11.25">
      <c r="B1061" s="214"/>
      <c r="C1061" s="215"/>
      <c r="D1061" s="212" t="s">
        <v>263</v>
      </c>
      <c r="E1061" s="216" t="s">
        <v>1</v>
      </c>
      <c r="F1061" s="217" t="s">
        <v>1617</v>
      </c>
      <c r="G1061" s="215"/>
      <c r="H1061" s="218">
        <v>90.346999999999994</v>
      </c>
      <c r="I1061" s="219"/>
      <c r="J1061" s="215"/>
      <c r="K1061" s="215"/>
      <c r="L1061" s="220"/>
      <c r="M1061" s="221"/>
      <c r="N1061" s="222"/>
      <c r="O1061" s="222"/>
      <c r="P1061" s="222"/>
      <c r="Q1061" s="222"/>
      <c r="R1061" s="222"/>
      <c r="S1061" s="222"/>
      <c r="T1061" s="223"/>
      <c r="AT1061" s="224" t="s">
        <v>263</v>
      </c>
      <c r="AU1061" s="224" t="s">
        <v>95</v>
      </c>
      <c r="AV1061" s="13" t="s">
        <v>95</v>
      </c>
      <c r="AW1061" s="13" t="s">
        <v>41</v>
      </c>
      <c r="AX1061" s="13" t="s">
        <v>85</v>
      </c>
      <c r="AY1061" s="224" t="s">
        <v>209</v>
      </c>
    </row>
    <row r="1062" spans="1:65" s="14" customFormat="1" ht="11.25">
      <c r="B1062" s="229"/>
      <c r="C1062" s="230"/>
      <c r="D1062" s="212" t="s">
        <v>263</v>
      </c>
      <c r="E1062" s="231" t="s">
        <v>1</v>
      </c>
      <c r="F1062" s="232" t="s">
        <v>339</v>
      </c>
      <c r="G1062" s="230"/>
      <c r="H1062" s="233">
        <v>90.346999999999994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263</v>
      </c>
      <c r="AU1062" s="239" t="s">
        <v>95</v>
      </c>
      <c r="AV1062" s="14" t="s">
        <v>217</v>
      </c>
      <c r="AW1062" s="14" t="s">
        <v>41</v>
      </c>
      <c r="AX1062" s="14" t="s">
        <v>93</v>
      </c>
      <c r="AY1062" s="239" t="s">
        <v>209</v>
      </c>
    </row>
    <row r="1063" spans="1:65" s="2" customFormat="1" ht="49.15" customHeight="1">
      <c r="A1063" s="35"/>
      <c r="B1063" s="36"/>
      <c r="C1063" s="250" t="s">
        <v>1618</v>
      </c>
      <c r="D1063" s="250" t="s">
        <v>405</v>
      </c>
      <c r="E1063" s="251" t="s">
        <v>1619</v>
      </c>
      <c r="F1063" s="252" t="s">
        <v>1620</v>
      </c>
      <c r="G1063" s="253" t="s">
        <v>462</v>
      </c>
      <c r="H1063" s="254">
        <v>90.346999999999994</v>
      </c>
      <c r="I1063" s="255"/>
      <c r="J1063" s="256">
        <f>ROUND(I1063*H1063,2)</f>
        <v>0</v>
      </c>
      <c r="K1063" s="252" t="s">
        <v>324</v>
      </c>
      <c r="L1063" s="257"/>
      <c r="M1063" s="258" t="s">
        <v>1</v>
      </c>
      <c r="N1063" s="259" t="s">
        <v>50</v>
      </c>
      <c r="O1063" s="72"/>
      <c r="P1063" s="203">
        <f>O1063*H1063</f>
        <v>0</v>
      </c>
      <c r="Q1063" s="203">
        <v>4.0000000000000001E-3</v>
      </c>
      <c r="R1063" s="203">
        <f>Q1063*H1063</f>
        <v>0.36138799999999999</v>
      </c>
      <c r="S1063" s="203">
        <v>0</v>
      </c>
      <c r="T1063" s="204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05" t="s">
        <v>526</v>
      </c>
      <c r="AT1063" s="205" t="s">
        <v>405</v>
      </c>
      <c r="AU1063" s="205" t="s">
        <v>95</v>
      </c>
      <c r="AY1063" s="17" t="s">
        <v>209</v>
      </c>
      <c r="BE1063" s="206">
        <f>IF(N1063="základní",J1063,0)</f>
        <v>0</v>
      </c>
      <c r="BF1063" s="206">
        <f>IF(N1063="snížená",J1063,0)</f>
        <v>0</v>
      </c>
      <c r="BG1063" s="206">
        <f>IF(N1063="zákl. přenesená",J1063,0)</f>
        <v>0</v>
      </c>
      <c r="BH1063" s="206">
        <f>IF(N1063="sníž. přenesená",J1063,0)</f>
        <v>0</v>
      </c>
      <c r="BI1063" s="206">
        <f>IF(N1063="nulová",J1063,0)</f>
        <v>0</v>
      </c>
      <c r="BJ1063" s="17" t="s">
        <v>93</v>
      </c>
      <c r="BK1063" s="206">
        <f>ROUND(I1063*H1063,2)</f>
        <v>0</v>
      </c>
      <c r="BL1063" s="17" t="s">
        <v>416</v>
      </c>
      <c r="BM1063" s="205" t="s">
        <v>1621</v>
      </c>
    </row>
    <row r="1064" spans="1:65" s="13" customFormat="1" ht="11.25">
      <c r="B1064" s="214"/>
      <c r="C1064" s="215"/>
      <c r="D1064" s="212" t="s">
        <v>263</v>
      </c>
      <c r="E1064" s="216" t="s">
        <v>1</v>
      </c>
      <c r="F1064" s="217" t="s">
        <v>1622</v>
      </c>
      <c r="G1064" s="215"/>
      <c r="H1064" s="218">
        <v>90.346999999999994</v>
      </c>
      <c r="I1064" s="219"/>
      <c r="J1064" s="215"/>
      <c r="K1064" s="215"/>
      <c r="L1064" s="220"/>
      <c r="M1064" s="221"/>
      <c r="N1064" s="222"/>
      <c r="O1064" s="222"/>
      <c r="P1064" s="222"/>
      <c r="Q1064" s="222"/>
      <c r="R1064" s="222"/>
      <c r="S1064" s="222"/>
      <c r="T1064" s="223"/>
      <c r="AT1064" s="224" t="s">
        <v>263</v>
      </c>
      <c r="AU1064" s="224" t="s">
        <v>95</v>
      </c>
      <c r="AV1064" s="13" t="s">
        <v>95</v>
      </c>
      <c r="AW1064" s="13" t="s">
        <v>41</v>
      </c>
      <c r="AX1064" s="13" t="s">
        <v>85</v>
      </c>
      <c r="AY1064" s="224" t="s">
        <v>209</v>
      </c>
    </row>
    <row r="1065" spans="1:65" s="14" customFormat="1" ht="11.25">
      <c r="B1065" s="229"/>
      <c r="C1065" s="230"/>
      <c r="D1065" s="212" t="s">
        <v>263</v>
      </c>
      <c r="E1065" s="231" t="s">
        <v>1</v>
      </c>
      <c r="F1065" s="232" t="s">
        <v>339</v>
      </c>
      <c r="G1065" s="230"/>
      <c r="H1065" s="233">
        <v>90.346999999999994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AT1065" s="239" t="s">
        <v>263</v>
      </c>
      <c r="AU1065" s="239" t="s">
        <v>95</v>
      </c>
      <c r="AV1065" s="14" t="s">
        <v>217</v>
      </c>
      <c r="AW1065" s="14" t="s">
        <v>41</v>
      </c>
      <c r="AX1065" s="14" t="s">
        <v>93</v>
      </c>
      <c r="AY1065" s="239" t="s">
        <v>209</v>
      </c>
    </row>
    <row r="1066" spans="1:65" s="2" customFormat="1" ht="33" customHeight="1">
      <c r="A1066" s="35"/>
      <c r="B1066" s="36"/>
      <c r="C1066" s="194" t="s">
        <v>1623</v>
      </c>
      <c r="D1066" s="194" t="s">
        <v>212</v>
      </c>
      <c r="E1066" s="195" t="s">
        <v>1624</v>
      </c>
      <c r="F1066" s="196" t="s">
        <v>1625</v>
      </c>
      <c r="G1066" s="197" t="s">
        <v>462</v>
      </c>
      <c r="H1066" s="198">
        <v>178.52699999999999</v>
      </c>
      <c r="I1066" s="199"/>
      <c r="J1066" s="200">
        <f>ROUND(I1066*H1066,2)</f>
        <v>0</v>
      </c>
      <c r="K1066" s="196" t="s">
        <v>324</v>
      </c>
      <c r="L1066" s="40"/>
      <c r="M1066" s="201" t="s">
        <v>1</v>
      </c>
      <c r="N1066" s="202" t="s">
        <v>50</v>
      </c>
      <c r="O1066" s="72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05" t="s">
        <v>416</v>
      </c>
      <c r="AT1066" s="205" t="s">
        <v>212</v>
      </c>
      <c r="AU1066" s="205" t="s">
        <v>95</v>
      </c>
      <c r="AY1066" s="17" t="s">
        <v>209</v>
      </c>
      <c r="BE1066" s="206">
        <f>IF(N1066="základní",J1066,0)</f>
        <v>0</v>
      </c>
      <c r="BF1066" s="206">
        <f>IF(N1066="snížená",J1066,0)</f>
        <v>0</v>
      </c>
      <c r="BG1066" s="206">
        <f>IF(N1066="zákl. přenesená",J1066,0)</f>
        <v>0</v>
      </c>
      <c r="BH1066" s="206">
        <f>IF(N1066="sníž. přenesená",J1066,0)</f>
        <v>0</v>
      </c>
      <c r="BI1066" s="206">
        <f>IF(N1066="nulová",J1066,0)</f>
        <v>0</v>
      </c>
      <c r="BJ1066" s="17" t="s">
        <v>93</v>
      </c>
      <c r="BK1066" s="206">
        <f>ROUND(I1066*H1066,2)</f>
        <v>0</v>
      </c>
      <c r="BL1066" s="17" t="s">
        <v>416</v>
      </c>
      <c r="BM1066" s="205" t="s">
        <v>1626</v>
      </c>
    </row>
    <row r="1067" spans="1:65" s="2" customFormat="1" ht="11.25">
      <c r="A1067" s="35"/>
      <c r="B1067" s="36"/>
      <c r="C1067" s="37"/>
      <c r="D1067" s="207" t="s">
        <v>219</v>
      </c>
      <c r="E1067" s="37"/>
      <c r="F1067" s="208" t="s">
        <v>1627</v>
      </c>
      <c r="G1067" s="37"/>
      <c r="H1067" s="37"/>
      <c r="I1067" s="209"/>
      <c r="J1067" s="37"/>
      <c r="K1067" s="37"/>
      <c r="L1067" s="40"/>
      <c r="M1067" s="210"/>
      <c r="N1067" s="211"/>
      <c r="O1067" s="72"/>
      <c r="P1067" s="72"/>
      <c r="Q1067" s="72"/>
      <c r="R1067" s="72"/>
      <c r="S1067" s="72"/>
      <c r="T1067" s="73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7" t="s">
        <v>219</v>
      </c>
      <c r="AU1067" s="17" t="s">
        <v>95</v>
      </c>
    </row>
    <row r="1068" spans="1:65" s="13" customFormat="1" ht="22.5">
      <c r="B1068" s="214"/>
      <c r="C1068" s="215"/>
      <c r="D1068" s="212" t="s">
        <v>263</v>
      </c>
      <c r="E1068" s="216" t="s">
        <v>1</v>
      </c>
      <c r="F1068" s="217" t="s">
        <v>1628</v>
      </c>
      <c r="G1068" s="215"/>
      <c r="H1068" s="218">
        <v>94.176000000000002</v>
      </c>
      <c r="I1068" s="219"/>
      <c r="J1068" s="215"/>
      <c r="K1068" s="215"/>
      <c r="L1068" s="220"/>
      <c r="M1068" s="221"/>
      <c r="N1068" s="222"/>
      <c r="O1068" s="222"/>
      <c r="P1068" s="222"/>
      <c r="Q1068" s="222"/>
      <c r="R1068" s="222"/>
      <c r="S1068" s="222"/>
      <c r="T1068" s="223"/>
      <c r="AT1068" s="224" t="s">
        <v>263</v>
      </c>
      <c r="AU1068" s="224" t="s">
        <v>95</v>
      </c>
      <c r="AV1068" s="13" t="s">
        <v>95</v>
      </c>
      <c r="AW1068" s="13" t="s">
        <v>41</v>
      </c>
      <c r="AX1068" s="13" t="s">
        <v>85</v>
      </c>
      <c r="AY1068" s="224" t="s">
        <v>209</v>
      </c>
    </row>
    <row r="1069" spans="1:65" s="13" customFormat="1" ht="22.5">
      <c r="B1069" s="214"/>
      <c r="C1069" s="215"/>
      <c r="D1069" s="212" t="s">
        <v>263</v>
      </c>
      <c r="E1069" s="216" t="s">
        <v>1</v>
      </c>
      <c r="F1069" s="217" t="s">
        <v>1629</v>
      </c>
      <c r="G1069" s="215"/>
      <c r="H1069" s="218">
        <v>84.350999999999999</v>
      </c>
      <c r="I1069" s="219"/>
      <c r="J1069" s="215"/>
      <c r="K1069" s="215"/>
      <c r="L1069" s="220"/>
      <c r="M1069" s="221"/>
      <c r="N1069" s="222"/>
      <c r="O1069" s="222"/>
      <c r="P1069" s="222"/>
      <c r="Q1069" s="222"/>
      <c r="R1069" s="222"/>
      <c r="S1069" s="222"/>
      <c r="T1069" s="223"/>
      <c r="AT1069" s="224" t="s">
        <v>263</v>
      </c>
      <c r="AU1069" s="224" t="s">
        <v>95</v>
      </c>
      <c r="AV1069" s="13" t="s">
        <v>95</v>
      </c>
      <c r="AW1069" s="13" t="s">
        <v>41</v>
      </c>
      <c r="AX1069" s="13" t="s">
        <v>85</v>
      </c>
      <c r="AY1069" s="224" t="s">
        <v>209</v>
      </c>
    </row>
    <row r="1070" spans="1:65" s="14" customFormat="1" ht="11.25">
      <c r="B1070" s="229"/>
      <c r="C1070" s="230"/>
      <c r="D1070" s="212" t="s">
        <v>263</v>
      </c>
      <c r="E1070" s="231" t="s">
        <v>1</v>
      </c>
      <c r="F1070" s="232" t="s">
        <v>339</v>
      </c>
      <c r="G1070" s="230"/>
      <c r="H1070" s="233">
        <v>178.52699999999999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AT1070" s="239" t="s">
        <v>263</v>
      </c>
      <c r="AU1070" s="239" t="s">
        <v>95</v>
      </c>
      <c r="AV1070" s="14" t="s">
        <v>217</v>
      </c>
      <c r="AW1070" s="14" t="s">
        <v>41</v>
      </c>
      <c r="AX1070" s="14" t="s">
        <v>93</v>
      </c>
      <c r="AY1070" s="239" t="s">
        <v>209</v>
      </c>
    </row>
    <row r="1071" spans="1:65" s="2" customFormat="1" ht="49.15" customHeight="1">
      <c r="A1071" s="35"/>
      <c r="B1071" s="36"/>
      <c r="C1071" s="250" t="s">
        <v>1630</v>
      </c>
      <c r="D1071" s="250" t="s">
        <v>405</v>
      </c>
      <c r="E1071" s="251" t="s">
        <v>1619</v>
      </c>
      <c r="F1071" s="252" t="s">
        <v>1620</v>
      </c>
      <c r="G1071" s="253" t="s">
        <v>462</v>
      </c>
      <c r="H1071" s="254">
        <v>196.38</v>
      </c>
      <c r="I1071" s="255"/>
      <c r="J1071" s="256">
        <f>ROUND(I1071*H1071,2)</f>
        <v>0</v>
      </c>
      <c r="K1071" s="252" t="s">
        <v>324</v>
      </c>
      <c r="L1071" s="257"/>
      <c r="M1071" s="258" t="s">
        <v>1</v>
      </c>
      <c r="N1071" s="259" t="s">
        <v>50</v>
      </c>
      <c r="O1071" s="72"/>
      <c r="P1071" s="203">
        <f>O1071*H1071</f>
        <v>0</v>
      </c>
      <c r="Q1071" s="203">
        <v>4.0000000000000001E-3</v>
      </c>
      <c r="R1071" s="203">
        <f>Q1071*H1071</f>
        <v>0.78552</v>
      </c>
      <c r="S1071" s="203">
        <v>0</v>
      </c>
      <c r="T1071" s="204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205" t="s">
        <v>526</v>
      </c>
      <c r="AT1071" s="205" t="s">
        <v>405</v>
      </c>
      <c r="AU1071" s="205" t="s">
        <v>95</v>
      </c>
      <c r="AY1071" s="17" t="s">
        <v>209</v>
      </c>
      <c r="BE1071" s="206">
        <f>IF(N1071="základní",J1071,0)</f>
        <v>0</v>
      </c>
      <c r="BF1071" s="206">
        <f>IF(N1071="snížená",J1071,0)</f>
        <v>0</v>
      </c>
      <c r="BG1071" s="206">
        <f>IF(N1071="zákl. přenesená",J1071,0)</f>
        <v>0</v>
      </c>
      <c r="BH1071" s="206">
        <f>IF(N1071="sníž. přenesená",J1071,0)</f>
        <v>0</v>
      </c>
      <c r="BI1071" s="206">
        <f>IF(N1071="nulová",J1071,0)</f>
        <v>0</v>
      </c>
      <c r="BJ1071" s="17" t="s">
        <v>93</v>
      </c>
      <c r="BK1071" s="206">
        <f>ROUND(I1071*H1071,2)</f>
        <v>0</v>
      </c>
      <c r="BL1071" s="17" t="s">
        <v>416</v>
      </c>
      <c r="BM1071" s="205" t="s">
        <v>1631</v>
      </c>
    </row>
    <row r="1072" spans="1:65" s="13" customFormat="1" ht="11.25">
      <c r="B1072" s="214"/>
      <c r="C1072" s="215"/>
      <c r="D1072" s="212" t="s">
        <v>263</v>
      </c>
      <c r="E1072" s="216" t="s">
        <v>1</v>
      </c>
      <c r="F1072" s="217" t="s">
        <v>1632</v>
      </c>
      <c r="G1072" s="215"/>
      <c r="H1072" s="218">
        <v>196.38</v>
      </c>
      <c r="I1072" s="219"/>
      <c r="J1072" s="215"/>
      <c r="K1072" s="215"/>
      <c r="L1072" s="220"/>
      <c r="M1072" s="221"/>
      <c r="N1072" s="222"/>
      <c r="O1072" s="222"/>
      <c r="P1072" s="222"/>
      <c r="Q1072" s="222"/>
      <c r="R1072" s="222"/>
      <c r="S1072" s="222"/>
      <c r="T1072" s="223"/>
      <c r="AT1072" s="224" t="s">
        <v>263</v>
      </c>
      <c r="AU1072" s="224" t="s">
        <v>95</v>
      </c>
      <c r="AV1072" s="13" t="s">
        <v>95</v>
      </c>
      <c r="AW1072" s="13" t="s">
        <v>41</v>
      </c>
      <c r="AX1072" s="13" t="s">
        <v>85</v>
      </c>
      <c r="AY1072" s="224" t="s">
        <v>209</v>
      </c>
    </row>
    <row r="1073" spans="1:65" s="14" customFormat="1" ht="11.25">
      <c r="B1073" s="229"/>
      <c r="C1073" s="230"/>
      <c r="D1073" s="212" t="s">
        <v>263</v>
      </c>
      <c r="E1073" s="231" t="s">
        <v>1</v>
      </c>
      <c r="F1073" s="232" t="s">
        <v>339</v>
      </c>
      <c r="G1073" s="230"/>
      <c r="H1073" s="233">
        <v>196.38</v>
      </c>
      <c r="I1073" s="234"/>
      <c r="J1073" s="230"/>
      <c r="K1073" s="230"/>
      <c r="L1073" s="235"/>
      <c r="M1073" s="236"/>
      <c r="N1073" s="237"/>
      <c r="O1073" s="237"/>
      <c r="P1073" s="237"/>
      <c r="Q1073" s="237"/>
      <c r="R1073" s="237"/>
      <c r="S1073" s="237"/>
      <c r="T1073" s="238"/>
      <c r="AT1073" s="239" t="s">
        <v>263</v>
      </c>
      <c r="AU1073" s="239" t="s">
        <v>95</v>
      </c>
      <c r="AV1073" s="14" t="s">
        <v>217</v>
      </c>
      <c r="AW1073" s="14" t="s">
        <v>41</v>
      </c>
      <c r="AX1073" s="14" t="s">
        <v>93</v>
      </c>
      <c r="AY1073" s="239" t="s">
        <v>209</v>
      </c>
    </row>
    <row r="1074" spans="1:65" s="2" customFormat="1" ht="24.2" customHeight="1">
      <c r="A1074" s="35"/>
      <c r="B1074" s="36"/>
      <c r="C1074" s="194" t="s">
        <v>1633</v>
      </c>
      <c r="D1074" s="194" t="s">
        <v>212</v>
      </c>
      <c r="E1074" s="195" t="s">
        <v>1634</v>
      </c>
      <c r="F1074" s="196" t="s">
        <v>1635</v>
      </c>
      <c r="G1074" s="197" t="s">
        <v>515</v>
      </c>
      <c r="H1074" s="198">
        <v>2</v>
      </c>
      <c r="I1074" s="199"/>
      <c r="J1074" s="200">
        <f>ROUND(I1074*H1074,2)</f>
        <v>0</v>
      </c>
      <c r="K1074" s="196" t="s">
        <v>324</v>
      </c>
      <c r="L1074" s="40"/>
      <c r="M1074" s="201" t="s">
        <v>1</v>
      </c>
      <c r="N1074" s="202" t="s">
        <v>50</v>
      </c>
      <c r="O1074" s="72"/>
      <c r="P1074" s="203">
        <f>O1074*H1074</f>
        <v>0</v>
      </c>
      <c r="Q1074" s="203">
        <v>8.6999999999999997E-6</v>
      </c>
      <c r="R1074" s="203">
        <f>Q1074*H1074</f>
        <v>1.7399999999999999E-5</v>
      </c>
      <c r="S1074" s="203">
        <v>0</v>
      </c>
      <c r="T1074" s="204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5" t="s">
        <v>416</v>
      </c>
      <c r="AT1074" s="205" t="s">
        <v>212</v>
      </c>
      <c r="AU1074" s="205" t="s">
        <v>95</v>
      </c>
      <c r="AY1074" s="17" t="s">
        <v>209</v>
      </c>
      <c r="BE1074" s="206">
        <f>IF(N1074="základní",J1074,0)</f>
        <v>0</v>
      </c>
      <c r="BF1074" s="206">
        <f>IF(N1074="snížená",J1074,0)</f>
        <v>0</v>
      </c>
      <c r="BG1074" s="206">
        <f>IF(N1074="zákl. přenesená",J1074,0)</f>
        <v>0</v>
      </c>
      <c r="BH1074" s="206">
        <f>IF(N1074="sníž. přenesená",J1074,0)</f>
        <v>0</v>
      </c>
      <c r="BI1074" s="206">
        <f>IF(N1074="nulová",J1074,0)</f>
        <v>0</v>
      </c>
      <c r="BJ1074" s="17" t="s">
        <v>93</v>
      </c>
      <c r="BK1074" s="206">
        <f>ROUND(I1074*H1074,2)</f>
        <v>0</v>
      </c>
      <c r="BL1074" s="17" t="s">
        <v>416</v>
      </c>
      <c r="BM1074" s="205" t="s">
        <v>1636</v>
      </c>
    </row>
    <row r="1075" spans="1:65" s="2" customFormat="1" ht="11.25">
      <c r="A1075" s="35"/>
      <c r="B1075" s="36"/>
      <c r="C1075" s="37"/>
      <c r="D1075" s="207" t="s">
        <v>219</v>
      </c>
      <c r="E1075" s="37"/>
      <c r="F1075" s="208" t="s">
        <v>1637</v>
      </c>
      <c r="G1075" s="37"/>
      <c r="H1075" s="37"/>
      <c r="I1075" s="209"/>
      <c r="J1075" s="37"/>
      <c r="K1075" s="37"/>
      <c r="L1075" s="40"/>
      <c r="M1075" s="210"/>
      <c r="N1075" s="211"/>
      <c r="O1075" s="72"/>
      <c r="P1075" s="72"/>
      <c r="Q1075" s="72"/>
      <c r="R1075" s="72"/>
      <c r="S1075" s="72"/>
      <c r="T1075" s="73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7" t="s">
        <v>219</v>
      </c>
      <c r="AU1075" s="17" t="s">
        <v>95</v>
      </c>
    </row>
    <row r="1076" spans="1:65" s="13" customFormat="1" ht="11.25">
      <c r="B1076" s="214"/>
      <c r="C1076" s="215"/>
      <c r="D1076" s="212" t="s">
        <v>263</v>
      </c>
      <c r="E1076" s="216" t="s">
        <v>1</v>
      </c>
      <c r="F1076" s="217" t="s">
        <v>1638</v>
      </c>
      <c r="G1076" s="215"/>
      <c r="H1076" s="218">
        <v>2</v>
      </c>
      <c r="I1076" s="219"/>
      <c r="J1076" s="215"/>
      <c r="K1076" s="215"/>
      <c r="L1076" s="220"/>
      <c r="M1076" s="221"/>
      <c r="N1076" s="222"/>
      <c r="O1076" s="222"/>
      <c r="P1076" s="222"/>
      <c r="Q1076" s="222"/>
      <c r="R1076" s="222"/>
      <c r="S1076" s="222"/>
      <c r="T1076" s="223"/>
      <c r="AT1076" s="224" t="s">
        <v>263</v>
      </c>
      <c r="AU1076" s="224" t="s">
        <v>95</v>
      </c>
      <c r="AV1076" s="13" t="s">
        <v>95</v>
      </c>
      <c r="AW1076" s="13" t="s">
        <v>41</v>
      </c>
      <c r="AX1076" s="13" t="s">
        <v>85</v>
      </c>
      <c r="AY1076" s="224" t="s">
        <v>209</v>
      </c>
    </row>
    <row r="1077" spans="1:65" s="14" customFormat="1" ht="11.25">
      <c r="B1077" s="229"/>
      <c r="C1077" s="230"/>
      <c r="D1077" s="212" t="s">
        <v>263</v>
      </c>
      <c r="E1077" s="231" t="s">
        <v>1</v>
      </c>
      <c r="F1077" s="232" t="s">
        <v>339</v>
      </c>
      <c r="G1077" s="230"/>
      <c r="H1077" s="233">
        <v>2</v>
      </c>
      <c r="I1077" s="234"/>
      <c r="J1077" s="230"/>
      <c r="K1077" s="230"/>
      <c r="L1077" s="235"/>
      <c r="M1077" s="236"/>
      <c r="N1077" s="237"/>
      <c r="O1077" s="237"/>
      <c r="P1077" s="237"/>
      <c r="Q1077" s="237"/>
      <c r="R1077" s="237"/>
      <c r="S1077" s="237"/>
      <c r="T1077" s="238"/>
      <c r="AT1077" s="239" t="s">
        <v>263</v>
      </c>
      <c r="AU1077" s="239" t="s">
        <v>95</v>
      </c>
      <c r="AV1077" s="14" t="s">
        <v>217</v>
      </c>
      <c r="AW1077" s="14" t="s">
        <v>41</v>
      </c>
      <c r="AX1077" s="14" t="s">
        <v>93</v>
      </c>
      <c r="AY1077" s="239" t="s">
        <v>209</v>
      </c>
    </row>
    <row r="1078" spans="1:65" s="2" customFormat="1" ht="24.2" customHeight="1">
      <c r="A1078" s="35"/>
      <c r="B1078" s="36"/>
      <c r="C1078" s="194" t="s">
        <v>1639</v>
      </c>
      <c r="D1078" s="194" t="s">
        <v>212</v>
      </c>
      <c r="E1078" s="195" t="s">
        <v>1640</v>
      </c>
      <c r="F1078" s="196" t="s">
        <v>1641</v>
      </c>
      <c r="G1078" s="197" t="s">
        <v>515</v>
      </c>
      <c r="H1078" s="198">
        <v>4</v>
      </c>
      <c r="I1078" s="199"/>
      <c r="J1078" s="200">
        <f>ROUND(I1078*H1078,2)</f>
        <v>0</v>
      </c>
      <c r="K1078" s="196" t="s">
        <v>324</v>
      </c>
      <c r="L1078" s="40"/>
      <c r="M1078" s="201" t="s">
        <v>1</v>
      </c>
      <c r="N1078" s="202" t="s">
        <v>50</v>
      </c>
      <c r="O1078" s="72"/>
      <c r="P1078" s="203">
        <f>O1078*H1078</f>
        <v>0</v>
      </c>
      <c r="Q1078" s="203">
        <v>4.0500000000000002E-5</v>
      </c>
      <c r="R1078" s="203">
        <f>Q1078*H1078</f>
        <v>1.6200000000000001E-4</v>
      </c>
      <c r="S1078" s="203">
        <v>0</v>
      </c>
      <c r="T1078" s="204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205" t="s">
        <v>416</v>
      </c>
      <c r="AT1078" s="205" t="s">
        <v>212</v>
      </c>
      <c r="AU1078" s="205" t="s">
        <v>95</v>
      </c>
      <c r="AY1078" s="17" t="s">
        <v>209</v>
      </c>
      <c r="BE1078" s="206">
        <f>IF(N1078="základní",J1078,0)</f>
        <v>0</v>
      </c>
      <c r="BF1078" s="206">
        <f>IF(N1078="snížená",J1078,0)</f>
        <v>0</v>
      </c>
      <c r="BG1078" s="206">
        <f>IF(N1078="zákl. přenesená",J1078,0)</f>
        <v>0</v>
      </c>
      <c r="BH1078" s="206">
        <f>IF(N1078="sníž. přenesená",J1078,0)</f>
        <v>0</v>
      </c>
      <c r="BI1078" s="206">
        <f>IF(N1078="nulová",J1078,0)</f>
        <v>0</v>
      </c>
      <c r="BJ1078" s="17" t="s">
        <v>93</v>
      </c>
      <c r="BK1078" s="206">
        <f>ROUND(I1078*H1078,2)</f>
        <v>0</v>
      </c>
      <c r="BL1078" s="17" t="s">
        <v>416</v>
      </c>
      <c r="BM1078" s="205" t="s">
        <v>1642</v>
      </c>
    </row>
    <row r="1079" spans="1:65" s="2" customFormat="1" ht="11.25">
      <c r="A1079" s="35"/>
      <c r="B1079" s="36"/>
      <c r="C1079" s="37"/>
      <c r="D1079" s="207" t="s">
        <v>219</v>
      </c>
      <c r="E1079" s="37"/>
      <c r="F1079" s="208" t="s">
        <v>1643</v>
      </c>
      <c r="G1079" s="37"/>
      <c r="H1079" s="37"/>
      <c r="I1079" s="209"/>
      <c r="J1079" s="37"/>
      <c r="K1079" s="37"/>
      <c r="L1079" s="40"/>
      <c r="M1079" s="210"/>
      <c r="N1079" s="211"/>
      <c r="O1079" s="72"/>
      <c r="P1079" s="72"/>
      <c r="Q1079" s="72"/>
      <c r="R1079" s="72"/>
      <c r="S1079" s="72"/>
      <c r="T1079" s="73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7" t="s">
        <v>219</v>
      </c>
      <c r="AU1079" s="17" t="s">
        <v>95</v>
      </c>
    </row>
    <row r="1080" spans="1:65" s="13" customFormat="1" ht="11.25">
      <c r="B1080" s="214"/>
      <c r="C1080" s="215"/>
      <c r="D1080" s="212" t="s">
        <v>263</v>
      </c>
      <c r="E1080" s="216" t="s">
        <v>1</v>
      </c>
      <c r="F1080" s="217" t="s">
        <v>1644</v>
      </c>
      <c r="G1080" s="215"/>
      <c r="H1080" s="218">
        <v>4</v>
      </c>
      <c r="I1080" s="219"/>
      <c r="J1080" s="215"/>
      <c r="K1080" s="215"/>
      <c r="L1080" s="220"/>
      <c r="M1080" s="221"/>
      <c r="N1080" s="222"/>
      <c r="O1080" s="222"/>
      <c r="P1080" s="222"/>
      <c r="Q1080" s="222"/>
      <c r="R1080" s="222"/>
      <c r="S1080" s="222"/>
      <c r="T1080" s="223"/>
      <c r="AT1080" s="224" t="s">
        <v>263</v>
      </c>
      <c r="AU1080" s="224" t="s">
        <v>95</v>
      </c>
      <c r="AV1080" s="13" t="s">
        <v>95</v>
      </c>
      <c r="AW1080" s="13" t="s">
        <v>41</v>
      </c>
      <c r="AX1080" s="13" t="s">
        <v>85</v>
      </c>
      <c r="AY1080" s="224" t="s">
        <v>209</v>
      </c>
    </row>
    <row r="1081" spans="1:65" s="14" customFormat="1" ht="11.25">
      <c r="B1081" s="229"/>
      <c r="C1081" s="230"/>
      <c r="D1081" s="212" t="s">
        <v>263</v>
      </c>
      <c r="E1081" s="231" t="s">
        <v>1</v>
      </c>
      <c r="F1081" s="232" t="s">
        <v>339</v>
      </c>
      <c r="G1081" s="230"/>
      <c r="H1081" s="233">
        <v>4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263</v>
      </c>
      <c r="AU1081" s="239" t="s">
        <v>95</v>
      </c>
      <c r="AV1081" s="14" t="s">
        <v>217</v>
      </c>
      <c r="AW1081" s="14" t="s">
        <v>41</v>
      </c>
      <c r="AX1081" s="14" t="s">
        <v>93</v>
      </c>
      <c r="AY1081" s="239" t="s">
        <v>209</v>
      </c>
    </row>
    <row r="1082" spans="1:65" s="2" customFormat="1" ht="24.2" customHeight="1">
      <c r="A1082" s="35"/>
      <c r="B1082" s="36"/>
      <c r="C1082" s="250" t="s">
        <v>1645</v>
      </c>
      <c r="D1082" s="250" t="s">
        <v>405</v>
      </c>
      <c r="E1082" s="251" t="s">
        <v>1646</v>
      </c>
      <c r="F1082" s="252" t="s">
        <v>1647</v>
      </c>
      <c r="G1082" s="253" t="s">
        <v>515</v>
      </c>
      <c r="H1082" s="254">
        <v>6</v>
      </c>
      <c r="I1082" s="255"/>
      <c r="J1082" s="256">
        <f>ROUND(I1082*H1082,2)</f>
        <v>0</v>
      </c>
      <c r="K1082" s="252" t="s">
        <v>324</v>
      </c>
      <c r="L1082" s="257"/>
      <c r="M1082" s="258" t="s">
        <v>1</v>
      </c>
      <c r="N1082" s="259" t="s">
        <v>50</v>
      </c>
      <c r="O1082" s="72"/>
      <c r="P1082" s="203">
        <f>O1082*H1082</f>
        <v>0</v>
      </c>
      <c r="Q1082" s="203">
        <v>5.0000000000000001E-4</v>
      </c>
      <c r="R1082" s="203">
        <f>Q1082*H1082</f>
        <v>3.0000000000000001E-3</v>
      </c>
      <c r="S1082" s="203">
        <v>0</v>
      </c>
      <c r="T1082" s="204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05" t="s">
        <v>526</v>
      </c>
      <c r="AT1082" s="205" t="s">
        <v>405</v>
      </c>
      <c r="AU1082" s="205" t="s">
        <v>95</v>
      </c>
      <c r="AY1082" s="17" t="s">
        <v>209</v>
      </c>
      <c r="BE1082" s="206">
        <f>IF(N1082="základní",J1082,0)</f>
        <v>0</v>
      </c>
      <c r="BF1082" s="206">
        <f>IF(N1082="snížená",J1082,0)</f>
        <v>0</v>
      </c>
      <c r="BG1082" s="206">
        <f>IF(N1082="zákl. přenesená",J1082,0)</f>
        <v>0</v>
      </c>
      <c r="BH1082" s="206">
        <f>IF(N1082="sníž. přenesená",J1082,0)</f>
        <v>0</v>
      </c>
      <c r="BI1082" s="206">
        <f>IF(N1082="nulová",J1082,0)</f>
        <v>0</v>
      </c>
      <c r="BJ1082" s="17" t="s">
        <v>93</v>
      </c>
      <c r="BK1082" s="206">
        <f>ROUND(I1082*H1082,2)</f>
        <v>0</v>
      </c>
      <c r="BL1082" s="17" t="s">
        <v>416</v>
      </c>
      <c r="BM1082" s="205" t="s">
        <v>1648</v>
      </c>
    </row>
    <row r="1083" spans="1:65" s="2" customFormat="1" ht="24.2" customHeight="1">
      <c r="A1083" s="35"/>
      <c r="B1083" s="36"/>
      <c r="C1083" s="194" t="s">
        <v>1649</v>
      </c>
      <c r="D1083" s="194" t="s">
        <v>212</v>
      </c>
      <c r="E1083" s="195" t="s">
        <v>1650</v>
      </c>
      <c r="F1083" s="196" t="s">
        <v>1651</v>
      </c>
      <c r="G1083" s="197" t="s">
        <v>462</v>
      </c>
      <c r="H1083" s="198">
        <v>178.52699999999999</v>
      </c>
      <c r="I1083" s="199"/>
      <c r="J1083" s="200">
        <f>ROUND(I1083*H1083,2)</f>
        <v>0</v>
      </c>
      <c r="K1083" s="196" t="s">
        <v>324</v>
      </c>
      <c r="L1083" s="40"/>
      <c r="M1083" s="201" t="s">
        <v>1</v>
      </c>
      <c r="N1083" s="202" t="s">
        <v>50</v>
      </c>
      <c r="O1083" s="72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05" t="s">
        <v>416</v>
      </c>
      <c r="AT1083" s="205" t="s">
        <v>212</v>
      </c>
      <c r="AU1083" s="205" t="s">
        <v>95</v>
      </c>
      <c r="AY1083" s="17" t="s">
        <v>209</v>
      </c>
      <c r="BE1083" s="206">
        <f>IF(N1083="základní",J1083,0)</f>
        <v>0</v>
      </c>
      <c r="BF1083" s="206">
        <f>IF(N1083="snížená",J1083,0)</f>
        <v>0</v>
      </c>
      <c r="BG1083" s="206">
        <f>IF(N1083="zákl. přenesená",J1083,0)</f>
        <v>0</v>
      </c>
      <c r="BH1083" s="206">
        <f>IF(N1083="sníž. přenesená",J1083,0)</f>
        <v>0</v>
      </c>
      <c r="BI1083" s="206">
        <f>IF(N1083="nulová",J1083,0)</f>
        <v>0</v>
      </c>
      <c r="BJ1083" s="17" t="s">
        <v>93</v>
      </c>
      <c r="BK1083" s="206">
        <f>ROUND(I1083*H1083,2)</f>
        <v>0</v>
      </c>
      <c r="BL1083" s="17" t="s">
        <v>416</v>
      </c>
      <c r="BM1083" s="205" t="s">
        <v>1652</v>
      </c>
    </row>
    <row r="1084" spans="1:65" s="2" customFormat="1" ht="11.25">
      <c r="A1084" s="35"/>
      <c r="B1084" s="36"/>
      <c r="C1084" s="37"/>
      <c r="D1084" s="207" t="s">
        <v>219</v>
      </c>
      <c r="E1084" s="37"/>
      <c r="F1084" s="208" t="s">
        <v>1653</v>
      </c>
      <c r="G1084" s="37"/>
      <c r="H1084" s="37"/>
      <c r="I1084" s="209"/>
      <c r="J1084" s="37"/>
      <c r="K1084" s="37"/>
      <c r="L1084" s="40"/>
      <c r="M1084" s="210"/>
      <c r="N1084" s="211"/>
      <c r="O1084" s="72"/>
      <c r="P1084" s="72"/>
      <c r="Q1084" s="72"/>
      <c r="R1084" s="72"/>
      <c r="S1084" s="72"/>
      <c r="T1084" s="73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T1084" s="17" t="s">
        <v>219</v>
      </c>
      <c r="AU1084" s="17" t="s">
        <v>95</v>
      </c>
    </row>
    <row r="1085" spans="1:65" s="2" customFormat="1" ht="24.2" customHeight="1">
      <c r="A1085" s="35"/>
      <c r="B1085" s="36"/>
      <c r="C1085" s="194" t="s">
        <v>1654</v>
      </c>
      <c r="D1085" s="194" t="s">
        <v>212</v>
      </c>
      <c r="E1085" s="195" t="s">
        <v>1655</v>
      </c>
      <c r="F1085" s="196" t="s">
        <v>1656</v>
      </c>
      <c r="G1085" s="197" t="s">
        <v>383</v>
      </c>
      <c r="H1085" s="198">
        <v>3.75</v>
      </c>
      <c r="I1085" s="199"/>
      <c r="J1085" s="200">
        <f>ROUND(I1085*H1085,2)</f>
        <v>0</v>
      </c>
      <c r="K1085" s="196" t="s">
        <v>324</v>
      </c>
      <c r="L1085" s="40"/>
      <c r="M1085" s="201" t="s">
        <v>1</v>
      </c>
      <c r="N1085" s="202" t="s">
        <v>50</v>
      </c>
      <c r="O1085" s="72"/>
      <c r="P1085" s="203">
        <f>O1085*H1085</f>
        <v>0</v>
      </c>
      <c r="Q1085" s="203">
        <v>0</v>
      </c>
      <c r="R1085" s="203">
        <f>Q1085*H1085</f>
        <v>0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416</v>
      </c>
      <c r="AT1085" s="205" t="s">
        <v>212</v>
      </c>
      <c r="AU1085" s="205" t="s">
        <v>95</v>
      </c>
      <c r="AY1085" s="17" t="s">
        <v>209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7" t="s">
        <v>93</v>
      </c>
      <c r="BK1085" s="206">
        <f>ROUND(I1085*H1085,2)</f>
        <v>0</v>
      </c>
      <c r="BL1085" s="17" t="s">
        <v>416</v>
      </c>
      <c r="BM1085" s="205" t="s">
        <v>1657</v>
      </c>
    </row>
    <row r="1086" spans="1:65" s="2" customFormat="1" ht="11.25">
      <c r="A1086" s="35"/>
      <c r="B1086" s="36"/>
      <c r="C1086" s="37"/>
      <c r="D1086" s="207" t="s">
        <v>219</v>
      </c>
      <c r="E1086" s="37"/>
      <c r="F1086" s="208" t="s">
        <v>1658</v>
      </c>
      <c r="G1086" s="37"/>
      <c r="H1086" s="37"/>
      <c r="I1086" s="209"/>
      <c r="J1086" s="37"/>
      <c r="K1086" s="37"/>
      <c r="L1086" s="40"/>
      <c r="M1086" s="210"/>
      <c r="N1086" s="211"/>
      <c r="O1086" s="72"/>
      <c r="P1086" s="72"/>
      <c r="Q1086" s="72"/>
      <c r="R1086" s="72"/>
      <c r="S1086" s="72"/>
      <c r="T1086" s="73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T1086" s="17" t="s">
        <v>219</v>
      </c>
      <c r="AU1086" s="17" t="s">
        <v>95</v>
      </c>
    </row>
    <row r="1087" spans="1:65" s="12" customFormat="1" ht="22.9" customHeight="1">
      <c r="B1087" s="178"/>
      <c r="C1087" s="179"/>
      <c r="D1087" s="180" t="s">
        <v>84</v>
      </c>
      <c r="E1087" s="192" t="s">
        <v>1659</v>
      </c>
      <c r="F1087" s="192" t="s">
        <v>1660</v>
      </c>
      <c r="G1087" s="179"/>
      <c r="H1087" s="179"/>
      <c r="I1087" s="182"/>
      <c r="J1087" s="193">
        <f>BK1087</f>
        <v>0</v>
      </c>
      <c r="K1087" s="179"/>
      <c r="L1087" s="184"/>
      <c r="M1087" s="185"/>
      <c r="N1087" s="186"/>
      <c r="O1087" s="186"/>
      <c r="P1087" s="187">
        <f>SUM(P1088:P1271)</f>
        <v>0</v>
      </c>
      <c r="Q1087" s="186"/>
      <c r="R1087" s="187">
        <f>SUM(R1088:R1271)</f>
        <v>3.7711013061500003</v>
      </c>
      <c r="S1087" s="186"/>
      <c r="T1087" s="188">
        <f>SUM(T1088:T1271)</f>
        <v>0</v>
      </c>
      <c r="AR1087" s="189" t="s">
        <v>95</v>
      </c>
      <c r="AT1087" s="190" t="s">
        <v>84</v>
      </c>
      <c r="AU1087" s="190" t="s">
        <v>93</v>
      </c>
      <c r="AY1087" s="189" t="s">
        <v>209</v>
      </c>
      <c r="BK1087" s="191">
        <f>SUM(BK1088:BK1271)</f>
        <v>0</v>
      </c>
    </row>
    <row r="1088" spans="1:65" s="2" customFormat="1" ht="24.2" customHeight="1">
      <c r="A1088" s="35"/>
      <c r="B1088" s="36"/>
      <c r="C1088" s="194" t="s">
        <v>1661</v>
      </c>
      <c r="D1088" s="194" t="s">
        <v>212</v>
      </c>
      <c r="E1088" s="195" t="s">
        <v>1662</v>
      </c>
      <c r="F1088" s="196" t="s">
        <v>1663</v>
      </c>
      <c r="G1088" s="197" t="s">
        <v>334</v>
      </c>
      <c r="H1088" s="198">
        <v>34.04</v>
      </c>
      <c r="I1088" s="199"/>
      <c r="J1088" s="200">
        <f>ROUND(I1088*H1088,2)</f>
        <v>0</v>
      </c>
      <c r="K1088" s="196" t="s">
        <v>324</v>
      </c>
      <c r="L1088" s="40"/>
      <c r="M1088" s="201" t="s">
        <v>1</v>
      </c>
      <c r="N1088" s="202" t="s">
        <v>50</v>
      </c>
      <c r="O1088" s="72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205" t="s">
        <v>416</v>
      </c>
      <c r="AT1088" s="205" t="s">
        <v>212</v>
      </c>
      <c r="AU1088" s="205" t="s">
        <v>95</v>
      </c>
      <c r="AY1088" s="17" t="s">
        <v>209</v>
      </c>
      <c r="BE1088" s="206">
        <f>IF(N1088="základní",J1088,0)</f>
        <v>0</v>
      </c>
      <c r="BF1088" s="206">
        <f>IF(N1088="snížená",J1088,0)</f>
        <v>0</v>
      </c>
      <c r="BG1088" s="206">
        <f>IF(N1088="zákl. přenesená",J1088,0)</f>
        <v>0</v>
      </c>
      <c r="BH1088" s="206">
        <f>IF(N1088="sníž. přenesená",J1088,0)</f>
        <v>0</v>
      </c>
      <c r="BI1088" s="206">
        <f>IF(N1088="nulová",J1088,0)</f>
        <v>0</v>
      </c>
      <c r="BJ1088" s="17" t="s">
        <v>93</v>
      </c>
      <c r="BK1088" s="206">
        <f>ROUND(I1088*H1088,2)</f>
        <v>0</v>
      </c>
      <c r="BL1088" s="17" t="s">
        <v>416</v>
      </c>
      <c r="BM1088" s="205" t="s">
        <v>1664</v>
      </c>
    </row>
    <row r="1089" spans="1:65" s="2" customFormat="1" ht="11.25">
      <c r="A1089" s="35"/>
      <c r="B1089" s="36"/>
      <c r="C1089" s="37"/>
      <c r="D1089" s="207" t="s">
        <v>219</v>
      </c>
      <c r="E1089" s="37"/>
      <c r="F1089" s="208" t="s">
        <v>1665</v>
      </c>
      <c r="G1089" s="37"/>
      <c r="H1089" s="37"/>
      <c r="I1089" s="209"/>
      <c r="J1089" s="37"/>
      <c r="K1089" s="37"/>
      <c r="L1089" s="40"/>
      <c r="M1089" s="210"/>
      <c r="N1089" s="211"/>
      <c r="O1089" s="72"/>
      <c r="P1089" s="72"/>
      <c r="Q1089" s="72"/>
      <c r="R1089" s="72"/>
      <c r="S1089" s="72"/>
      <c r="T1089" s="73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7" t="s">
        <v>219</v>
      </c>
      <c r="AU1089" s="17" t="s">
        <v>95</v>
      </c>
    </row>
    <row r="1090" spans="1:65" s="13" customFormat="1" ht="11.25">
      <c r="B1090" s="214"/>
      <c r="C1090" s="215"/>
      <c r="D1090" s="212" t="s">
        <v>263</v>
      </c>
      <c r="E1090" s="216" t="s">
        <v>1</v>
      </c>
      <c r="F1090" s="217" t="s">
        <v>1666</v>
      </c>
      <c r="G1090" s="215"/>
      <c r="H1090" s="218">
        <v>14.8</v>
      </c>
      <c r="I1090" s="219"/>
      <c r="J1090" s="215"/>
      <c r="K1090" s="215"/>
      <c r="L1090" s="220"/>
      <c r="M1090" s="221"/>
      <c r="N1090" s="222"/>
      <c r="O1090" s="222"/>
      <c r="P1090" s="222"/>
      <c r="Q1090" s="222"/>
      <c r="R1090" s="222"/>
      <c r="S1090" s="222"/>
      <c r="T1090" s="223"/>
      <c r="AT1090" s="224" t="s">
        <v>263</v>
      </c>
      <c r="AU1090" s="224" t="s">
        <v>95</v>
      </c>
      <c r="AV1090" s="13" t="s">
        <v>95</v>
      </c>
      <c r="AW1090" s="13" t="s">
        <v>41</v>
      </c>
      <c r="AX1090" s="13" t="s">
        <v>85</v>
      </c>
      <c r="AY1090" s="224" t="s">
        <v>209</v>
      </c>
    </row>
    <row r="1091" spans="1:65" s="13" customFormat="1" ht="11.25">
      <c r="B1091" s="214"/>
      <c r="C1091" s="215"/>
      <c r="D1091" s="212" t="s">
        <v>263</v>
      </c>
      <c r="E1091" s="216" t="s">
        <v>1</v>
      </c>
      <c r="F1091" s="217" t="s">
        <v>1667</v>
      </c>
      <c r="G1091" s="215"/>
      <c r="H1091" s="218">
        <v>19.239999999999998</v>
      </c>
      <c r="I1091" s="219"/>
      <c r="J1091" s="215"/>
      <c r="K1091" s="215"/>
      <c r="L1091" s="220"/>
      <c r="M1091" s="221"/>
      <c r="N1091" s="222"/>
      <c r="O1091" s="222"/>
      <c r="P1091" s="222"/>
      <c r="Q1091" s="222"/>
      <c r="R1091" s="222"/>
      <c r="S1091" s="222"/>
      <c r="T1091" s="223"/>
      <c r="AT1091" s="224" t="s">
        <v>263</v>
      </c>
      <c r="AU1091" s="224" t="s">
        <v>95</v>
      </c>
      <c r="AV1091" s="13" t="s">
        <v>95</v>
      </c>
      <c r="AW1091" s="13" t="s">
        <v>41</v>
      </c>
      <c r="AX1091" s="13" t="s">
        <v>85</v>
      </c>
      <c r="AY1091" s="224" t="s">
        <v>209</v>
      </c>
    </row>
    <row r="1092" spans="1:65" s="14" customFormat="1" ht="11.25">
      <c r="B1092" s="229"/>
      <c r="C1092" s="230"/>
      <c r="D1092" s="212" t="s">
        <v>263</v>
      </c>
      <c r="E1092" s="231" t="s">
        <v>1</v>
      </c>
      <c r="F1092" s="232" t="s">
        <v>339</v>
      </c>
      <c r="G1092" s="230"/>
      <c r="H1092" s="233">
        <v>34.04</v>
      </c>
      <c r="I1092" s="234"/>
      <c r="J1092" s="230"/>
      <c r="K1092" s="230"/>
      <c r="L1092" s="235"/>
      <c r="M1092" s="236"/>
      <c r="N1092" s="237"/>
      <c r="O1092" s="237"/>
      <c r="P1092" s="237"/>
      <c r="Q1092" s="237"/>
      <c r="R1092" s="237"/>
      <c r="S1092" s="237"/>
      <c r="T1092" s="238"/>
      <c r="AT1092" s="239" t="s">
        <v>263</v>
      </c>
      <c r="AU1092" s="239" t="s">
        <v>95</v>
      </c>
      <c r="AV1092" s="14" t="s">
        <v>217</v>
      </c>
      <c r="AW1092" s="14" t="s">
        <v>41</v>
      </c>
      <c r="AX1092" s="14" t="s">
        <v>93</v>
      </c>
      <c r="AY1092" s="239" t="s">
        <v>209</v>
      </c>
    </row>
    <row r="1093" spans="1:65" s="2" customFormat="1" ht="16.5" customHeight="1">
      <c r="A1093" s="35"/>
      <c r="B1093" s="36"/>
      <c r="C1093" s="250" t="s">
        <v>1668</v>
      </c>
      <c r="D1093" s="250" t="s">
        <v>405</v>
      </c>
      <c r="E1093" s="251" t="s">
        <v>1669</v>
      </c>
      <c r="F1093" s="252" t="s">
        <v>1670</v>
      </c>
      <c r="G1093" s="253" t="s">
        <v>515</v>
      </c>
      <c r="H1093" s="254">
        <v>18</v>
      </c>
      <c r="I1093" s="255"/>
      <c r="J1093" s="256">
        <f>ROUND(I1093*H1093,2)</f>
        <v>0</v>
      </c>
      <c r="K1093" s="252" t="s">
        <v>324</v>
      </c>
      <c r="L1093" s="257"/>
      <c r="M1093" s="258" t="s">
        <v>1</v>
      </c>
      <c r="N1093" s="259" t="s">
        <v>50</v>
      </c>
      <c r="O1093" s="72"/>
      <c r="P1093" s="203">
        <f>O1093*H1093</f>
        <v>0</v>
      </c>
      <c r="Q1093" s="203">
        <v>8.0000000000000004E-4</v>
      </c>
      <c r="R1093" s="203">
        <f>Q1093*H1093</f>
        <v>1.4400000000000001E-2</v>
      </c>
      <c r="S1093" s="203">
        <v>0</v>
      </c>
      <c r="T1093" s="204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5" t="s">
        <v>526</v>
      </c>
      <c r="AT1093" s="205" t="s">
        <v>405</v>
      </c>
      <c r="AU1093" s="205" t="s">
        <v>95</v>
      </c>
      <c r="AY1093" s="17" t="s">
        <v>209</v>
      </c>
      <c r="BE1093" s="206">
        <f>IF(N1093="základní",J1093,0)</f>
        <v>0</v>
      </c>
      <c r="BF1093" s="206">
        <f>IF(N1093="snížená",J1093,0)</f>
        <v>0</v>
      </c>
      <c r="BG1093" s="206">
        <f>IF(N1093="zákl. přenesená",J1093,0)</f>
        <v>0</v>
      </c>
      <c r="BH1093" s="206">
        <f>IF(N1093="sníž. přenesená",J1093,0)</f>
        <v>0</v>
      </c>
      <c r="BI1093" s="206">
        <f>IF(N1093="nulová",J1093,0)</f>
        <v>0</v>
      </c>
      <c r="BJ1093" s="17" t="s">
        <v>93</v>
      </c>
      <c r="BK1093" s="206">
        <f>ROUND(I1093*H1093,2)</f>
        <v>0</v>
      </c>
      <c r="BL1093" s="17" t="s">
        <v>416</v>
      </c>
      <c r="BM1093" s="205" t="s">
        <v>1671</v>
      </c>
    </row>
    <row r="1094" spans="1:65" s="13" customFormat="1" ht="11.25">
      <c r="B1094" s="214"/>
      <c r="C1094" s="215"/>
      <c r="D1094" s="212" t="s">
        <v>263</v>
      </c>
      <c r="E1094" s="216" t="s">
        <v>1</v>
      </c>
      <c r="F1094" s="217" t="s">
        <v>1672</v>
      </c>
      <c r="G1094" s="215"/>
      <c r="H1094" s="218">
        <v>18</v>
      </c>
      <c r="I1094" s="219"/>
      <c r="J1094" s="215"/>
      <c r="K1094" s="215"/>
      <c r="L1094" s="220"/>
      <c r="M1094" s="221"/>
      <c r="N1094" s="222"/>
      <c r="O1094" s="222"/>
      <c r="P1094" s="222"/>
      <c r="Q1094" s="222"/>
      <c r="R1094" s="222"/>
      <c r="S1094" s="222"/>
      <c r="T1094" s="223"/>
      <c r="AT1094" s="224" t="s">
        <v>263</v>
      </c>
      <c r="AU1094" s="224" t="s">
        <v>95</v>
      </c>
      <c r="AV1094" s="13" t="s">
        <v>95</v>
      </c>
      <c r="AW1094" s="13" t="s">
        <v>41</v>
      </c>
      <c r="AX1094" s="13" t="s">
        <v>85</v>
      </c>
      <c r="AY1094" s="224" t="s">
        <v>209</v>
      </c>
    </row>
    <row r="1095" spans="1:65" s="14" customFormat="1" ht="11.25">
      <c r="B1095" s="229"/>
      <c r="C1095" s="230"/>
      <c r="D1095" s="212" t="s">
        <v>263</v>
      </c>
      <c r="E1095" s="231" t="s">
        <v>1</v>
      </c>
      <c r="F1095" s="232" t="s">
        <v>339</v>
      </c>
      <c r="G1095" s="230"/>
      <c r="H1095" s="233">
        <v>18</v>
      </c>
      <c r="I1095" s="234"/>
      <c r="J1095" s="230"/>
      <c r="K1095" s="230"/>
      <c r="L1095" s="235"/>
      <c r="M1095" s="236"/>
      <c r="N1095" s="237"/>
      <c r="O1095" s="237"/>
      <c r="P1095" s="237"/>
      <c r="Q1095" s="237"/>
      <c r="R1095" s="237"/>
      <c r="S1095" s="237"/>
      <c r="T1095" s="238"/>
      <c r="AT1095" s="239" t="s">
        <v>263</v>
      </c>
      <c r="AU1095" s="239" t="s">
        <v>95</v>
      </c>
      <c r="AV1095" s="14" t="s">
        <v>217</v>
      </c>
      <c r="AW1095" s="14" t="s">
        <v>41</v>
      </c>
      <c r="AX1095" s="14" t="s">
        <v>93</v>
      </c>
      <c r="AY1095" s="239" t="s">
        <v>209</v>
      </c>
    </row>
    <row r="1096" spans="1:65" s="2" customFormat="1" ht="24.2" customHeight="1">
      <c r="A1096" s="35"/>
      <c r="B1096" s="36"/>
      <c r="C1096" s="250" t="s">
        <v>1673</v>
      </c>
      <c r="D1096" s="250" t="s">
        <v>405</v>
      </c>
      <c r="E1096" s="251" t="s">
        <v>1674</v>
      </c>
      <c r="F1096" s="252" t="s">
        <v>1675</v>
      </c>
      <c r="G1096" s="253" t="s">
        <v>334</v>
      </c>
      <c r="H1096" s="254">
        <v>18.722000000000001</v>
      </c>
      <c r="I1096" s="255"/>
      <c r="J1096" s="256">
        <f>ROUND(I1096*H1096,2)</f>
        <v>0</v>
      </c>
      <c r="K1096" s="252" t="s">
        <v>1</v>
      </c>
      <c r="L1096" s="257"/>
      <c r="M1096" s="258" t="s">
        <v>1</v>
      </c>
      <c r="N1096" s="259" t="s">
        <v>50</v>
      </c>
      <c r="O1096" s="72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5" t="s">
        <v>526</v>
      </c>
      <c r="AT1096" s="205" t="s">
        <v>405</v>
      </c>
      <c r="AU1096" s="205" t="s">
        <v>95</v>
      </c>
      <c r="AY1096" s="17" t="s">
        <v>209</v>
      </c>
      <c r="BE1096" s="206">
        <f>IF(N1096="základní",J1096,0)</f>
        <v>0</v>
      </c>
      <c r="BF1096" s="206">
        <f>IF(N1096="snížená",J1096,0)</f>
        <v>0</v>
      </c>
      <c r="BG1096" s="206">
        <f>IF(N1096="zákl. přenesená",J1096,0)</f>
        <v>0</v>
      </c>
      <c r="BH1096" s="206">
        <f>IF(N1096="sníž. přenesená",J1096,0)</f>
        <v>0</v>
      </c>
      <c r="BI1096" s="206">
        <f>IF(N1096="nulová",J1096,0)</f>
        <v>0</v>
      </c>
      <c r="BJ1096" s="17" t="s">
        <v>93</v>
      </c>
      <c r="BK1096" s="206">
        <f>ROUND(I1096*H1096,2)</f>
        <v>0</v>
      </c>
      <c r="BL1096" s="17" t="s">
        <v>416</v>
      </c>
      <c r="BM1096" s="205" t="s">
        <v>1676</v>
      </c>
    </row>
    <row r="1097" spans="1:65" s="13" customFormat="1" ht="11.25">
      <c r="B1097" s="214"/>
      <c r="C1097" s="215"/>
      <c r="D1097" s="212" t="s">
        <v>263</v>
      </c>
      <c r="E1097" s="216" t="s">
        <v>1</v>
      </c>
      <c r="F1097" s="217" t="s">
        <v>1677</v>
      </c>
      <c r="G1097" s="215"/>
      <c r="H1097" s="218">
        <v>8.14</v>
      </c>
      <c r="I1097" s="219"/>
      <c r="J1097" s="215"/>
      <c r="K1097" s="215"/>
      <c r="L1097" s="220"/>
      <c r="M1097" s="221"/>
      <c r="N1097" s="222"/>
      <c r="O1097" s="222"/>
      <c r="P1097" s="222"/>
      <c r="Q1097" s="222"/>
      <c r="R1097" s="222"/>
      <c r="S1097" s="222"/>
      <c r="T1097" s="223"/>
      <c r="AT1097" s="224" t="s">
        <v>263</v>
      </c>
      <c r="AU1097" s="224" t="s">
        <v>95</v>
      </c>
      <c r="AV1097" s="13" t="s">
        <v>95</v>
      </c>
      <c r="AW1097" s="13" t="s">
        <v>41</v>
      </c>
      <c r="AX1097" s="13" t="s">
        <v>85</v>
      </c>
      <c r="AY1097" s="224" t="s">
        <v>209</v>
      </c>
    </row>
    <row r="1098" spans="1:65" s="13" customFormat="1" ht="11.25">
      <c r="B1098" s="214"/>
      <c r="C1098" s="215"/>
      <c r="D1098" s="212" t="s">
        <v>263</v>
      </c>
      <c r="E1098" s="216" t="s">
        <v>1</v>
      </c>
      <c r="F1098" s="217" t="s">
        <v>1678</v>
      </c>
      <c r="G1098" s="215"/>
      <c r="H1098" s="218">
        <v>10.582000000000001</v>
      </c>
      <c r="I1098" s="219"/>
      <c r="J1098" s="215"/>
      <c r="K1098" s="215"/>
      <c r="L1098" s="220"/>
      <c r="M1098" s="221"/>
      <c r="N1098" s="222"/>
      <c r="O1098" s="222"/>
      <c r="P1098" s="222"/>
      <c r="Q1098" s="222"/>
      <c r="R1098" s="222"/>
      <c r="S1098" s="222"/>
      <c r="T1098" s="223"/>
      <c r="AT1098" s="224" t="s">
        <v>263</v>
      </c>
      <c r="AU1098" s="224" t="s">
        <v>95</v>
      </c>
      <c r="AV1098" s="13" t="s">
        <v>95</v>
      </c>
      <c r="AW1098" s="13" t="s">
        <v>41</v>
      </c>
      <c r="AX1098" s="13" t="s">
        <v>85</v>
      </c>
      <c r="AY1098" s="224" t="s">
        <v>209</v>
      </c>
    </row>
    <row r="1099" spans="1:65" s="14" customFormat="1" ht="11.25">
      <c r="B1099" s="229"/>
      <c r="C1099" s="230"/>
      <c r="D1099" s="212" t="s">
        <v>263</v>
      </c>
      <c r="E1099" s="231" t="s">
        <v>1</v>
      </c>
      <c r="F1099" s="232" t="s">
        <v>339</v>
      </c>
      <c r="G1099" s="230"/>
      <c r="H1099" s="233">
        <v>18.722000000000001</v>
      </c>
      <c r="I1099" s="234"/>
      <c r="J1099" s="230"/>
      <c r="K1099" s="230"/>
      <c r="L1099" s="235"/>
      <c r="M1099" s="236"/>
      <c r="N1099" s="237"/>
      <c r="O1099" s="237"/>
      <c r="P1099" s="237"/>
      <c r="Q1099" s="237"/>
      <c r="R1099" s="237"/>
      <c r="S1099" s="237"/>
      <c r="T1099" s="238"/>
      <c r="AT1099" s="239" t="s">
        <v>263</v>
      </c>
      <c r="AU1099" s="239" t="s">
        <v>95</v>
      </c>
      <c r="AV1099" s="14" t="s">
        <v>217</v>
      </c>
      <c r="AW1099" s="14" t="s">
        <v>41</v>
      </c>
      <c r="AX1099" s="14" t="s">
        <v>93</v>
      </c>
      <c r="AY1099" s="239" t="s">
        <v>209</v>
      </c>
    </row>
    <row r="1100" spans="1:65" s="2" customFormat="1" ht="24.2" customHeight="1">
      <c r="A1100" s="35"/>
      <c r="B1100" s="36"/>
      <c r="C1100" s="250" t="s">
        <v>1679</v>
      </c>
      <c r="D1100" s="250" t="s">
        <v>405</v>
      </c>
      <c r="E1100" s="251" t="s">
        <v>1680</v>
      </c>
      <c r="F1100" s="252" t="s">
        <v>1681</v>
      </c>
      <c r="G1100" s="253" t="s">
        <v>334</v>
      </c>
      <c r="H1100" s="254">
        <v>18.722000000000001</v>
      </c>
      <c r="I1100" s="255"/>
      <c r="J1100" s="256">
        <f>ROUND(I1100*H1100,2)</f>
        <v>0</v>
      </c>
      <c r="K1100" s="252" t="s">
        <v>1</v>
      </c>
      <c r="L1100" s="257"/>
      <c r="M1100" s="258" t="s">
        <v>1</v>
      </c>
      <c r="N1100" s="259" t="s">
        <v>50</v>
      </c>
      <c r="O1100" s="72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05" t="s">
        <v>526</v>
      </c>
      <c r="AT1100" s="205" t="s">
        <v>405</v>
      </c>
      <c r="AU1100" s="205" t="s">
        <v>95</v>
      </c>
      <c r="AY1100" s="17" t="s">
        <v>209</v>
      </c>
      <c r="BE1100" s="206">
        <f>IF(N1100="základní",J1100,0)</f>
        <v>0</v>
      </c>
      <c r="BF1100" s="206">
        <f>IF(N1100="snížená",J1100,0)</f>
        <v>0</v>
      </c>
      <c r="BG1100" s="206">
        <f>IF(N1100="zákl. přenesená",J1100,0)</f>
        <v>0</v>
      </c>
      <c r="BH1100" s="206">
        <f>IF(N1100="sníž. přenesená",J1100,0)</f>
        <v>0</v>
      </c>
      <c r="BI1100" s="206">
        <f>IF(N1100="nulová",J1100,0)</f>
        <v>0</v>
      </c>
      <c r="BJ1100" s="17" t="s">
        <v>93</v>
      </c>
      <c r="BK1100" s="206">
        <f>ROUND(I1100*H1100,2)</f>
        <v>0</v>
      </c>
      <c r="BL1100" s="17" t="s">
        <v>416</v>
      </c>
      <c r="BM1100" s="205" t="s">
        <v>1682</v>
      </c>
    </row>
    <row r="1101" spans="1:65" s="13" customFormat="1" ht="11.25">
      <c r="B1101" s="214"/>
      <c r="C1101" s="215"/>
      <c r="D1101" s="212" t="s">
        <v>263</v>
      </c>
      <c r="E1101" s="216" t="s">
        <v>1</v>
      </c>
      <c r="F1101" s="217" t="s">
        <v>1677</v>
      </c>
      <c r="G1101" s="215"/>
      <c r="H1101" s="218">
        <v>8.14</v>
      </c>
      <c r="I1101" s="219"/>
      <c r="J1101" s="215"/>
      <c r="K1101" s="215"/>
      <c r="L1101" s="220"/>
      <c r="M1101" s="221"/>
      <c r="N1101" s="222"/>
      <c r="O1101" s="222"/>
      <c r="P1101" s="222"/>
      <c r="Q1101" s="222"/>
      <c r="R1101" s="222"/>
      <c r="S1101" s="222"/>
      <c r="T1101" s="223"/>
      <c r="AT1101" s="224" t="s">
        <v>263</v>
      </c>
      <c r="AU1101" s="224" t="s">
        <v>95</v>
      </c>
      <c r="AV1101" s="13" t="s">
        <v>95</v>
      </c>
      <c r="AW1101" s="13" t="s">
        <v>41</v>
      </c>
      <c r="AX1101" s="13" t="s">
        <v>85</v>
      </c>
      <c r="AY1101" s="224" t="s">
        <v>209</v>
      </c>
    </row>
    <row r="1102" spans="1:65" s="13" customFormat="1" ht="11.25">
      <c r="B1102" s="214"/>
      <c r="C1102" s="215"/>
      <c r="D1102" s="212" t="s">
        <v>263</v>
      </c>
      <c r="E1102" s="216" t="s">
        <v>1</v>
      </c>
      <c r="F1102" s="217" t="s">
        <v>1678</v>
      </c>
      <c r="G1102" s="215"/>
      <c r="H1102" s="218">
        <v>10.582000000000001</v>
      </c>
      <c r="I1102" s="219"/>
      <c r="J1102" s="215"/>
      <c r="K1102" s="215"/>
      <c r="L1102" s="220"/>
      <c r="M1102" s="221"/>
      <c r="N1102" s="222"/>
      <c r="O1102" s="222"/>
      <c r="P1102" s="222"/>
      <c r="Q1102" s="222"/>
      <c r="R1102" s="222"/>
      <c r="S1102" s="222"/>
      <c r="T1102" s="223"/>
      <c r="AT1102" s="224" t="s">
        <v>263</v>
      </c>
      <c r="AU1102" s="224" t="s">
        <v>95</v>
      </c>
      <c r="AV1102" s="13" t="s">
        <v>95</v>
      </c>
      <c r="AW1102" s="13" t="s">
        <v>41</v>
      </c>
      <c r="AX1102" s="13" t="s">
        <v>85</v>
      </c>
      <c r="AY1102" s="224" t="s">
        <v>209</v>
      </c>
    </row>
    <row r="1103" spans="1:65" s="14" customFormat="1" ht="11.25">
      <c r="B1103" s="229"/>
      <c r="C1103" s="230"/>
      <c r="D1103" s="212" t="s">
        <v>263</v>
      </c>
      <c r="E1103" s="231" t="s">
        <v>1</v>
      </c>
      <c r="F1103" s="232" t="s">
        <v>339</v>
      </c>
      <c r="G1103" s="230"/>
      <c r="H1103" s="233">
        <v>18.722000000000001</v>
      </c>
      <c r="I1103" s="234"/>
      <c r="J1103" s="230"/>
      <c r="K1103" s="230"/>
      <c r="L1103" s="235"/>
      <c r="M1103" s="236"/>
      <c r="N1103" s="237"/>
      <c r="O1103" s="237"/>
      <c r="P1103" s="237"/>
      <c r="Q1103" s="237"/>
      <c r="R1103" s="237"/>
      <c r="S1103" s="237"/>
      <c r="T1103" s="238"/>
      <c r="AT1103" s="239" t="s">
        <v>263</v>
      </c>
      <c r="AU1103" s="239" t="s">
        <v>95</v>
      </c>
      <c r="AV1103" s="14" t="s">
        <v>217</v>
      </c>
      <c r="AW1103" s="14" t="s">
        <v>41</v>
      </c>
      <c r="AX1103" s="14" t="s">
        <v>93</v>
      </c>
      <c r="AY1103" s="239" t="s">
        <v>209</v>
      </c>
    </row>
    <row r="1104" spans="1:65" s="2" customFormat="1" ht="16.5" customHeight="1">
      <c r="A1104" s="35"/>
      <c r="B1104" s="36"/>
      <c r="C1104" s="194" t="s">
        <v>1683</v>
      </c>
      <c r="D1104" s="194" t="s">
        <v>212</v>
      </c>
      <c r="E1104" s="195" t="s">
        <v>1684</v>
      </c>
      <c r="F1104" s="196" t="s">
        <v>1685</v>
      </c>
      <c r="G1104" s="197" t="s">
        <v>334</v>
      </c>
      <c r="H1104" s="198">
        <v>58.24</v>
      </c>
      <c r="I1104" s="199"/>
      <c r="J1104" s="200">
        <f>ROUND(I1104*H1104,2)</f>
        <v>0</v>
      </c>
      <c r="K1104" s="196" t="s">
        <v>324</v>
      </c>
      <c r="L1104" s="40"/>
      <c r="M1104" s="201" t="s">
        <v>1</v>
      </c>
      <c r="N1104" s="202" t="s">
        <v>50</v>
      </c>
      <c r="O1104" s="72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416</v>
      </c>
      <c r="AT1104" s="205" t="s">
        <v>212</v>
      </c>
      <c r="AU1104" s="205" t="s">
        <v>95</v>
      </c>
      <c r="AY1104" s="17" t="s">
        <v>209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7" t="s">
        <v>93</v>
      </c>
      <c r="BK1104" s="206">
        <f>ROUND(I1104*H1104,2)</f>
        <v>0</v>
      </c>
      <c r="BL1104" s="17" t="s">
        <v>416</v>
      </c>
      <c r="BM1104" s="205" t="s">
        <v>1686</v>
      </c>
    </row>
    <row r="1105" spans="1:65" s="2" customFormat="1" ht="11.25">
      <c r="A1105" s="35"/>
      <c r="B1105" s="36"/>
      <c r="C1105" s="37"/>
      <c r="D1105" s="207" t="s">
        <v>219</v>
      </c>
      <c r="E1105" s="37"/>
      <c r="F1105" s="208" t="s">
        <v>1687</v>
      </c>
      <c r="G1105" s="37"/>
      <c r="H1105" s="37"/>
      <c r="I1105" s="209"/>
      <c r="J1105" s="37"/>
      <c r="K1105" s="37"/>
      <c r="L1105" s="40"/>
      <c r="M1105" s="210"/>
      <c r="N1105" s="211"/>
      <c r="O1105" s="72"/>
      <c r="P1105" s="72"/>
      <c r="Q1105" s="72"/>
      <c r="R1105" s="72"/>
      <c r="S1105" s="72"/>
      <c r="T1105" s="73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7" t="s">
        <v>219</v>
      </c>
      <c r="AU1105" s="17" t="s">
        <v>95</v>
      </c>
    </row>
    <row r="1106" spans="1:65" s="15" customFormat="1" ht="11.25">
      <c r="B1106" s="240"/>
      <c r="C1106" s="241"/>
      <c r="D1106" s="212" t="s">
        <v>263</v>
      </c>
      <c r="E1106" s="242" t="s">
        <v>1</v>
      </c>
      <c r="F1106" s="243" t="s">
        <v>1688</v>
      </c>
      <c r="G1106" s="241"/>
      <c r="H1106" s="242" t="s">
        <v>1</v>
      </c>
      <c r="I1106" s="244"/>
      <c r="J1106" s="241"/>
      <c r="K1106" s="241"/>
      <c r="L1106" s="245"/>
      <c r="M1106" s="246"/>
      <c r="N1106" s="247"/>
      <c r="O1106" s="247"/>
      <c r="P1106" s="247"/>
      <c r="Q1106" s="247"/>
      <c r="R1106" s="247"/>
      <c r="S1106" s="247"/>
      <c r="T1106" s="248"/>
      <c r="AT1106" s="249" t="s">
        <v>263</v>
      </c>
      <c r="AU1106" s="249" t="s">
        <v>95</v>
      </c>
      <c r="AV1106" s="15" t="s">
        <v>93</v>
      </c>
      <c r="AW1106" s="15" t="s">
        <v>41</v>
      </c>
      <c r="AX1106" s="15" t="s">
        <v>85</v>
      </c>
      <c r="AY1106" s="249" t="s">
        <v>209</v>
      </c>
    </row>
    <row r="1107" spans="1:65" s="13" customFormat="1" ht="11.25">
      <c r="B1107" s="214"/>
      <c r="C1107" s="215"/>
      <c r="D1107" s="212" t="s">
        <v>263</v>
      </c>
      <c r="E1107" s="216" t="s">
        <v>1</v>
      </c>
      <c r="F1107" s="217" t="s">
        <v>1689</v>
      </c>
      <c r="G1107" s="215"/>
      <c r="H1107" s="218">
        <v>29.12</v>
      </c>
      <c r="I1107" s="219"/>
      <c r="J1107" s="215"/>
      <c r="K1107" s="215"/>
      <c r="L1107" s="220"/>
      <c r="M1107" s="221"/>
      <c r="N1107" s="222"/>
      <c r="O1107" s="222"/>
      <c r="P1107" s="222"/>
      <c r="Q1107" s="222"/>
      <c r="R1107" s="222"/>
      <c r="S1107" s="222"/>
      <c r="T1107" s="223"/>
      <c r="AT1107" s="224" t="s">
        <v>263</v>
      </c>
      <c r="AU1107" s="224" t="s">
        <v>95</v>
      </c>
      <c r="AV1107" s="13" t="s">
        <v>95</v>
      </c>
      <c r="AW1107" s="13" t="s">
        <v>41</v>
      </c>
      <c r="AX1107" s="13" t="s">
        <v>85</v>
      </c>
      <c r="AY1107" s="224" t="s">
        <v>209</v>
      </c>
    </row>
    <row r="1108" spans="1:65" s="13" customFormat="1" ht="11.25">
      <c r="B1108" s="214"/>
      <c r="C1108" s="215"/>
      <c r="D1108" s="212" t="s">
        <v>263</v>
      </c>
      <c r="E1108" s="216" t="s">
        <v>1</v>
      </c>
      <c r="F1108" s="217" t="s">
        <v>1690</v>
      </c>
      <c r="G1108" s="215"/>
      <c r="H1108" s="218">
        <v>29.12</v>
      </c>
      <c r="I1108" s="219"/>
      <c r="J1108" s="215"/>
      <c r="K1108" s="215"/>
      <c r="L1108" s="220"/>
      <c r="M1108" s="221"/>
      <c r="N1108" s="222"/>
      <c r="O1108" s="222"/>
      <c r="P1108" s="222"/>
      <c r="Q1108" s="222"/>
      <c r="R1108" s="222"/>
      <c r="S1108" s="222"/>
      <c r="T1108" s="223"/>
      <c r="AT1108" s="224" t="s">
        <v>263</v>
      </c>
      <c r="AU1108" s="224" t="s">
        <v>95</v>
      </c>
      <c r="AV1108" s="13" t="s">
        <v>95</v>
      </c>
      <c r="AW1108" s="13" t="s">
        <v>41</v>
      </c>
      <c r="AX1108" s="13" t="s">
        <v>85</v>
      </c>
      <c r="AY1108" s="224" t="s">
        <v>209</v>
      </c>
    </row>
    <row r="1109" spans="1:65" s="14" customFormat="1" ht="11.25">
      <c r="B1109" s="229"/>
      <c r="C1109" s="230"/>
      <c r="D1109" s="212" t="s">
        <v>263</v>
      </c>
      <c r="E1109" s="231" t="s">
        <v>1</v>
      </c>
      <c r="F1109" s="232" t="s">
        <v>339</v>
      </c>
      <c r="G1109" s="230"/>
      <c r="H1109" s="233">
        <v>58.24</v>
      </c>
      <c r="I1109" s="234"/>
      <c r="J1109" s="230"/>
      <c r="K1109" s="230"/>
      <c r="L1109" s="235"/>
      <c r="M1109" s="236"/>
      <c r="N1109" s="237"/>
      <c r="O1109" s="237"/>
      <c r="P1109" s="237"/>
      <c r="Q1109" s="237"/>
      <c r="R1109" s="237"/>
      <c r="S1109" s="237"/>
      <c r="T1109" s="238"/>
      <c r="AT1109" s="239" t="s">
        <v>263</v>
      </c>
      <c r="AU1109" s="239" t="s">
        <v>95</v>
      </c>
      <c r="AV1109" s="14" t="s">
        <v>217</v>
      </c>
      <c r="AW1109" s="14" t="s">
        <v>41</v>
      </c>
      <c r="AX1109" s="14" t="s">
        <v>93</v>
      </c>
      <c r="AY1109" s="239" t="s">
        <v>209</v>
      </c>
    </row>
    <row r="1110" spans="1:65" s="2" customFormat="1" ht="24.2" customHeight="1">
      <c r="A1110" s="35"/>
      <c r="B1110" s="36"/>
      <c r="C1110" s="250" t="s">
        <v>1691</v>
      </c>
      <c r="D1110" s="250" t="s">
        <v>405</v>
      </c>
      <c r="E1110" s="251" t="s">
        <v>1287</v>
      </c>
      <c r="F1110" s="252" t="s">
        <v>1288</v>
      </c>
      <c r="G1110" s="253" t="s">
        <v>342</v>
      </c>
      <c r="H1110" s="254">
        <v>0.154</v>
      </c>
      <c r="I1110" s="255"/>
      <c r="J1110" s="256">
        <f>ROUND(I1110*H1110,2)</f>
        <v>0</v>
      </c>
      <c r="K1110" s="252" t="s">
        <v>324</v>
      </c>
      <c r="L1110" s="257"/>
      <c r="M1110" s="258" t="s">
        <v>1</v>
      </c>
      <c r="N1110" s="259" t="s">
        <v>50</v>
      </c>
      <c r="O1110" s="72"/>
      <c r="P1110" s="203">
        <f>O1110*H1110</f>
        <v>0</v>
      </c>
      <c r="Q1110" s="203">
        <v>0.55000000000000004</v>
      </c>
      <c r="R1110" s="203">
        <f>Q1110*H1110</f>
        <v>8.4700000000000011E-2</v>
      </c>
      <c r="S1110" s="203">
        <v>0</v>
      </c>
      <c r="T1110" s="204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5" t="s">
        <v>526</v>
      </c>
      <c r="AT1110" s="205" t="s">
        <v>405</v>
      </c>
      <c r="AU1110" s="205" t="s">
        <v>95</v>
      </c>
      <c r="AY1110" s="17" t="s">
        <v>209</v>
      </c>
      <c r="BE1110" s="206">
        <f>IF(N1110="základní",J1110,0)</f>
        <v>0</v>
      </c>
      <c r="BF1110" s="206">
        <f>IF(N1110="snížená",J1110,0)</f>
        <v>0</v>
      </c>
      <c r="BG1110" s="206">
        <f>IF(N1110="zákl. přenesená",J1110,0)</f>
        <v>0</v>
      </c>
      <c r="BH1110" s="206">
        <f>IF(N1110="sníž. přenesená",J1110,0)</f>
        <v>0</v>
      </c>
      <c r="BI1110" s="206">
        <f>IF(N1110="nulová",J1110,0)</f>
        <v>0</v>
      </c>
      <c r="BJ1110" s="17" t="s">
        <v>93</v>
      </c>
      <c r="BK1110" s="206">
        <f>ROUND(I1110*H1110,2)</f>
        <v>0</v>
      </c>
      <c r="BL1110" s="17" t="s">
        <v>416</v>
      </c>
      <c r="BM1110" s="205" t="s">
        <v>1692</v>
      </c>
    </row>
    <row r="1111" spans="1:65" s="15" customFormat="1" ht="11.25">
      <c r="B1111" s="240"/>
      <c r="C1111" s="241"/>
      <c r="D1111" s="212" t="s">
        <v>263</v>
      </c>
      <c r="E1111" s="242" t="s">
        <v>1</v>
      </c>
      <c r="F1111" s="243" t="s">
        <v>1688</v>
      </c>
      <c r="G1111" s="241"/>
      <c r="H1111" s="242" t="s">
        <v>1</v>
      </c>
      <c r="I1111" s="244"/>
      <c r="J1111" s="241"/>
      <c r="K1111" s="241"/>
      <c r="L1111" s="245"/>
      <c r="M1111" s="246"/>
      <c r="N1111" s="247"/>
      <c r="O1111" s="247"/>
      <c r="P1111" s="247"/>
      <c r="Q1111" s="247"/>
      <c r="R1111" s="247"/>
      <c r="S1111" s="247"/>
      <c r="T1111" s="248"/>
      <c r="AT1111" s="249" t="s">
        <v>263</v>
      </c>
      <c r="AU1111" s="249" t="s">
        <v>95</v>
      </c>
      <c r="AV1111" s="15" t="s">
        <v>93</v>
      </c>
      <c r="AW1111" s="15" t="s">
        <v>41</v>
      </c>
      <c r="AX1111" s="15" t="s">
        <v>85</v>
      </c>
      <c r="AY1111" s="249" t="s">
        <v>209</v>
      </c>
    </row>
    <row r="1112" spans="1:65" s="13" customFormat="1" ht="11.25">
      <c r="B1112" s="214"/>
      <c r="C1112" s="215"/>
      <c r="D1112" s="212" t="s">
        <v>263</v>
      </c>
      <c r="E1112" s="216" t="s">
        <v>1</v>
      </c>
      <c r="F1112" s="217" t="s">
        <v>1693</v>
      </c>
      <c r="G1112" s="215"/>
      <c r="H1112" s="218">
        <v>7.6999999999999999E-2</v>
      </c>
      <c r="I1112" s="219"/>
      <c r="J1112" s="215"/>
      <c r="K1112" s="215"/>
      <c r="L1112" s="220"/>
      <c r="M1112" s="221"/>
      <c r="N1112" s="222"/>
      <c r="O1112" s="222"/>
      <c r="P1112" s="222"/>
      <c r="Q1112" s="222"/>
      <c r="R1112" s="222"/>
      <c r="S1112" s="222"/>
      <c r="T1112" s="223"/>
      <c r="AT1112" s="224" t="s">
        <v>263</v>
      </c>
      <c r="AU1112" s="224" t="s">
        <v>95</v>
      </c>
      <c r="AV1112" s="13" t="s">
        <v>95</v>
      </c>
      <c r="AW1112" s="13" t="s">
        <v>41</v>
      </c>
      <c r="AX1112" s="13" t="s">
        <v>85</v>
      </c>
      <c r="AY1112" s="224" t="s">
        <v>209</v>
      </c>
    </row>
    <row r="1113" spans="1:65" s="13" customFormat="1" ht="11.25">
      <c r="B1113" s="214"/>
      <c r="C1113" s="215"/>
      <c r="D1113" s="212" t="s">
        <v>263</v>
      </c>
      <c r="E1113" s="216" t="s">
        <v>1</v>
      </c>
      <c r="F1113" s="217" t="s">
        <v>1694</v>
      </c>
      <c r="G1113" s="215"/>
      <c r="H1113" s="218">
        <v>7.6999999999999999E-2</v>
      </c>
      <c r="I1113" s="219"/>
      <c r="J1113" s="215"/>
      <c r="K1113" s="215"/>
      <c r="L1113" s="220"/>
      <c r="M1113" s="221"/>
      <c r="N1113" s="222"/>
      <c r="O1113" s="222"/>
      <c r="P1113" s="222"/>
      <c r="Q1113" s="222"/>
      <c r="R1113" s="222"/>
      <c r="S1113" s="222"/>
      <c r="T1113" s="223"/>
      <c r="AT1113" s="224" t="s">
        <v>263</v>
      </c>
      <c r="AU1113" s="224" t="s">
        <v>95</v>
      </c>
      <c r="AV1113" s="13" t="s">
        <v>95</v>
      </c>
      <c r="AW1113" s="13" t="s">
        <v>41</v>
      </c>
      <c r="AX1113" s="13" t="s">
        <v>85</v>
      </c>
      <c r="AY1113" s="224" t="s">
        <v>209</v>
      </c>
    </row>
    <row r="1114" spans="1:65" s="14" customFormat="1" ht="11.25">
      <c r="B1114" s="229"/>
      <c r="C1114" s="230"/>
      <c r="D1114" s="212" t="s">
        <v>263</v>
      </c>
      <c r="E1114" s="231" t="s">
        <v>1</v>
      </c>
      <c r="F1114" s="232" t="s">
        <v>339</v>
      </c>
      <c r="G1114" s="230"/>
      <c r="H1114" s="233">
        <v>0.154</v>
      </c>
      <c r="I1114" s="234"/>
      <c r="J1114" s="230"/>
      <c r="K1114" s="230"/>
      <c r="L1114" s="235"/>
      <c r="M1114" s="236"/>
      <c r="N1114" s="237"/>
      <c r="O1114" s="237"/>
      <c r="P1114" s="237"/>
      <c r="Q1114" s="237"/>
      <c r="R1114" s="237"/>
      <c r="S1114" s="237"/>
      <c r="T1114" s="238"/>
      <c r="AT1114" s="239" t="s">
        <v>263</v>
      </c>
      <c r="AU1114" s="239" t="s">
        <v>95</v>
      </c>
      <c r="AV1114" s="14" t="s">
        <v>217</v>
      </c>
      <c r="AW1114" s="14" t="s">
        <v>41</v>
      </c>
      <c r="AX1114" s="14" t="s">
        <v>93</v>
      </c>
      <c r="AY1114" s="239" t="s">
        <v>209</v>
      </c>
    </row>
    <row r="1115" spans="1:65" s="2" customFormat="1" ht="21.75" customHeight="1">
      <c r="A1115" s="35"/>
      <c r="B1115" s="36"/>
      <c r="C1115" s="194" t="s">
        <v>1695</v>
      </c>
      <c r="D1115" s="194" t="s">
        <v>212</v>
      </c>
      <c r="E1115" s="195" t="s">
        <v>1696</v>
      </c>
      <c r="F1115" s="196" t="s">
        <v>1697</v>
      </c>
      <c r="G1115" s="197" t="s">
        <v>334</v>
      </c>
      <c r="H1115" s="198">
        <v>287.23099999999999</v>
      </c>
      <c r="I1115" s="199"/>
      <c r="J1115" s="200">
        <f>ROUND(I1115*H1115,2)</f>
        <v>0</v>
      </c>
      <c r="K1115" s="196" t="s">
        <v>324</v>
      </c>
      <c r="L1115" s="40"/>
      <c r="M1115" s="201" t="s">
        <v>1</v>
      </c>
      <c r="N1115" s="202" t="s">
        <v>50</v>
      </c>
      <c r="O1115" s="72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05" t="s">
        <v>416</v>
      </c>
      <c r="AT1115" s="205" t="s">
        <v>212</v>
      </c>
      <c r="AU1115" s="205" t="s">
        <v>95</v>
      </c>
      <c r="AY1115" s="17" t="s">
        <v>209</v>
      </c>
      <c r="BE1115" s="206">
        <f>IF(N1115="základní",J1115,0)</f>
        <v>0</v>
      </c>
      <c r="BF1115" s="206">
        <f>IF(N1115="snížená",J1115,0)</f>
        <v>0</v>
      </c>
      <c r="BG1115" s="206">
        <f>IF(N1115="zákl. přenesená",J1115,0)</f>
        <v>0</v>
      </c>
      <c r="BH1115" s="206">
        <f>IF(N1115="sníž. přenesená",J1115,0)</f>
        <v>0</v>
      </c>
      <c r="BI1115" s="206">
        <f>IF(N1115="nulová",J1115,0)</f>
        <v>0</v>
      </c>
      <c r="BJ1115" s="17" t="s">
        <v>93</v>
      </c>
      <c r="BK1115" s="206">
        <f>ROUND(I1115*H1115,2)</f>
        <v>0</v>
      </c>
      <c r="BL1115" s="17" t="s">
        <v>416</v>
      </c>
      <c r="BM1115" s="205" t="s">
        <v>1698</v>
      </c>
    </row>
    <row r="1116" spans="1:65" s="2" customFormat="1" ht="11.25">
      <c r="A1116" s="35"/>
      <c r="B1116" s="36"/>
      <c r="C1116" s="37"/>
      <c r="D1116" s="207" t="s">
        <v>219</v>
      </c>
      <c r="E1116" s="37"/>
      <c r="F1116" s="208" t="s">
        <v>1699</v>
      </c>
      <c r="G1116" s="37"/>
      <c r="H1116" s="37"/>
      <c r="I1116" s="209"/>
      <c r="J1116" s="37"/>
      <c r="K1116" s="37"/>
      <c r="L1116" s="40"/>
      <c r="M1116" s="210"/>
      <c r="N1116" s="211"/>
      <c r="O1116" s="72"/>
      <c r="P1116" s="72"/>
      <c r="Q1116" s="72"/>
      <c r="R1116" s="72"/>
      <c r="S1116" s="72"/>
      <c r="T1116" s="73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T1116" s="17" t="s">
        <v>219</v>
      </c>
      <c r="AU1116" s="17" t="s">
        <v>95</v>
      </c>
    </row>
    <row r="1117" spans="1:65" s="13" customFormat="1" ht="11.25">
      <c r="B1117" s="214"/>
      <c r="C1117" s="215"/>
      <c r="D1117" s="212" t="s">
        <v>263</v>
      </c>
      <c r="E1117" s="216" t="s">
        <v>1</v>
      </c>
      <c r="F1117" s="217" t="s">
        <v>1700</v>
      </c>
      <c r="G1117" s="215"/>
      <c r="H1117" s="218">
        <v>196.565</v>
      </c>
      <c r="I1117" s="219"/>
      <c r="J1117" s="215"/>
      <c r="K1117" s="215"/>
      <c r="L1117" s="220"/>
      <c r="M1117" s="221"/>
      <c r="N1117" s="222"/>
      <c r="O1117" s="222"/>
      <c r="P1117" s="222"/>
      <c r="Q1117" s="222"/>
      <c r="R1117" s="222"/>
      <c r="S1117" s="222"/>
      <c r="T1117" s="223"/>
      <c r="AT1117" s="224" t="s">
        <v>263</v>
      </c>
      <c r="AU1117" s="224" t="s">
        <v>95</v>
      </c>
      <c r="AV1117" s="13" t="s">
        <v>95</v>
      </c>
      <c r="AW1117" s="13" t="s">
        <v>41</v>
      </c>
      <c r="AX1117" s="13" t="s">
        <v>85</v>
      </c>
      <c r="AY1117" s="224" t="s">
        <v>209</v>
      </c>
    </row>
    <row r="1118" spans="1:65" s="13" customFormat="1" ht="11.25">
      <c r="B1118" s="214"/>
      <c r="C1118" s="215"/>
      <c r="D1118" s="212" t="s">
        <v>263</v>
      </c>
      <c r="E1118" s="216" t="s">
        <v>1</v>
      </c>
      <c r="F1118" s="217" t="s">
        <v>1701</v>
      </c>
      <c r="G1118" s="215"/>
      <c r="H1118" s="218">
        <v>90.665999999999997</v>
      </c>
      <c r="I1118" s="219"/>
      <c r="J1118" s="215"/>
      <c r="K1118" s="215"/>
      <c r="L1118" s="220"/>
      <c r="M1118" s="221"/>
      <c r="N1118" s="222"/>
      <c r="O1118" s="222"/>
      <c r="P1118" s="222"/>
      <c r="Q1118" s="222"/>
      <c r="R1118" s="222"/>
      <c r="S1118" s="222"/>
      <c r="T1118" s="223"/>
      <c r="AT1118" s="224" t="s">
        <v>263</v>
      </c>
      <c r="AU1118" s="224" t="s">
        <v>95</v>
      </c>
      <c r="AV1118" s="13" t="s">
        <v>95</v>
      </c>
      <c r="AW1118" s="13" t="s">
        <v>41</v>
      </c>
      <c r="AX1118" s="13" t="s">
        <v>85</v>
      </c>
      <c r="AY1118" s="224" t="s">
        <v>209</v>
      </c>
    </row>
    <row r="1119" spans="1:65" s="14" customFormat="1" ht="11.25">
      <c r="B1119" s="229"/>
      <c r="C1119" s="230"/>
      <c r="D1119" s="212" t="s">
        <v>263</v>
      </c>
      <c r="E1119" s="231" t="s">
        <v>1</v>
      </c>
      <c r="F1119" s="232" t="s">
        <v>339</v>
      </c>
      <c r="G1119" s="230"/>
      <c r="H1119" s="233">
        <v>287.23099999999999</v>
      </c>
      <c r="I1119" s="234"/>
      <c r="J1119" s="230"/>
      <c r="K1119" s="230"/>
      <c r="L1119" s="235"/>
      <c r="M1119" s="236"/>
      <c r="N1119" s="237"/>
      <c r="O1119" s="237"/>
      <c r="P1119" s="237"/>
      <c r="Q1119" s="237"/>
      <c r="R1119" s="237"/>
      <c r="S1119" s="237"/>
      <c r="T1119" s="238"/>
      <c r="AT1119" s="239" t="s">
        <v>263</v>
      </c>
      <c r="AU1119" s="239" t="s">
        <v>95</v>
      </c>
      <c r="AV1119" s="14" t="s">
        <v>217</v>
      </c>
      <c r="AW1119" s="14" t="s">
        <v>41</v>
      </c>
      <c r="AX1119" s="14" t="s">
        <v>93</v>
      </c>
      <c r="AY1119" s="239" t="s">
        <v>209</v>
      </c>
    </row>
    <row r="1120" spans="1:65" s="2" customFormat="1" ht="24.2" customHeight="1">
      <c r="A1120" s="35"/>
      <c r="B1120" s="36"/>
      <c r="C1120" s="250" t="s">
        <v>1702</v>
      </c>
      <c r="D1120" s="250" t="s">
        <v>405</v>
      </c>
      <c r="E1120" s="251" t="s">
        <v>1287</v>
      </c>
      <c r="F1120" s="252" t="s">
        <v>1288</v>
      </c>
      <c r="G1120" s="253" t="s">
        <v>342</v>
      </c>
      <c r="H1120" s="254">
        <v>0.75800000000000001</v>
      </c>
      <c r="I1120" s="255"/>
      <c r="J1120" s="256">
        <f>ROUND(I1120*H1120,2)</f>
        <v>0</v>
      </c>
      <c r="K1120" s="252" t="s">
        <v>324</v>
      </c>
      <c r="L1120" s="257"/>
      <c r="M1120" s="258" t="s">
        <v>1</v>
      </c>
      <c r="N1120" s="259" t="s">
        <v>50</v>
      </c>
      <c r="O1120" s="72"/>
      <c r="P1120" s="203">
        <f>O1120*H1120</f>
        <v>0</v>
      </c>
      <c r="Q1120" s="203">
        <v>0.55000000000000004</v>
      </c>
      <c r="R1120" s="203">
        <f>Q1120*H1120</f>
        <v>0.41690000000000005</v>
      </c>
      <c r="S1120" s="203">
        <v>0</v>
      </c>
      <c r="T1120" s="204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05" t="s">
        <v>526</v>
      </c>
      <c r="AT1120" s="205" t="s">
        <v>405</v>
      </c>
      <c r="AU1120" s="205" t="s">
        <v>95</v>
      </c>
      <c r="AY1120" s="17" t="s">
        <v>209</v>
      </c>
      <c r="BE1120" s="206">
        <f>IF(N1120="základní",J1120,0)</f>
        <v>0</v>
      </c>
      <c r="BF1120" s="206">
        <f>IF(N1120="snížená",J1120,0)</f>
        <v>0</v>
      </c>
      <c r="BG1120" s="206">
        <f>IF(N1120="zákl. přenesená",J1120,0)</f>
        <v>0</v>
      </c>
      <c r="BH1120" s="206">
        <f>IF(N1120="sníž. přenesená",J1120,0)</f>
        <v>0</v>
      </c>
      <c r="BI1120" s="206">
        <f>IF(N1120="nulová",J1120,0)</f>
        <v>0</v>
      </c>
      <c r="BJ1120" s="17" t="s">
        <v>93</v>
      </c>
      <c r="BK1120" s="206">
        <f>ROUND(I1120*H1120,2)</f>
        <v>0</v>
      </c>
      <c r="BL1120" s="17" t="s">
        <v>416</v>
      </c>
      <c r="BM1120" s="205" t="s">
        <v>1703</v>
      </c>
    </row>
    <row r="1121" spans="1:65" s="13" customFormat="1" ht="11.25">
      <c r="B1121" s="214"/>
      <c r="C1121" s="215"/>
      <c r="D1121" s="212" t="s">
        <v>263</v>
      </c>
      <c r="E1121" s="216" t="s">
        <v>1</v>
      </c>
      <c r="F1121" s="217" t="s">
        <v>1704</v>
      </c>
      <c r="G1121" s="215"/>
      <c r="H1121" s="218">
        <v>0.51900000000000002</v>
      </c>
      <c r="I1121" s="219"/>
      <c r="J1121" s="215"/>
      <c r="K1121" s="215"/>
      <c r="L1121" s="220"/>
      <c r="M1121" s="221"/>
      <c r="N1121" s="222"/>
      <c r="O1121" s="222"/>
      <c r="P1121" s="222"/>
      <c r="Q1121" s="222"/>
      <c r="R1121" s="222"/>
      <c r="S1121" s="222"/>
      <c r="T1121" s="223"/>
      <c r="AT1121" s="224" t="s">
        <v>263</v>
      </c>
      <c r="AU1121" s="224" t="s">
        <v>95</v>
      </c>
      <c r="AV1121" s="13" t="s">
        <v>95</v>
      </c>
      <c r="AW1121" s="13" t="s">
        <v>41</v>
      </c>
      <c r="AX1121" s="13" t="s">
        <v>85</v>
      </c>
      <c r="AY1121" s="224" t="s">
        <v>209</v>
      </c>
    </row>
    <row r="1122" spans="1:65" s="13" customFormat="1" ht="11.25">
      <c r="B1122" s="214"/>
      <c r="C1122" s="215"/>
      <c r="D1122" s="212" t="s">
        <v>263</v>
      </c>
      <c r="E1122" s="216" t="s">
        <v>1</v>
      </c>
      <c r="F1122" s="217" t="s">
        <v>1705</v>
      </c>
      <c r="G1122" s="215"/>
      <c r="H1122" s="218">
        <v>0.23899999999999999</v>
      </c>
      <c r="I1122" s="219"/>
      <c r="J1122" s="215"/>
      <c r="K1122" s="215"/>
      <c r="L1122" s="220"/>
      <c r="M1122" s="221"/>
      <c r="N1122" s="222"/>
      <c r="O1122" s="222"/>
      <c r="P1122" s="222"/>
      <c r="Q1122" s="222"/>
      <c r="R1122" s="222"/>
      <c r="S1122" s="222"/>
      <c r="T1122" s="223"/>
      <c r="AT1122" s="224" t="s">
        <v>263</v>
      </c>
      <c r="AU1122" s="224" t="s">
        <v>95</v>
      </c>
      <c r="AV1122" s="13" t="s">
        <v>95</v>
      </c>
      <c r="AW1122" s="13" t="s">
        <v>41</v>
      </c>
      <c r="AX1122" s="13" t="s">
        <v>85</v>
      </c>
      <c r="AY1122" s="224" t="s">
        <v>209</v>
      </c>
    </row>
    <row r="1123" spans="1:65" s="14" customFormat="1" ht="11.25">
      <c r="B1123" s="229"/>
      <c r="C1123" s="230"/>
      <c r="D1123" s="212" t="s">
        <v>263</v>
      </c>
      <c r="E1123" s="231" t="s">
        <v>1</v>
      </c>
      <c r="F1123" s="232" t="s">
        <v>339</v>
      </c>
      <c r="G1123" s="230"/>
      <c r="H1123" s="233">
        <v>0.75800000000000001</v>
      </c>
      <c r="I1123" s="234"/>
      <c r="J1123" s="230"/>
      <c r="K1123" s="230"/>
      <c r="L1123" s="235"/>
      <c r="M1123" s="236"/>
      <c r="N1123" s="237"/>
      <c r="O1123" s="237"/>
      <c r="P1123" s="237"/>
      <c r="Q1123" s="237"/>
      <c r="R1123" s="237"/>
      <c r="S1123" s="237"/>
      <c r="T1123" s="238"/>
      <c r="AT1123" s="239" t="s">
        <v>263</v>
      </c>
      <c r="AU1123" s="239" t="s">
        <v>95</v>
      </c>
      <c r="AV1123" s="14" t="s">
        <v>217</v>
      </c>
      <c r="AW1123" s="14" t="s">
        <v>41</v>
      </c>
      <c r="AX1123" s="14" t="s">
        <v>93</v>
      </c>
      <c r="AY1123" s="239" t="s">
        <v>209</v>
      </c>
    </row>
    <row r="1124" spans="1:65" s="2" customFormat="1" ht="21.75" customHeight="1">
      <c r="A1124" s="35"/>
      <c r="B1124" s="36"/>
      <c r="C1124" s="194" t="s">
        <v>1706</v>
      </c>
      <c r="D1124" s="194" t="s">
        <v>212</v>
      </c>
      <c r="E1124" s="195" t="s">
        <v>1707</v>
      </c>
      <c r="F1124" s="196" t="s">
        <v>1708</v>
      </c>
      <c r="G1124" s="197" t="s">
        <v>334</v>
      </c>
      <c r="H1124" s="198">
        <v>66.864000000000004</v>
      </c>
      <c r="I1124" s="199"/>
      <c r="J1124" s="200">
        <f>ROUND(I1124*H1124,2)</f>
        <v>0</v>
      </c>
      <c r="K1124" s="196" t="s">
        <v>324</v>
      </c>
      <c r="L1124" s="40"/>
      <c r="M1124" s="201" t="s">
        <v>1</v>
      </c>
      <c r="N1124" s="202" t="s">
        <v>50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416</v>
      </c>
      <c r="AT1124" s="205" t="s">
        <v>212</v>
      </c>
      <c r="AU1124" s="205" t="s">
        <v>95</v>
      </c>
      <c r="AY1124" s="17" t="s">
        <v>209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7" t="s">
        <v>93</v>
      </c>
      <c r="BK1124" s="206">
        <f>ROUND(I1124*H1124,2)</f>
        <v>0</v>
      </c>
      <c r="BL1124" s="17" t="s">
        <v>416</v>
      </c>
      <c r="BM1124" s="205" t="s">
        <v>1709</v>
      </c>
    </row>
    <row r="1125" spans="1:65" s="2" customFormat="1" ht="11.25">
      <c r="A1125" s="35"/>
      <c r="B1125" s="36"/>
      <c r="C1125" s="37"/>
      <c r="D1125" s="207" t="s">
        <v>219</v>
      </c>
      <c r="E1125" s="37"/>
      <c r="F1125" s="208" t="s">
        <v>1710</v>
      </c>
      <c r="G1125" s="37"/>
      <c r="H1125" s="37"/>
      <c r="I1125" s="209"/>
      <c r="J1125" s="37"/>
      <c r="K1125" s="37"/>
      <c r="L1125" s="40"/>
      <c r="M1125" s="210"/>
      <c r="N1125" s="211"/>
      <c r="O1125" s="72"/>
      <c r="P1125" s="72"/>
      <c r="Q1125" s="72"/>
      <c r="R1125" s="72"/>
      <c r="S1125" s="72"/>
      <c r="T1125" s="73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T1125" s="17" t="s">
        <v>219</v>
      </c>
      <c r="AU1125" s="17" t="s">
        <v>95</v>
      </c>
    </row>
    <row r="1126" spans="1:65" s="15" customFormat="1" ht="11.25">
      <c r="B1126" s="240"/>
      <c r="C1126" s="241"/>
      <c r="D1126" s="212" t="s">
        <v>263</v>
      </c>
      <c r="E1126" s="242" t="s">
        <v>1</v>
      </c>
      <c r="F1126" s="243" t="s">
        <v>1711</v>
      </c>
      <c r="G1126" s="241"/>
      <c r="H1126" s="242" t="s">
        <v>1</v>
      </c>
      <c r="I1126" s="244"/>
      <c r="J1126" s="241"/>
      <c r="K1126" s="241"/>
      <c r="L1126" s="245"/>
      <c r="M1126" s="246"/>
      <c r="N1126" s="247"/>
      <c r="O1126" s="247"/>
      <c r="P1126" s="247"/>
      <c r="Q1126" s="247"/>
      <c r="R1126" s="247"/>
      <c r="S1126" s="247"/>
      <c r="T1126" s="248"/>
      <c r="AT1126" s="249" t="s">
        <v>263</v>
      </c>
      <c r="AU1126" s="249" t="s">
        <v>95</v>
      </c>
      <c r="AV1126" s="15" t="s">
        <v>93</v>
      </c>
      <c r="AW1126" s="15" t="s">
        <v>41</v>
      </c>
      <c r="AX1126" s="15" t="s">
        <v>85</v>
      </c>
      <c r="AY1126" s="249" t="s">
        <v>209</v>
      </c>
    </row>
    <row r="1127" spans="1:65" s="13" customFormat="1" ht="11.25">
      <c r="B1127" s="214"/>
      <c r="C1127" s="215"/>
      <c r="D1127" s="212" t="s">
        <v>263</v>
      </c>
      <c r="E1127" s="216" t="s">
        <v>1</v>
      </c>
      <c r="F1127" s="217" t="s">
        <v>1712</v>
      </c>
      <c r="G1127" s="215"/>
      <c r="H1127" s="218">
        <v>33.863999999999997</v>
      </c>
      <c r="I1127" s="219"/>
      <c r="J1127" s="215"/>
      <c r="K1127" s="215"/>
      <c r="L1127" s="220"/>
      <c r="M1127" s="221"/>
      <c r="N1127" s="222"/>
      <c r="O1127" s="222"/>
      <c r="P1127" s="222"/>
      <c r="Q1127" s="222"/>
      <c r="R1127" s="222"/>
      <c r="S1127" s="222"/>
      <c r="T1127" s="223"/>
      <c r="AT1127" s="224" t="s">
        <v>263</v>
      </c>
      <c r="AU1127" s="224" t="s">
        <v>95</v>
      </c>
      <c r="AV1127" s="13" t="s">
        <v>95</v>
      </c>
      <c r="AW1127" s="13" t="s">
        <v>41</v>
      </c>
      <c r="AX1127" s="13" t="s">
        <v>85</v>
      </c>
      <c r="AY1127" s="224" t="s">
        <v>209</v>
      </c>
    </row>
    <row r="1128" spans="1:65" s="15" customFormat="1" ht="11.25">
      <c r="B1128" s="240"/>
      <c r="C1128" s="241"/>
      <c r="D1128" s="212" t="s">
        <v>263</v>
      </c>
      <c r="E1128" s="242" t="s">
        <v>1</v>
      </c>
      <c r="F1128" s="243" t="s">
        <v>1713</v>
      </c>
      <c r="G1128" s="241"/>
      <c r="H1128" s="242" t="s">
        <v>1</v>
      </c>
      <c r="I1128" s="244"/>
      <c r="J1128" s="241"/>
      <c r="K1128" s="241"/>
      <c r="L1128" s="245"/>
      <c r="M1128" s="246"/>
      <c r="N1128" s="247"/>
      <c r="O1128" s="247"/>
      <c r="P1128" s="247"/>
      <c r="Q1128" s="247"/>
      <c r="R1128" s="247"/>
      <c r="S1128" s="247"/>
      <c r="T1128" s="248"/>
      <c r="AT1128" s="249" t="s">
        <v>263</v>
      </c>
      <c r="AU1128" s="249" t="s">
        <v>95</v>
      </c>
      <c r="AV1128" s="15" t="s">
        <v>93</v>
      </c>
      <c r="AW1128" s="15" t="s">
        <v>41</v>
      </c>
      <c r="AX1128" s="15" t="s">
        <v>85</v>
      </c>
      <c r="AY1128" s="249" t="s">
        <v>209</v>
      </c>
    </row>
    <row r="1129" spans="1:65" s="13" customFormat="1" ht="11.25">
      <c r="B1129" s="214"/>
      <c r="C1129" s="215"/>
      <c r="D1129" s="212" t="s">
        <v>263</v>
      </c>
      <c r="E1129" s="216" t="s">
        <v>1</v>
      </c>
      <c r="F1129" s="217" t="s">
        <v>1714</v>
      </c>
      <c r="G1129" s="215"/>
      <c r="H1129" s="218">
        <v>33</v>
      </c>
      <c r="I1129" s="219"/>
      <c r="J1129" s="215"/>
      <c r="K1129" s="215"/>
      <c r="L1129" s="220"/>
      <c r="M1129" s="221"/>
      <c r="N1129" s="222"/>
      <c r="O1129" s="222"/>
      <c r="P1129" s="222"/>
      <c r="Q1129" s="222"/>
      <c r="R1129" s="222"/>
      <c r="S1129" s="222"/>
      <c r="T1129" s="223"/>
      <c r="AT1129" s="224" t="s">
        <v>263</v>
      </c>
      <c r="AU1129" s="224" t="s">
        <v>95</v>
      </c>
      <c r="AV1129" s="13" t="s">
        <v>95</v>
      </c>
      <c r="AW1129" s="13" t="s">
        <v>41</v>
      </c>
      <c r="AX1129" s="13" t="s">
        <v>85</v>
      </c>
      <c r="AY1129" s="224" t="s">
        <v>209</v>
      </c>
    </row>
    <row r="1130" spans="1:65" s="14" customFormat="1" ht="11.25">
      <c r="B1130" s="229"/>
      <c r="C1130" s="230"/>
      <c r="D1130" s="212" t="s">
        <v>263</v>
      </c>
      <c r="E1130" s="231" t="s">
        <v>1</v>
      </c>
      <c r="F1130" s="232" t="s">
        <v>339</v>
      </c>
      <c r="G1130" s="230"/>
      <c r="H1130" s="233">
        <v>66.864000000000004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AT1130" s="239" t="s">
        <v>263</v>
      </c>
      <c r="AU1130" s="239" t="s">
        <v>95</v>
      </c>
      <c r="AV1130" s="14" t="s">
        <v>217</v>
      </c>
      <c r="AW1130" s="14" t="s">
        <v>41</v>
      </c>
      <c r="AX1130" s="14" t="s">
        <v>93</v>
      </c>
      <c r="AY1130" s="239" t="s">
        <v>209</v>
      </c>
    </row>
    <row r="1131" spans="1:65" s="2" customFormat="1" ht="24.2" customHeight="1">
      <c r="A1131" s="35"/>
      <c r="B1131" s="36"/>
      <c r="C1131" s="250" t="s">
        <v>1715</v>
      </c>
      <c r="D1131" s="250" t="s">
        <v>405</v>
      </c>
      <c r="E1131" s="251" t="s">
        <v>1287</v>
      </c>
      <c r="F1131" s="252" t="s">
        <v>1288</v>
      </c>
      <c r="G1131" s="253" t="s">
        <v>342</v>
      </c>
      <c r="H1131" s="254">
        <v>0.16800000000000001</v>
      </c>
      <c r="I1131" s="255"/>
      <c r="J1131" s="256">
        <f>ROUND(I1131*H1131,2)</f>
        <v>0</v>
      </c>
      <c r="K1131" s="252" t="s">
        <v>324</v>
      </c>
      <c r="L1131" s="257"/>
      <c r="M1131" s="258" t="s">
        <v>1</v>
      </c>
      <c r="N1131" s="259" t="s">
        <v>50</v>
      </c>
      <c r="O1131" s="72"/>
      <c r="P1131" s="203">
        <f>O1131*H1131</f>
        <v>0</v>
      </c>
      <c r="Q1131" s="203">
        <v>0.55000000000000004</v>
      </c>
      <c r="R1131" s="203">
        <f>Q1131*H1131</f>
        <v>9.240000000000001E-2</v>
      </c>
      <c r="S1131" s="203">
        <v>0</v>
      </c>
      <c r="T1131" s="204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05" t="s">
        <v>526</v>
      </c>
      <c r="AT1131" s="205" t="s">
        <v>405</v>
      </c>
      <c r="AU1131" s="205" t="s">
        <v>95</v>
      </c>
      <c r="AY1131" s="17" t="s">
        <v>209</v>
      </c>
      <c r="BE1131" s="206">
        <f>IF(N1131="základní",J1131,0)</f>
        <v>0</v>
      </c>
      <c r="BF1131" s="206">
        <f>IF(N1131="snížená",J1131,0)</f>
        <v>0</v>
      </c>
      <c r="BG1131" s="206">
        <f>IF(N1131="zákl. přenesená",J1131,0)</f>
        <v>0</v>
      </c>
      <c r="BH1131" s="206">
        <f>IF(N1131="sníž. přenesená",J1131,0)</f>
        <v>0</v>
      </c>
      <c r="BI1131" s="206">
        <f>IF(N1131="nulová",J1131,0)</f>
        <v>0</v>
      </c>
      <c r="BJ1131" s="17" t="s">
        <v>93</v>
      </c>
      <c r="BK1131" s="206">
        <f>ROUND(I1131*H1131,2)</f>
        <v>0</v>
      </c>
      <c r="BL1131" s="17" t="s">
        <v>416</v>
      </c>
      <c r="BM1131" s="205" t="s">
        <v>1716</v>
      </c>
    </row>
    <row r="1132" spans="1:65" s="13" customFormat="1" ht="22.5">
      <c r="B1132" s="214"/>
      <c r="C1132" s="215"/>
      <c r="D1132" s="212" t="s">
        <v>263</v>
      </c>
      <c r="E1132" s="216" t="s">
        <v>1</v>
      </c>
      <c r="F1132" s="217" t="s">
        <v>1717</v>
      </c>
      <c r="G1132" s="215"/>
      <c r="H1132" s="218">
        <v>8.5000000000000006E-2</v>
      </c>
      <c r="I1132" s="219"/>
      <c r="J1132" s="215"/>
      <c r="K1132" s="215"/>
      <c r="L1132" s="220"/>
      <c r="M1132" s="221"/>
      <c r="N1132" s="222"/>
      <c r="O1132" s="222"/>
      <c r="P1132" s="222"/>
      <c r="Q1132" s="222"/>
      <c r="R1132" s="222"/>
      <c r="S1132" s="222"/>
      <c r="T1132" s="223"/>
      <c r="AT1132" s="224" t="s">
        <v>263</v>
      </c>
      <c r="AU1132" s="224" t="s">
        <v>95</v>
      </c>
      <c r="AV1132" s="13" t="s">
        <v>95</v>
      </c>
      <c r="AW1132" s="13" t="s">
        <v>41</v>
      </c>
      <c r="AX1132" s="13" t="s">
        <v>85</v>
      </c>
      <c r="AY1132" s="224" t="s">
        <v>209</v>
      </c>
    </row>
    <row r="1133" spans="1:65" s="13" customFormat="1" ht="22.5">
      <c r="B1133" s="214"/>
      <c r="C1133" s="215"/>
      <c r="D1133" s="212" t="s">
        <v>263</v>
      </c>
      <c r="E1133" s="216" t="s">
        <v>1</v>
      </c>
      <c r="F1133" s="217" t="s">
        <v>1718</v>
      </c>
      <c r="G1133" s="215"/>
      <c r="H1133" s="218">
        <v>8.3000000000000004E-2</v>
      </c>
      <c r="I1133" s="219"/>
      <c r="J1133" s="215"/>
      <c r="K1133" s="215"/>
      <c r="L1133" s="220"/>
      <c r="M1133" s="221"/>
      <c r="N1133" s="222"/>
      <c r="O1133" s="222"/>
      <c r="P1133" s="222"/>
      <c r="Q1133" s="222"/>
      <c r="R1133" s="222"/>
      <c r="S1133" s="222"/>
      <c r="T1133" s="223"/>
      <c r="AT1133" s="224" t="s">
        <v>263</v>
      </c>
      <c r="AU1133" s="224" t="s">
        <v>95</v>
      </c>
      <c r="AV1133" s="13" t="s">
        <v>95</v>
      </c>
      <c r="AW1133" s="13" t="s">
        <v>41</v>
      </c>
      <c r="AX1133" s="13" t="s">
        <v>85</v>
      </c>
      <c r="AY1133" s="224" t="s">
        <v>209</v>
      </c>
    </row>
    <row r="1134" spans="1:65" s="14" customFormat="1" ht="11.25">
      <c r="B1134" s="229"/>
      <c r="C1134" s="230"/>
      <c r="D1134" s="212" t="s">
        <v>263</v>
      </c>
      <c r="E1134" s="231" t="s">
        <v>1</v>
      </c>
      <c r="F1134" s="232" t="s">
        <v>339</v>
      </c>
      <c r="G1134" s="230"/>
      <c r="H1134" s="233">
        <v>0.16800000000000001</v>
      </c>
      <c r="I1134" s="234"/>
      <c r="J1134" s="230"/>
      <c r="K1134" s="230"/>
      <c r="L1134" s="235"/>
      <c r="M1134" s="236"/>
      <c r="N1134" s="237"/>
      <c r="O1134" s="237"/>
      <c r="P1134" s="237"/>
      <c r="Q1134" s="237"/>
      <c r="R1134" s="237"/>
      <c r="S1134" s="237"/>
      <c r="T1134" s="238"/>
      <c r="AT1134" s="239" t="s">
        <v>263</v>
      </c>
      <c r="AU1134" s="239" t="s">
        <v>95</v>
      </c>
      <c r="AV1134" s="14" t="s">
        <v>217</v>
      </c>
      <c r="AW1134" s="14" t="s">
        <v>41</v>
      </c>
      <c r="AX1134" s="14" t="s">
        <v>93</v>
      </c>
      <c r="AY1134" s="239" t="s">
        <v>209</v>
      </c>
    </row>
    <row r="1135" spans="1:65" s="2" customFormat="1" ht="49.15" customHeight="1">
      <c r="A1135" s="35"/>
      <c r="B1135" s="36"/>
      <c r="C1135" s="194" t="s">
        <v>1719</v>
      </c>
      <c r="D1135" s="194" t="s">
        <v>212</v>
      </c>
      <c r="E1135" s="195" t="s">
        <v>1720</v>
      </c>
      <c r="F1135" s="196" t="s">
        <v>1721</v>
      </c>
      <c r="G1135" s="197" t="s">
        <v>334</v>
      </c>
      <c r="H1135" s="198">
        <v>36</v>
      </c>
      <c r="I1135" s="199"/>
      <c r="J1135" s="200">
        <f>ROUND(I1135*H1135,2)</f>
        <v>0</v>
      </c>
      <c r="K1135" s="196" t="s">
        <v>1</v>
      </c>
      <c r="L1135" s="40"/>
      <c r="M1135" s="201" t="s">
        <v>1</v>
      </c>
      <c r="N1135" s="202" t="s">
        <v>50</v>
      </c>
      <c r="O1135" s="72"/>
      <c r="P1135" s="203">
        <f>O1135*H1135</f>
        <v>0</v>
      </c>
      <c r="Q1135" s="203">
        <v>1.6299999999999999E-3</v>
      </c>
      <c r="R1135" s="203">
        <f>Q1135*H1135</f>
        <v>5.8679999999999996E-2</v>
      </c>
      <c r="S1135" s="203">
        <v>0</v>
      </c>
      <c r="T1135" s="204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05" t="s">
        <v>416</v>
      </c>
      <c r="AT1135" s="205" t="s">
        <v>212</v>
      </c>
      <c r="AU1135" s="205" t="s">
        <v>95</v>
      </c>
      <c r="AY1135" s="17" t="s">
        <v>209</v>
      </c>
      <c r="BE1135" s="206">
        <f>IF(N1135="základní",J1135,0)</f>
        <v>0</v>
      </c>
      <c r="BF1135" s="206">
        <f>IF(N1135="snížená",J1135,0)</f>
        <v>0</v>
      </c>
      <c r="BG1135" s="206">
        <f>IF(N1135="zákl. přenesená",J1135,0)</f>
        <v>0</v>
      </c>
      <c r="BH1135" s="206">
        <f>IF(N1135="sníž. přenesená",J1135,0)</f>
        <v>0</v>
      </c>
      <c r="BI1135" s="206">
        <f>IF(N1135="nulová",J1135,0)</f>
        <v>0</v>
      </c>
      <c r="BJ1135" s="17" t="s">
        <v>93</v>
      </c>
      <c r="BK1135" s="206">
        <f>ROUND(I1135*H1135,2)</f>
        <v>0</v>
      </c>
      <c r="BL1135" s="17" t="s">
        <v>416</v>
      </c>
      <c r="BM1135" s="205" t="s">
        <v>1722</v>
      </c>
    </row>
    <row r="1136" spans="1:65" s="13" customFormat="1" ht="22.5">
      <c r="B1136" s="214"/>
      <c r="C1136" s="215"/>
      <c r="D1136" s="212" t="s">
        <v>263</v>
      </c>
      <c r="E1136" s="216" t="s">
        <v>1</v>
      </c>
      <c r="F1136" s="217" t="s">
        <v>1723</v>
      </c>
      <c r="G1136" s="215"/>
      <c r="H1136" s="218">
        <v>36</v>
      </c>
      <c r="I1136" s="219"/>
      <c r="J1136" s="215"/>
      <c r="K1136" s="215"/>
      <c r="L1136" s="220"/>
      <c r="M1136" s="221"/>
      <c r="N1136" s="222"/>
      <c r="O1136" s="222"/>
      <c r="P1136" s="222"/>
      <c r="Q1136" s="222"/>
      <c r="R1136" s="222"/>
      <c r="S1136" s="222"/>
      <c r="T1136" s="223"/>
      <c r="AT1136" s="224" t="s">
        <v>263</v>
      </c>
      <c r="AU1136" s="224" t="s">
        <v>95</v>
      </c>
      <c r="AV1136" s="13" t="s">
        <v>95</v>
      </c>
      <c r="AW1136" s="13" t="s">
        <v>41</v>
      </c>
      <c r="AX1136" s="13" t="s">
        <v>85</v>
      </c>
      <c r="AY1136" s="224" t="s">
        <v>209</v>
      </c>
    </row>
    <row r="1137" spans="1:65" s="14" customFormat="1" ht="11.25">
      <c r="B1137" s="229"/>
      <c r="C1137" s="230"/>
      <c r="D1137" s="212" t="s">
        <v>263</v>
      </c>
      <c r="E1137" s="231" t="s">
        <v>1</v>
      </c>
      <c r="F1137" s="232" t="s">
        <v>339</v>
      </c>
      <c r="G1137" s="230"/>
      <c r="H1137" s="233">
        <v>36</v>
      </c>
      <c r="I1137" s="234"/>
      <c r="J1137" s="230"/>
      <c r="K1137" s="230"/>
      <c r="L1137" s="235"/>
      <c r="M1137" s="236"/>
      <c r="N1137" s="237"/>
      <c r="O1137" s="237"/>
      <c r="P1137" s="237"/>
      <c r="Q1137" s="237"/>
      <c r="R1137" s="237"/>
      <c r="S1137" s="237"/>
      <c r="T1137" s="238"/>
      <c r="AT1137" s="239" t="s">
        <v>263</v>
      </c>
      <c r="AU1137" s="239" t="s">
        <v>95</v>
      </c>
      <c r="AV1137" s="14" t="s">
        <v>217</v>
      </c>
      <c r="AW1137" s="14" t="s">
        <v>41</v>
      </c>
      <c r="AX1137" s="14" t="s">
        <v>93</v>
      </c>
      <c r="AY1137" s="239" t="s">
        <v>209</v>
      </c>
    </row>
    <row r="1138" spans="1:65" s="2" customFormat="1" ht="24.2" customHeight="1">
      <c r="A1138" s="35"/>
      <c r="B1138" s="36"/>
      <c r="C1138" s="194" t="s">
        <v>1724</v>
      </c>
      <c r="D1138" s="194" t="s">
        <v>212</v>
      </c>
      <c r="E1138" s="195" t="s">
        <v>1725</v>
      </c>
      <c r="F1138" s="196" t="s">
        <v>1726</v>
      </c>
      <c r="G1138" s="197" t="s">
        <v>462</v>
      </c>
      <c r="H1138" s="198">
        <v>1.5</v>
      </c>
      <c r="I1138" s="199"/>
      <c r="J1138" s="200">
        <f>ROUND(I1138*H1138,2)</f>
        <v>0</v>
      </c>
      <c r="K1138" s="196" t="s">
        <v>324</v>
      </c>
      <c r="L1138" s="40"/>
      <c r="M1138" s="201" t="s">
        <v>1</v>
      </c>
      <c r="N1138" s="202" t="s">
        <v>50</v>
      </c>
      <c r="O1138" s="72"/>
      <c r="P1138" s="203">
        <f>O1138*H1138</f>
        <v>0</v>
      </c>
      <c r="Q1138" s="203">
        <v>2.5560010000000001E-4</v>
      </c>
      <c r="R1138" s="203">
        <f>Q1138*H1138</f>
        <v>3.8340015000000005E-4</v>
      </c>
      <c r="S1138" s="203">
        <v>0</v>
      </c>
      <c r="T1138" s="204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205" t="s">
        <v>416</v>
      </c>
      <c r="AT1138" s="205" t="s">
        <v>212</v>
      </c>
      <c r="AU1138" s="205" t="s">
        <v>95</v>
      </c>
      <c r="AY1138" s="17" t="s">
        <v>209</v>
      </c>
      <c r="BE1138" s="206">
        <f>IF(N1138="základní",J1138,0)</f>
        <v>0</v>
      </c>
      <c r="BF1138" s="206">
        <f>IF(N1138="snížená",J1138,0)</f>
        <v>0</v>
      </c>
      <c r="BG1138" s="206">
        <f>IF(N1138="zákl. přenesená",J1138,0)</f>
        <v>0</v>
      </c>
      <c r="BH1138" s="206">
        <f>IF(N1138="sníž. přenesená",J1138,0)</f>
        <v>0</v>
      </c>
      <c r="BI1138" s="206">
        <f>IF(N1138="nulová",J1138,0)</f>
        <v>0</v>
      </c>
      <c r="BJ1138" s="17" t="s">
        <v>93</v>
      </c>
      <c r="BK1138" s="206">
        <f>ROUND(I1138*H1138,2)</f>
        <v>0</v>
      </c>
      <c r="BL1138" s="17" t="s">
        <v>416</v>
      </c>
      <c r="BM1138" s="205" t="s">
        <v>1727</v>
      </c>
    </row>
    <row r="1139" spans="1:65" s="2" customFormat="1" ht="11.25">
      <c r="A1139" s="35"/>
      <c r="B1139" s="36"/>
      <c r="C1139" s="37"/>
      <c r="D1139" s="207" t="s">
        <v>219</v>
      </c>
      <c r="E1139" s="37"/>
      <c r="F1139" s="208" t="s">
        <v>1728</v>
      </c>
      <c r="G1139" s="37"/>
      <c r="H1139" s="37"/>
      <c r="I1139" s="209"/>
      <c r="J1139" s="37"/>
      <c r="K1139" s="37"/>
      <c r="L1139" s="40"/>
      <c r="M1139" s="210"/>
      <c r="N1139" s="211"/>
      <c r="O1139" s="72"/>
      <c r="P1139" s="72"/>
      <c r="Q1139" s="72"/>
      <c r="R1139" s="72"/>
      <c r="S1139" s="72"/>
      <c r="T1139" s="73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T1139" s="17" t="s">
        <v>219</v>
      </c>
      <c r="AU1139" s="17" t="s">
        <v>95</v>
      </c>
    </row>
    <row r="1140" spans="1:65" s="13" customFormat="1" ht="11.25">
      <c r="B1140" s="214"/>
      <c r="C1140" s="215"/>
      <c r="D1140" s="212" t="s">
        <v>263</v>
      </c>
      <c r="E1140" s="216" t="s">
        <v>1</v>
      </c>
      <c r="F1140" s="217" t="s">
        <v>1729</v>
      </c>
      <c r="G1140" s="215"/>
      <c r="H1140" s="218">
        <v>1.5</v>
      </c>
      <c r="I1140" s="219"/>
      <c r="J1140" s="215"/>
      <c r="K1140" s="215"/>
      <c r="L1140" s="220"/>
      <c r="M1140" s="221"/>
      <c r="N1140" s="222"/>
      <c r="O1140" s="222"/>
      <c r="P1140" s="222"/>
      <c r="Q1140" s="222"/>
      <c r="R1140" s="222"/>
      <c r="S1140" s="222"/>
      <c r="T1140" s="223"/>
      <c r="AT1140" s="224" t="s">
        <v>263</v>
      </c>
      <c r="AU1140" s="224" t="s">
        <v>95</v>
      </c>
      <c r="AV1140" s="13" t="s">
        <v>95</v>
      </c>
      <c r="AW1140" s="13" t="s">
        <v>41</v>
      </c>
      <c r="AX1140" s="13" t="s">
        <v>85</v>
      </c>
      <c r="AY1140" s="224" t="s">
        <v>209</v>
      </c>
    </row>
    <row r="1141" spans="1:65" s="14" customFormat="1" ht="11.25">
      <c r="B1141" s="229"/>
      <c r="C1141" s="230"/>
      <c r="D1141" s="212" t="s">
        <v>263</v>
      </c>
      <c r="E1141" s="231" t="s">
        <v>1</v>
      </c>
      <c r="F1141" s="232" t="s">
        <v>339</v>
      </c>
      <c r="G1141" s="230"/>
      <c r="H1141" s="233">
        <v>1.5</v>
      </c>
      <c r="I1141" s="234"/>
      <c r="J1141" s="230"/>
      <c r="K1141" s="230"/>
      <c r="L1141" s="235"/>
      <c r="M1141" s="236"/>
      <c r="N1141" s="237"/>
      <c r="O1141" s="237"/>
      <c r="P1141" s="237"/>
      <c r="Q1141" s="237"/>
      <c r="R1141" s="237"/>
      <c r="S1141" s="237"/>
      <c r="T1141" s="238"/>
      <c r="AT1141" s="239" t="s">
        <v>263</v>
      </c>
      <c r="AU1141" s="239" t="s">
        <v>95</v>
      </c>
      <c r="AV1141" s="14" t="s">
        <v>217</v>
      </c>
      <c r="AW1141" s="14" t="s">
        <v>41</v>
      </c>
      <c r="AX1141" s="14" t="s">
        <v>93</v>
      </c>
      <c r="AY1141" s="239" t="s">
        <v>209</v>
      </c>
    </row>
    <row r="1142" spans="1:65" s="2" customFormat="1" ht="44.25" customHeight="1">
      <c r="A1142" s="35"/>
      <c r="B1142" s="36"/>
      <c r="C1142" s="250" t="s">
        <v>1730</v>
      </c>
      <c r="D1142" s="250" t="s">
        <v>405</v>
      </c>
      <c r="E1142" s="251" t="s">
        <v>1731</v>
      </c>
      <c r="F1142" s="252" t="s">
        <v>1732</v>
      </c>
      <c r="G1142" s="253" t="s">
        <v>462</v>
      </c>
      <c r="H1142" s="254">
        <v>1.5</v>
      </c>
      <c r="I1142" s="255"/>
      <c r="J1142" s="256">
        <f>ROUND(I1142*H1142,2)</f>
        <v>0</v>
      </c>
      <c r="K1142" s="252" t="s">
        <v>1</v>
      </c>
      <c r="L1142" s="257"/>
      <c r="M1142" s="258" t="s">
        <v>1</v>
      </c>
      <c r="N1142" s="259" t="s">
        <v>50</v>
      </c>
      <c r="O1142" s="72"/>
      <c r="P1142" s="203">
        <f>O1142*H1142</f>
        <v>0</v>
      </c>
      <c r="Q1142" s="203">
        <v>3.4720000000000001E-2</v>
      </c>
      <c r="R1142" s="203">
        <f>Q1142*H1142</f>
        <v>5.2080000000000001E-2</v>
      </c>
      <c r="S1142" s="203">
        <v>0</v>
      </c>
      <c r="T1142" s="204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5" t="s">
        <v>526</v>
      </c>
      <c r="AT1142" s="205" t="s">
        <v>405</v>
      </c>
      <c r="AU1142" s="205" t="s">
        <v>95</v>
      </c>
      <c r="AY1142" s="17" t="s">
        <v>209</v>
      </c>
      <c r="BE1142" s="206">
        <f>IF(N1142="základní",J1142,0)</f>
        <v>0</v>
      </c>
      <c r="BF1142" s="206">
        <f>IF(N1142="snížená",J1142,0)</f>
        <v>0</v>
      </c>
      <c r="BG1142" s="206">
        <f>IF(N1142="zákl. přenesená",J1142,0)</f>
        <v>0</v>
      </c>
      <c r="BH1142" s="206">
        <f>IF(N1142="sníž. přenesená",J1142,0)</f>
        <v>0</v>
      </c>
      <c r="BI1142" s="206">
        <f>IF(N1142="nulová",J1142,0)</f>
        <v>0</v>
      </c>
      <c r="BJ1142" s="17" t="s">
        <v>93</v>
      </c>
      <c r="BK1142" s="206">
        <f>ROUND(I1142*H1142,2)</f>
        <v>0</v>
      </c>
      <c r="BL1142" s="17" t="s">
        <v>416</v>
      </c>
      <c r="BM1142" s="205" t="s">
        <v>1733</v>
      </c>
    </row>
    <row r="1143" spans="1:65" s="13" customFormat="1" ht="11.25">
      <c r="B1143" s="214"/>
      <c r="C1143" s="215"/>
      <c r="D1143" s="212" t="s">
        <v>263</v>
      </c>
      <c r="E1143" s="216" t="s">
        <v>1</v>
      </c>
      <c r="F1143" s="217" t="s">
        <v>1729</v>
      </c>
      <c r="G1143" s="215"/>
      <c r="H1143" s="218">
        <v>1.5</v>
      </c>
      <c r="I1143" s="219"/>
      <c r="J1143" s="215"/>
      <c r="K1143" s="215"/>
      <c r="L1143" s="220"/>
      <c r="M1143" s="221"/>
      <c r="N1143" s="222"/>
      <c r="O1143" s="222"/>
      <c r="P1143" s="222"/>
      <c r="Q1143" s="222"/>
      <c r="R1143" s="222"/>
      <c r="S1143" s="222"/>
      <c r="T1143" s="223"/>
      <c r="AT1143" s="224" t="s">
        <v>263</v>
      </c>
      <c r="AU1143" s="224" t="s">
        <v>95</v>
      </c>
      <c r="AV1143" s="13" t="s">
        <v>95</v>
      </c>
      <c r="AW1143" s="13" t="s">
        <v>41</v>
      </c>
      <c r="AX1143" s="13" t="s">
        <v>85</v>
      </c>
      <c r="AY1143" s="224" t="s">
        <v>209</v>
      </c>
    </row>
    <row r="1144" spans="1:65" s="14" customFormat="1" ht="11.25">
      <c r="B1144" s="229"/>
      <c r="C1144" s="230"/>
      <c r="D1144" s="212" t="s">
        <v>263</v>
      </c>
      <c r="E1144" s="231" t="s">
        <v>1</v>
      </c>
      <c r="F1144" s="232" t="s">
        <v>339</v>
      </c>
      <c r="G1144" s="230"/>
      <c r="H1144" s="233">
        <v>1.5</v>
      </c>
      <c r="I1144" s="234"/>
      <c r="J1144" s="230"/>
      <c r="K1144" s="230"/>
      <c r="L1144" s="235"/>
      <c r="M1144" s="236"/>
      <c r="N1144" s="237"/>
      <c r="O1144" s="237"/>
      <c r="P1144" s="237"/>
      <c r="Q1144" s="237"/>
      <c r="R1144" s="237"/>
      <c r="S1144" s="237"/>
      <c r="T1144" s="238"/>
      <c r="AT1144" s="239" t="s">
        <v>263</v>
      </c>
      <c r="AU1144" s="239" t="s">
        <v>95</v>
      </c>
      <c r="AV1144" s="14" t="s">
        <v>217</v>
      </c>
      <c r="AW1144" s="14" t="s">
        <v>41</v>
      </c>
      <c r="AX1144" s="14" t="s">
        <v>93</v>
      </c>
      <c r="AY1144" s="239" t="s">
        <v>209</v>
      </c>
    </row>
    <row r="1145" spans="1:65" s="2" customFormat="1" ht="33" customHeight="1">
      <c r="A1145" s="35"/>
      <c r="B1145" s="36"/>
      <c r="C1145" s="194" t="s">
        <v>1734</v>
      </c>
      <c r="D1145" s="194" t="s">
        <v>212</v>
      </c>
      <c r="E1145" s="195" t="s">
        <v>1735</v>
      </c>
      <c r="F1145" s="196" t="s">
        <v>1736</v>
      </c>
      <c r="G1145" s="197" t="s">
        <v>334</v>
      </c>
      <c r="H1145" s="198">
        <v>151.74</v>
      </c>
      <c r="I1145" s="199"/>
      <c r="J1145" s="200">
        <f>ROUND(I1145*H1145,2)</f>
        <v>0</v>
      </c>
      <c r="K1145" s="196" t="s">
        <v>324</v>
      </c>
      <c r="L1145" s="40"/>
      <c r="M1145" s="201" t="s">
        <v>1</v>
      </c>
      <c r="N1145" s="202" t="s">
        <v>50</v>
      </c>
      <c r="O1145" s="72"/>
      <c r="P1145" s="203">
        <f>O1145*H1145</f>
        <v>0</v>
      </c>
      <c r="Q1145" s="203">
        <v>2.5419000000000001E-3</v>
      </c>
      <c r="R1145" s="203">
        <f>Q1145*H1145</f>
        <v>0.38570790600000004</v>
      </c>
      <c r="S1145" s="203">
        <v>0</v>
      </c>
      <c r="T1145" s="204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05" t="s">
        <v>416</v>
      </c>
      <c r="AT1145" s="205" t="s">
        <v>212</v>
      </c>
      <c r="AU1145" s="205" t="s">
        <v>95</v>
      </c>
      <c r="AY1145" s="17" t="s">
        <v>209</v>
      </c>
      <c r="BE1145" s="206">
        <f>IF(N1145="základní",J1145,0)</f>
        <v>0</v>
      </c>
      <c r="BF1145" s="206">
        <f>IF(N1145="snížená",J1145,0)</f>
        <v>0</v>
      </c>
      <c r="BG1145" s="206">
        <f>IF(N1145="zákl. přenesená",J1145,0)</f>
        <v>0</v>
      </c>
      <c r="BH1145" s="206">
        <f>IF(N1145="sníž. přenesená",J1145,0)</f>
        <v>0</v>
      </c>
      <c r="BI1145" s="206">
        <f>IF(N1145="nulová",J1145,0)</f>
        <v>0</v>
      </c>
      <c r="BJ1145" s="17" t="s">
        <v>93</v>
      </c>
      <c r="BK1145" s="206">
        <f>ROUND(I1145*H1145,2)</f>
        <v>0</v>
      </c>
      <c r="BL1145" s="17" t="s">
        <v>416</v>
      </c>
      <c r="BM1145" s="205" t="s">
        <v>1737</v>
      </c>
    </row>
    <row r="1146" spans="1:65" s="2" customFormat="1" ht="11.25">
      <c r="A1146" s="35"/>
      <c r="B1146" s="36"/>
      <c r="C1146" s="37"/>
      <c r="D1146" s="207" t="s">
        <v>219</v>
      </c>
      <c r="E1146" s="37"/>
      <c r="F1146" s="208" t="s">
        <v>1738</v>
      </c>
      <c r="G1146" s="37"/>
      <c r="H1146" s="37"/>
      <c r="I1146" s="209"/>
      <c r="J1146" s="37"/>
      <c r="K1146" s="37"/>
      <c r="L1146" s="40"/>
      <c r="M1146" s="210"/>
      <c r="N1146" s="211"/>
      <c r="O1146" s="72"/>
      <c r="P1146" s="72"/>
      <c r="Q1146" s="72"/>
      <c r="R1146" s="72"/>
      <c r="S1146" s="72"/>
      <c r="T1146" s="73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T1146" s="17" t="s">
        <v>219</v>
      </c>
      <c r="AU1146" s="17" t="s">
        <v>95</v>
      </c>
    </row>
    <row r="1147" spans="1:65" s="13" customFormat="1" ht="11.25">
      <c r="B1147" s="214"/>
      <c r="C1147" s="215"/>
      <c r="D1147" s="212" t="s">
        <v>263</v>
      </c>
      <c r="E1147" s="216" t="s">
        <v>1</v>
      </c>
      <c r="F1147" s="217" t="s">
        <v>1739</v>
      </c>
      <c r="G1147" s="215"/>
      <c r="H1147" s="218">
        <v>27</v>
      </c>
      <c r="I1147" s="219"/>
      <c r="J1147" s="215"/>
      <c r="K1147" s="215"/>
      <c r="L1147" s="220"/>
      <c r="M1147" s="221"/>
      <c r="N1147" s="222"/>
      <c r="O1147" s="222"/>
      <c r="P1147" s="222"/>
      <c r="Q1147" s="222"/>
      <c r="R1147" s="222"/>
      <c r="S1147" s="222"/>
      <c r="T1147" s="223"/>
      <c r="AT1147" s="224" t="s">
        <v>263</v>
      </c>
      <c r="AU1147" s="224" t="s">
        <v>95</v>
      </c>
      <c r="AV1147" s="13" t="s">
        <v>95</v>
      </c>
      <c r="AW1147" s="13" t="s">
        <v>41</v>
      </c>
      <c r="AX1147" s="13" t="s">
        <v>85</v>
      </c>
      <c r="AY1147" s="224" t="s">
        <v>209</v>
      </c>
    </row>
    <row r="1148" spans="1:65" s="13" customFormat="1" ht="11.25">
      <c r="B1148" s="214"/>
      <c r="C1148" s="215"/>
      <c r="D1148" s="212" t="s">
        <v>263</v>
      </c>
      <c r="E1148" s="216" t="s">
        <v>1</v>
      </c>
      <c r="F1148" s="217" t="s">
        <v>1740</v>
      </c>
      <c r="G1148" s="215"/>
      <c r="H1148" s="218">
        <v>15</v>
      </c>
      <c r="I1148" s="219"/>
      <c r="J1148" s="215"/>
      <c r="K1148" s="215"/>
      <c r="L1148" s="220"/>
      <c r="M1148" s="221"/>
      <c r="N1148" s="222"/>
      <c r="O1148" s="222"/>
      <c r="P1148" s="222"/>
      <c r="Q1148" s="222"/>
      <c r="R1148" s="222"/>
      <c r="S1148" s="222"/>
      <c r="T1148" s="223"/>
      <c r="AT1148" s="224" t="s">
        <v>263</v>
      </c>
      <c r="AU1148" s="224" t="s">
        <v>95</v>
      </c>
      <c r="AV1148" s="13" t="s">
        <v>95</v>
      </c>
      <c r="AW1148" s="13" t="s">
        <v>41</v>
      </c>
      <c r="AX1148" s="13" t="s">
        <v>85</v>
      </c>
      <c r="AY1148" s="224" t="s">
        <v>209</v>
      </c>
    </row>
    <row r="1149" spans="1:65" s="13" customFormat="1" ht="11.25">
      <c r="B1149" s="214"/>
      <c r="C1149" s="215"/>
      <c r="D1149" s="212" t="s">
        <v>263</v>
      </c>
      <c r="E1149" s="216" t="s">
        <v>1</v>
      </c>
      <c r="F1149" s="217" t="s">
        <v>1741</v>
      </c>
      <c r="G1149" s="215"/>
      <c r="H1149" s="218">
        <v>15</v>
      </c>
      <c r="I1149" s="219"/>
      <c r="J1149" s="215"/>
      <c r="K1149" s="215"/>
      <c r="L1149" s="220"/>
      <c r="M1149" s="221"/>
      <c r="N1149" s="222"/>
      <c r="O1149" s="222"/>
      <c r="P1149" s="222"/>
      <c r="Q1149" s="222"/>
      <c r="R1149" s="222"/>
      <c r="S1149" s="222"/>
      <c r="T1149" s="223"/>
      <c r="AT1149" s="224" t="s">
        <v>263</v>
      </c>
      <c r="AU1149" s="224" t="s">
        <v>95</v>
      </c>
      <c r="AV1149" s="13" t="s">
        <v>95</v>
      </c>
      <c r="AW1149" s="13" t="s">
        <v>41</v>
      </c>
      <c r="AX1149" s="13" t="s">
        <v>85</v>
      </c>
      <c r="AY1149" s="224" t="s">
        <v>209</v>
      </c>
    </row>
    <row r="1150" spans="1:65" s="13" customFormat="1" ht="11.25">
      <c r="B1150" s="214"/>
      <c r="C1150" s="215"/>
      <c r="D1150" s="212" t="s">
        <v>263</v>
      </c>
      <c r="E1150" s="216" t="s">
        <v>1</v>
      </c>
      <c r="F1150" s="217" t="s">
        <v>1742</v>
      </c>
      <c r="G1150" s="215"/>
      <c r="H1150" s="218">
        <v>11</v>
      </c>
      <c r="I1150" s="219"/>
      <c r="J1150" s="215"/>
      <c r="K1150" s="215"/>
      <c r="L1150" s="220"/>
      <c r="M1150" s="221"/>
      <c r="N1150" s="222"/>
      <c r="O1150" s="222"/>
      <c r="P1150" s="222"/>
      <c r="Q1150" s="222"/>
      <c r="R1150" s="222"/>
      <c r="S1150" s="222"/>
      <c r="T1150" s="223"/>
      <c r="AT1150" s="224" t="s">
        <v>263</v>
      </c>
      <c r="AU1150" s="224" t="s">
        <v>95</v>
      </c>
      <c r="AV1150" s="13" t="s">
        <v>95</v>
      </c>
      <c r="AW1150" s="13" t="s">
        <v>41</v>
      </c>
      <c r="AX1150" s="13" t="s">
        <v>85</v>
      </c>
      <c r="AY1150" s="224" t="s">
        <v>209</v>
      </c>
    </row>
    <row r="1151" spans="1:65" s="13" customFormat="1" ht="11.25">
      <c r="B1151" s="214"/>
      <c r="C1151" s="215"/>
      <c r="D1151" s="212" t="s">
        <v>263</v>
      </c>
      <c r="E1151" s="216" t="s">
        <v>1</v>
      </c>
      <c r="F1151" s="217" t="s">
        <v>1743</v>
      </c>
      <c r="G1151" s="215"/>
      <c r="H1151" s="218">
        <v>8.1199999999999992</v>
      </c>
      <c r="I1151" s="219"/>
      <c r="J1151" s="215"/>
      <c r="K1151" s="215"/>
      <c r="L1151" s="220"/>
      <c r="M1151" s="221"/>
      <c r="N1151" s="222"/>
      <c r="O1151" s="222"/>
      <c r="P1151" s="222"/>
      <c r="Q1151" s="222"/>
      <c r="R1151" s="222"/>
      <c r="S1151" s="222"/>
      <c r="T1151" s="223"/>
      <c r="AT1151" s="224" t="s">
        <v>263</v>
      </c>
      <c r="AU1151" s="224" t="s">
        <v>95</v>
      </c>
      <c r="AV1151" s="13" t="s">
        <v>95</v>
      </c>
      <c r="AW1151" s="13" t="s">
        <v>41</v>
      </c>
      <c r="AX1151" s="13" t="s">
        <v>85</v>
      </c>
      <c r="AY1151" s="224" t="s">
        <v>209</v>
      </c>
    </row>
    <row r="1152" spans="1:65" s="13" customFormat="1" ht="11.25">
      <c r="B1152" s="214"/>
      <c r="C1152" s="215"/>
      <c r="D1152" s="212" t="s">
        <v>263</v>
      </c>
      <c r="E1152" s="216" t="s">
        <v>1</v>
      </c>
      <c r="F1152" s="217" t="s">
        <v>1744</v>
      </c>
      <c r="G1152" s="215"/>
      <c r="H1152" s="218">
        <v>10</v>
      </c>
      <c r="I1152" s="219"/>
      <c r="J1152" s="215"/>
      <c r="K1152" s="215"/>
      <c r="L1152" s="220"/>
      <c r="M1152" s="221"/>
      <c r="N1152" s="222"/>
      <c r="O1152" s="222"/>
      <c r="P1152" s="222"/>
      <c r="Q1152" s="222"/>
      <c r="R1152" s="222"/>
      <c r="S1152" s="222"/>
      <c r="T1152" s="223"/>
      <c r="AT1152" s="224" t="s">
        <v>263</v>
      </c>
      <c r="AU1152" s="224" t="s">
        <v>95</v>
      </c>
      <c r="AV1152" s="13" t="s">
        <v>95</v>
      </c>
      <c r="AW1152" s="13" t="s">
        <v>41</v>
      </c>
      <c r="AX1152" s="13" t="s">
        <v>85</v>
      </c>
      <c r="AY1152" s="224" t="s">
        <v>209</v>
      </c>
    </row>
    <row r="1153" spans="1:65" s="13" customFormat="1" ht="11.25">
      <c r="B1153" s="214"/>
      <c r="C1153" s="215"/>
      <c r="D1153" s="212" t="s">
        <v>263</v>
      </c>
      <c r="E1153" s="216" t="s">
        <v>1</v>
      </c>
      <c r="F1153" s="217" t="s">
        <v>1745</v>
      </c>
      <c r="G1153" s="215"/>
      <c r="H1153" s="218">
        <v>10</v>
      </c>
      <c r="I1153" s="219"/>
      <c r="J1153" s="215"/>
      <c r="K1153" s="215"/>
      <c r="L1153" s="220"/>
      <c r="M1153" s="221"/>
      <c r="N1153" s="222"/>
      <c r="O1153" s="222"/>
      <c r="P1153" s="222"/>
      <c r="Q1153" s="222"/>
      <c r="R1153" s="222"/>
      <c r="S1153" s="222"/>
      <c r="T1153" s="223"/>
      <c r="AT1153" s="224" t="s">
        <v>263</v>
      </c>
      <c r="AU1153" s="224" t="s">
        <v>95</v>
      </c>
      <c r="AV1153" s="13" t="s">
        <v>95</v>
      </c>
      <c r="AW1153" s="13" t="s">
        <v>41</v>
      </c>
      <c r="AX1153" s="13" t="s">
        <v>85</v>
      </c>
      <c r="AY1153" s="224" t="s">
        <v>209</v>
      </c>
    </row>
    <row r="1154" spans="1:65" s="13" customFormat="1" ht="11.25">
      <c r="B1154" s="214"/>
      <c r="C1154" s="215"/>
      <c r="D1154" s="212" t="s">
        <v>263</v>
      </c>
      <c r="E1154" s="216" t="s">
        <v>1</v>
      </c>
      <c r="F1154" s="217" t="s">
        <v>1746</v>
      </c>
      <c r="G1154" s="215"/>
      <c r="H1154" s="218">
        <v>13.2</v>
      </c>
      <c r="I1154" s="219"/>
      <c r="J1154" s="215"/>
      <c r="K1154" s="215"/>
      <c r="L1154" s="220"/>
      <c r="M1154" s="221"/>
      <c r="N1154" s="222"/>
      <c r="O1154" s="222"/>
      <c r="P1154" s="222"/>
      <c r="Q1154" s="222"/>
      <c r="R1154" s="222"/>
      <c r="S1154" s="222"/>
      <c r="T1154" s="223"/>
      <c r="AT1154" s="224" t="s">
        <v>263</v>
      </c>
      <c r="AU1154" s="224" t="s">
        <v>95</v>
      </c>
      <c r="AV1154" s="13" t="s">
        <v>95</v>
      </c>
      <c r="AW1154" s="13" t="s">
        <v>41</v>
      </c>
      <c r="AX1154" s="13" t="s">
        <v>85</v>
      </c>
      <c r="AY1154" s="224" t="s">
        <v>209</v>
      </c>
    </row>
    <row r="1155" spans="1:65" s="13" customFormat="1" ht="11.25">
      <c r="B1155" s="214"/>
      <c r="C1155" s="215"/>
      <c r="D1155" s="212" t="s">
        <v>263</v>
      </c>
      <c r="E1155" s="216" t="s">
        <v>1</v>
      </c>
      <c r="F1155" s="217" t="s">
        <v>1747</v>
      </c>
      <c r="G1155" s="215"/>
      <c r="H1155" s="218">
        <v>13.2</v>
      </c>
      <c r="I1155" s="219"/>
      <c r="J1155" s="215"/>
      <c r="K1155" s="215"/>
      <c r="L1155" s="220"/>
      <c r="M1155" s="221"/>
      <c r="N1155" s="222"/>
      <c r="O1155" s="222"/>
      <c r="P1155" s="222"/>
      <c r="Q1155" s="222"/>
      <c r="R1155" s="222"/>
      <c r="S1155" s="222"/>
      <c r="T1155" s="223"/>
      <c r="AT1155" s="224" t="s">
        <v>263</v>
      </c>
      <c r="AU1155" s="224" t="s">
        <v>95</v>
      </c>
      <c r="AV1155" s="13" t="s">
        <v>95</v>
      </c>
      <c r="AW1155" s="13" t="s">
        <v>41</v>
      </c>
      <c r="AX1155" s="13" t="s">
        <v>85</v>
      </c>
      <c r="AY1155" s="224" t="s">
        <v>209</v>
      </c>
    </row>
    <row r="1156" spans="1:65" s="13" customFormat="1" ht="11.25">
      <c r="B1156" s="214"/>
      <c r="C1156" s="215"/>
      <c r="D1156" s="212" t="s">
        <v>263</v>
      </c>
      <c r="E1156" s="216" t="s">
        <v>1</v>
      </c>
      <c r="F1156" s="217" t="s">
        <v>1748</v>
      </c>
      <c r="G1156" s="215"/>
      <c r="H1156" s="218">
        <v>6.6</v>
      </c>
      <c r="I1156" s="219"/>
      <c r="J1156" s="215"/>
      <c r="K1156" s="215"/>
      <c r="L1156" s="220"/>
      <c r="M1156" s="221"/>
      <c r="N1156" s="222"/>
      <c r="O1156" s="222"/>
      <c r="P1156" s="222"/>
      <c r="Q1156" s="222"/>
      <c r="R1156" s="222"/>
      <c r="S1156" s="222"/>
      <c r="T1156" s="223"/>
      <c r="AT1156" s="224" t="s">
        <v>263</v>
      </c>
      <c r="AU1156" s="224" t="s">
        <v>95</v>
      </c>
      <c r="AV1156" s="13" t="s">
        <v>95</v>
      </c>
      <c r="AW1156" s="13" t="s">
        <v>41</v>
      </c>
      <c r="AX1156" s="13" t="s">
        <v>85</v>
      </c>
      <c r="AY1156" s="224" t="s">
        <v>209</v>
      </c>
    </row>
    <row r="1157" spans="1:65" s="13" customFormat="1" ht="11.25">
      <c r="B1157" s="214"/>
      <c r="C1157" s="215"/>
      <c r="D1157" s="212" t="s">
        <v>263</v>
      </c>
      <c r="E1157" s="216" t="s">
        <v>1</v>
      </c>
      <c r="F1157" s="217" t="s">
        <v>1749</v>
      </c>
      <c r="G1157" s="215"/>
      <c r="H1157" s="218">
        <v>4.8</v>
      </c>
      <c r="I1157" s="219"/>
      <c r="J1157" s="215"/>
      <c r="K1157" s="215"/>
      <c r="L1157" s="220"/>
      <c r="M1157" s="221"/>
      <c r="N1157" s="222"/>
      <c r="O1157" s="222"/>
      <c r="P1157" s="222"/>
      <c r="Q1157" s="222"/>
      <c r="R1157" s="222"/>
      <c r="S1157" s="222"/>
      <c r="T1157" s="223"/>
      <c r="AT1157" s="224" t="s">
        <v>263</v>
      </c>
      <c r="AU1157" s="224" t="s">
        <v>95</v>
      </c>
      <c r="AV1157" s="13" t="s">
        <v>95</v>
      </c>
      <c r="AW1157" s="13" t="s">
        <v>41</v>
      </c>
      <c r="AX1157" s="13" t="s">
        <v>85</v>
      </c>
      <c r="AY1157" s="224" t="s">
        <v>209</v>
      </c>
    </row>
    <row r="1158" spans="1:65" s="13" customFormat="1" ht="11.25">
      <c r="B1158" s="214"/>
      <c r="C1158" s="215"/>
      <c r="D1158" s="212" t="s">
        <v>263</v>
      </c>
      <c r="E1158" s="216" t="s">
        <v>1</v>
      </c>
      <c r="F1158" s="217" t="s">
        <v>1750</v>
      </c>
      <c r="G1158" s="215"/>
      <c r="H1158" s="218">
        <v>6.02</v>
      </c>
      <c r="I1158" s="219"/>
      <c r="J1158" s="215"/>
      <c r="K1158" s="215"/>
      <c r="L1158" s="220"/>
      <c r="M1158" s="221"/>
      <c r="N1158" s="222"/>
      <c r="O1158" s="222"/>
      <c r="P1158" s="222"/>
      <c r="Q1158" s="222"/>
      <c r="R1158" s="222"/>
      <c r="S1158" s="222"/>
      <c r="T1158" s="223"/>
      <c r="AT1158" s="224" t="s">
        <v>263</v>
      </c>
      <c r="AU1158" s="224" t="s">
        <v>95</v>
      </c>
      <c r="AV1158" s="13" t="s">
        <v>95</v>
      </c>
      <c r="AW1158" s="13" t="s">
        <v>41</v>
      </c>
      <c r="AX1158" s="13" t="s">
        <v>85</v>
      </c>
      <c r="AY1158" s="224" t="s">
        <v>209</v>
      </c>
    </row>
    <row r="1159" spans="1:65" s="13" customFormat="1" ht="11.25">
      <c r="B1159" s="214"/>
      <c r="C1159" s="215"/>
      <c r="D1159" s="212" t="s">
        <v>263</v>
      </c>
      <c r="E1159" s="216" t="s">
        <v>1</v>
      </c>
      <c r="F1159" s="217" t="s">
        <v>1751</v>
      </c>
      <c r="G1159" s="215"/>
      <c r="H1159" s="218">
        <v>6.6</v>
      </c>
      <c r="I1159" s="219"/>
      <c r="J1159" s="215"/>
      <c r="K1159" s="215"/>
      <c r="L1159" s="220"/>
      <c r="M1159" s="221"/>
      <c r="N1159" s="222"/>
      <c r="O1159" s="222"/>
      <c r="P1159" s="222"/>
      <c r="Q1159" s="222"/>
      <c r="R1159" s="222"/>
      <c r="S1159" s="222"/>
      <c r="T1159" s="223"/>
      <c r="AT1159" s="224" t="s">
        <v>263</v>
      </c>
      <c r="AU1159" s="224" t="s">
        <v>95</v>
      </c>
      <c r="AV1159" s="13" t="s">
        <v>95</v>
      </c>
      <c r="AW1159" s="13" t="s">
        <v>41</v>
      </c>
      <c r="AX1159" s="13" t="s">
        <v>85</v>
      </c>
      <c r="AY1159" s="224" t="s">
        <v>209</v>
      </c>
    </row>
    <row r="1160" spans="1:65" s="13" customFormat="1" ht="11.25">
      <c r="B1160" s="214"/>
      <c r="C1160" s="215"/>
      <c r="D1160" s="212" t="s">
        <v>263</v>
      </c>
      <c r="E1160" s="216" t="s">
        <v>1</v>
      </c>
      <c r="F1160" s="217" t="s">
        <v>1752</v>
      </c>
      <c r="G1160" s="215"/>
      <c r="H1160" s="218">
        <v>5.2</v>
      </c>
      <c r="I1160" s="219"/>
      <c r="J1160" s="215"/>
      <c r="K1160" s="215"/>
      <c r="L1160" s="220"/>
      <c r="M1160" s="221"/>
      <c r="N1160" s="222"/>
      <c r="O1160" s="222"/>
      <c r="P1160" s="222"/>
      <c r="Q1160" s="222"/>
      <c r="R1160" s="222"/>
      <c r="S1160" s="222"/>
      <c r="T1160" s="223"/>
      <c r="AT1160" s="224" t="s">
        <v>263</v>
      </c>
      <c r="AU1160" s="224" t="s">
        <v>95</v>
      </c>
      <c r="AV1160" s="13" t="s">
        <v>95</v>
      </c>
      <c r="AW1160" s="13" t="s">
        <v>41</v>
      </c>
      <c r="AX1160" s="13" t="s">
        <v>85</v>
      </c>
      <c r="AY1160" s="224" t="s">
        <v>209</v>
      </c>
    </row>
    <row r="1161" spans="1:65" s="14" customFormat="1" ht="11.25">
      <c r="B1161" s="229"/>
      <c r="C1161" s="230"/>
      <c r="D1161" s="212" t="s">
        <v>263</v>
      </c>
      <c r="E1161" s="231" t="s">
        <v>1</v>
      </c>
      <c r="F1161" s="232" t="s">
        <v>339</v>
      </c>
      <c r="G1161" s="230"/>
      <c r="H1161" s="233">
        <v>151.74</v>
      </c>
      <c r="I1161" s="234"/>
      <c r="J1161" s="230"/>
      <c r="K1161" s="230"/>
      <c r="L1161" s="235"/>
      <c r="M1161" s="236"/>
      <c r="N1161" s="237"/>
      <c r="O1161" s="237"/>
      <c r="P1161" s="237"/>
      <c r="Q1161" s="237"/>
      <c r="R1161" s="237"/>
      <c r="S1161" s="237"/>
      <c r="T1161" s="238"/>
      <c r="AT1161" s="239" t="s">
        <v>263</v>
      </c>
      <c r="AU1161" s="239" t="s">
        <v>95</v>
      </c>
      <c r="AV1161" s="14" t="s">
        <v>217</v>
      </c>
      <c r="AW1161" s="14" t="s">
        <v>41</v>
      </c>
      <c r="AX1161" s="14" t="s">
        <v>93</v>
      </c>
      <c r="AY1161" s="239" t="s">
        <v>209</v>
      </c>
    </row>
    <row r="1162" spans="1:65" s="2" customFormat="1" ht="44.25" customHeight="1">
      <c r="A1162" s="35"/>
      <c r="B1162" s="36"/>
      <c r="C1162" s="250" t="s">
        <v>1753</v>
      </c>
      <c r="D1162" s="250" t="s">
        <v>405</v>
      </c>
      <c r="E1162" s="251" t="s">
        <v>1754</v>
      </c>
      <c r="F1162" s="252" t="s">
        <v>1755</v>
      </c>
      <c r="G1162" s="253" t="s">
        <v>462</v>
      </c>
      <c r="H1162" s="254">
        <v>6.75</v>
      </c>
      <c r="I1162" s="255"/>
      <c r="J1162" s="256">
        <f>ROUND(I1162*H1162,2)</f>
        <v>0</v>
      </c>
      <c r="K1162" s="252" t="s">
        <v>1</v>
      </c>
      <c r="L1162" s="257"/>
      <c r="M1162" s="258" t="s">
        <v>1</v>
      </c>
      <c r="N1162" s="259" t="s">
        <v>50</v>
      </c>
      <c r="O1162" s="72"/>
      <c r="P1162" s="203">
        <f>O1162*H1162</f>
        <v>0</v>
      </c>
      <c r="Q1162" s="203">
        <v>3.6810000000000002E-2</v>
      </c>
      <c r="R1162" s="203">
        <f>Q1162*H1162</f>
        <v>0.24846750000000001</v>
      </c>
      <c r="S1162" s="203">
        <v>0</v>
      </c>
      <c r="T1162" s="204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205" t="s">
        <v>526</v>
      </c>
      <c r="AT1162" s="205" t="s">
        <v>405</v>
      </c>
      <c r="AU1162" s="205" t="s">
        <v>95</v>
      </c>
      <c r="AY1162" s="17" t="s">
        <v>209</v>
      </c>
      <c r="BE1162" s="206">
        <f>IF(N1162="základní",J1162,0)</f>
        <v>0</v>
      </c>
      <c r="BF1162" s="206">
        <f>IF(N1162="snížená",J1162,0)</f>
        <v>0</v>
      </c>
      <c r="BG1162" s="206">
        <f>IF(N1162="zákl. přenesená",J1162,0)</f>
        <v>0</v>
      </c>
      <c r="BH1162" s="206">
        <f>IF(N1162="sníž. přenesená",J1162,0)</f>
        <v>0</v>
      </c>
      <c r="BI1162" s="206">
        <f>IF(N1162="nulová",J1162,0)</f>
        <v>0</v>
      </c>
      <c r="BJ1162" s="17" t="s">
        <v>93</v>
      </c>
      <c r="BK1162" s="206">
        <f>ROUND(I1162*H1162,2)</f>
        <v>0</v>
      </c>
      <c r="BL1162" s="17" t="s">
        <v>416</v>
      </c>
      <c r="BM1162" s="205" t="s">
        <v>1756</v>
      </c>
    </row>
    <row r="1163" spans="1:65" s="13" customFormat="1" ht="11.25">
      <c r="B1163" s="214"/>
      <c r="C1163" s="215"/>
      <c r="D1163" s="212" t="s">
        <v>263</v>
      </c>
      <c r="E1163" s="216" t="s">
        <v>1</v>
      </c>
      <c r="F1163" s="217" t="s">
        <v>1757</v>
      </c>
      <c r="G1163" s="215"/>
      <c r="H1163" s="218">
        <v>6.75</v>
      </c>
      <c r="I1163" s="219"/>
      <c r="J1163" s="215"/>
      <c r="K1163" s="215"/>
      <c r="L1163" s="220"/>
      <c r="M1163" s="221"/>
      <c r="N1163" s="222"/>
      <c r="O1163" s="222"/>
      <c r="P1163" s="222"/>
      <c r="Q1163" s="222"/>
      <c r="R1163" s="222"/>
      <c r="S1163" s="222"/>
      <c r="T1163" s="223"/>
      <c r="AT1163" s="224" t="s">
        <v>263</v>
      </c>
      <c r="AU1163" s="224" t="s">
        <v>95</v>
      </c>
      <c r="AV1163" s="13" t="s">
        <v>95</v>
      </c>
      <c r="AW1163" s="13" t="s">
        <v>41</v>
      </c>
      <c r="AX1163" s="13" t="s">
        <v>85</v>
      </c>
      <c r="AY1163" s="224" t="s">
        <v>209</v>
      </c>
    </row>
    <row r="1164" spans="1:65" s="14" customFormat="1" ht="11.25">
      <c r="B1164" s="229"/>
      <c r="C1164" s="230"/>
      <c r="D1164" s="212" t="s">
        <v>263</v>
      </c>
      <c r="E1164" s="231" t="s">
        <v>1</v>
      </c>
      <c r="F1164" s="232" t="s">
        <v>339</v>
      </c>
      <c r="G1164" s="230"/>
      <c r="H1164" s="233">
        <v>6.75</v>
      </c>
      <c r="I1164" s="234"/>
      <c r="J1164" s="230"/>
      <c r="K1164" s="230"/>
      <c r="L1164" s="235"/>
      <c r="M1164" s="236"/>
      <c r="N1164" s="237"/>
      <c r="O1164" s="237"/>
      <c r="P1164" s="237"/>
      <c r="Q1164" s="237"/>
      <c r="R1164" s="237"/>
      <c r="S1164" s="237"/>
      <c r="T1164" s="238"/>
      <c r="AT1164" s="239" t="s">
        <v>263</v>
      </c>
      <c r="AU1164" s="239" t="s">
        <v>95</v>
      </c>
      <c r="AV1164" s="14" t="s">
        <v>217</v>
      </c>
      <c r="AW1164" s="14" t="s">
        <v>41</v>
      </c>
      <c r="AX1164" s="14" t="s">
        <v>93</v>
      </c>
      <c r="AY1164" s="239" t="s">
        <v>209</v>
      </c>
    </row>
    <row r="1165" spans="1:65" s="2" customFormat="1" ht="37.9" customHeight="1">
      <c r="A1165" s="35"/>
      <c r="B1165" s="36"/>
      <c r="C1165" s="250" t="s">
        <v>1758</v>
      </c>
      <c r="D1165" s="250" t="s">
        <v>405</v>
      </c>
      <c r="E1165" s="251" t="s">
        <v>1759</v>
      </c>
      <c r="F1165" s="252" t="s">
        <v>1760</v>
      </c>
      <c r="G1165" s="253" t="s">
        <v>462</v>
      </c>
      <c r="H1165" s="254">
        <v>4.5</v>
      </c>
      <c r="I1165" s="255"/>
      <c r="J1165" s="256">
        <f>ROUND(I1165*H1165,2)</f>
        <v>0</v>
      </c>
      <c r="K1165" s="252" t="s">
        <v>1</v>
      </c>
      <c r="L1165" s="257"/>
      <c r="M1165" s="258" t="s">
        <v>1</v>
      </c>
      <c r="N1165" s="259" t="s">
        <v>50</v>
      </c>
      <c r="O1165" s="72"/>
      <c r="P1165" s="203">
        <f>O1165*H1165</f>
        <v>0</v>
      </c>
      <c r="Q1165" s="203">
        <v>3.4720000000000001E-2</v>
      </c>
      <c r="R1165" s="203">
        <f>Q1165*H1165</f>
        <v>0.15623999999999999</v>
      </c>
      <c r="S1165" s="203">
        <v>0</v>
      </c>
      <c r="T1165" s="204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205" t="s">
        <v>526</v>
      </c>
      <c r="AT1165" s="205" t="s">
        <v>405</v>
      </c>
      <c r="AU1165" s="205" t="s">
        <v>95</v>
      </c>
      <c r="AY1165" s="17" t="s">
        <v>209</v>
      </c>
      <c r="BE1165" s="206">
        <f>IF(N1165="základní",J1165,0)</f>
        <v>0</v>
      </c>
      <c r="BF1165" s="206">
        <f>IF(N1165="snížená",J1165,0)</f>
        <v>0</v>
      </c>
      <c r="BG1165" s="206">
        <f>IF(N1165="zákl. přenesená",J1165,0)</f>
        <v>0</v>
      </c>
      <c r="BH1165" s="206">
        <f>IF(N1165="sníž. přenesená",J1165,0)</f>
        <v>0</v>
      </c>
      <c r="BI1165" s="206">
        <f>IF(N1165="nulová",J1165,0)</f>
        <v>0</v>
      </c>
      <c r="BJ1165" s="17" t="s">
        <v>93</v>
      </c>
      <c r="BK1165" s="206">
        <f>ROUND(I1165*H1165,2)</f>
        <v>0</v>
      </c>
      <c r="BL1165" s="17" t="s">
        <v>416</v>
      </c>
      <c r="BM1165" s="205" t="s">
        <v>1761</v>
      </c>
    </row>
    <row r="1166" spans="1:65" s="13" customFormat="1" ht="11.25">
      <c r="B1166" s="214"/>
      <c r="C1166" s="215"/>
      <c r="D1166" s="212" t="s">
        <v>263</v>
      </c>
      <c r="E1166" s="216" t="s">
        <v>1</v>
      </c>
      <c r="F1166" s="217" t="s">
        <v>1762</v>
      </c>
      <c r="G1166" s="215"/>
      <c r="H1166" s="218">
        <v>4.5</v>
      </c>
      <c r="I1166" s="219"/>
      <c r="J1166" s="215"/>
      <c r="K1166" s="215"/>
      <c r="L1166" s="220"/>
      <c r="M1166" s="221"/>
      <c r="N1166" s="222"/>
      <c r="O1166" s="222"/>
      <c r="P1166" s="222"/>
      <c r="Q1166" s="222"/>
      <c r="R1166" s="222"/>
      <c r="S1166" s="222"/>
      <c r="T1166" s="223"/>
      <c r="AT1166" s="224" t="s">
        <v>263</v>
      </c>
      <c r="AU1166" s="224" t="s">
        <v>95</v>
      </c>
      <c r="AV1166" s="13" t="s">
        <v>95</v>
      </c>
      <c r="AW1166" s="13" t="s">
        <v>41</v>
      </c>
      <c r="AX1166" s="13" t="s">
        <v>85</v>
      </c>
      <c r="AY1166" s="224" t="s">
        <v>209</v>
      </c>
    </row>
    <row r="1167" spans="1:65" s="14" customFormat="1" ht="11.25">
      <c r="B1167" s="229"/>
      <c r="C1167" s="230"/>
      <c r="D1167" s="212" t="s">
        <v>263</v>
      </c>
      <c r="E1167" s="231" t="s">
        <v>1</v>
      </c>
      <c r="F1167" s="232" t="s">
        <v>339</v>
      </c>
      <c r="G1167" s="230"/>
      <c r="H1167" s="233">
        <v>4.5</v>
      </c>
      <c r="I1167" s="234"/>
      <c r="J1167" s="230"/>
      <c r="K1167" s="230"/>
      <c r="L1167" s="235"/>
      <c r="M1167" s="236"/>
      <c r="N1167" s="237"/>
      <c r="O1167" s="237"/>
      <c r="P1167" s="237"/>
      <c r="Q1167" s="237"/>
      <c r="R1167" s="237"/>
      <c r="S1167" s="237"/>
      <c r="T1167" s="238"/>
      <c r="AT1167" s="239" t="s">
        <v>263</v>
      </c>
      <c r="AU1167" s="239" t="s">
        <v>95</v>
      </c>
      <c r="AV1167" s="14" t="s">
        <v>217</v>
      </c>
      <c r="AW1167" s="14" t="s">
        <v>41</v>
      </c>
      <c r="AX1167" s="14" t="s">
        <v>93</v>
      </c>
      <c r="AY1167" s="239" t="s">
        <v>209</v>
      </c>
    </row>
    <row r="1168" spans="1:65" s="2" customFormat="1" ht="44.25" customHeight="1">
      <c r="A1168" s="35"/>
      <c r="B1168" s="36"/>
      <c r="C1168" s="250" t="s">
        <v>1763</v>
      </c>
      <c r="D1168" s="250" t="s">
        <v>405</v>
      </c>
      <c r="E1168" s="251" t="s">
        <v>1764</v>
      </c>
      <c r="F1168" s="252" t="s">
        <v>1765</v>
      </c>
      <c r="G1168" s="253" t="s">
        <v>462</v>
      </c>
      <c r="H1168" s="254">
        <v>4.5</v>
      </c>
      <c r="I1168" s="255"/>
      <c r="J1168" s="256">
        <f>ROUND(I1168*H1168,2)</f>
        <v>0</v>
      </c>
      <c r="K1168" s="252" t="s">
        <v>1</v>
      </c>
      <c r="L1168" s="257"/>
      <c r="M1168" s="258" t="s">
        <v>1</v>
      </c>
      <c r="N1168" s="259" t="s">
        <v>50</v>
      </c>
      <c r="O1168" s="72"/>
      <c r="P1168" s="203">
        <f>O1168*H1168</f>
        <v>0</v>
      </c>
      <c r="Q1168" s="203">
        <v>3.6810000000000002E-2</v>
      </c>
      <c r="R1168" s="203">
        <f>Q1168*H1168</f>
        <v>0.16564500000000001</v>
      </c>
      <c r="S1168" s="203">
        <v>0</v>
      </c>
      <c r="T1168" s="204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526</v>
      </c>
      <c r="AT1168" s="205" t="s">
        <v>405</v>
      </c>
      <c r="AU1168" s="205" t="s">
        <v>95</v>
      </c>
      <c r="AY1168" s="17" t="s">
        <v>209</v>
      </c>
      <c r="BE1168" s="206">
        <f>IF(N1168="základní",J1168,0)</f>
        <v>0</v>
      </c>
      <c r="BF1168" s="206">
        <f>IF(N1168="snížená",J1168,0)</f>
        <v>0</v>
      </c>
      <c r="BG1168" s="206">
        <f>IF(N1168="zákl. přenesená",J1168,0)</f>
        <v>0</v>
      </c>
      <c r="BH1168" s="206">
        <f>IF(N1168="sníž. přenesená",J1168,0)</f>
        <v>0</v>
      </c>
      <c r="BI1168" s="206">
        <f>IF(N1168="nulová",J1168,0)</f>
        <v>0</v>
      </c>
      <c r="BJ1168" s="17" t="s">
        <v>93</v>
      </c>
      <c r="BK1168" s="206">
        <f>ROUND(I1168*H1168,2)</f>
        <v>0</v>
      </c>
      <c r="BL1168" s="17" t="s">
        <v>416</v>
      </c>
      <c r="BM1168" s="205" t="s">
        <v>1766</v>
      </c>
    </row>
    <row r="1169" spans="1:65" s="13" customFormat="1" ht="11.25">
      <c r="B1169" s="214"/>
      <c r="C1169" s="215"/>
      <c r="D1169" s="212" t="s">
        <v>263</v>
      </c>
      <c r="E1169" s="216" t="s">
        <v>1</v>
      </c>
      <c r="F1169" s="217" t="s">
        <v>1767</v>
      </c>
      <c r="G1169" s="215"/>
      <c r="H1169" s="218">
        <v>4.5</v>
      </c>
      <c r="I1169" s="219"/>
      <c r="J1169" s="215"/>
      <c r="K1169" s="215"/>
      <c r="L1169" s="220"/>
      <c r="M1169" s="221"/>
      <c r="N1169" s="222"/>
      <c r="O1169" s="222"/>
      <c r="P1169" s="222"/>
      <c r="Q1169" s="222"/>
      <c r="R1169" s="222"/>
      <c r="S1169" s="222"/>
      <c r="T1169" s="223"/>
      <c r="AT1169" s="224" t="s">
        <v>263</v>
      </c>
      <c r="AU1169" s="224" t="s">
        <v>95</v>
      </c>
      <c r="AV1169" s="13" t="s">
        <v>95</v>
      </c>
      <c r="AW1169" s="13" t="s">
        <v>41</v>
      </c>
      <c r="AX1169" s="13" t="s">
        <v>85</v>
      </c>
      <c r="AY1169" s="224" t="s">
        <v>209</v>
      </c>
    </row>
    <row r="1170" spans="1:65" s="14" customFormat="1" ht="11.25">
      <c r="B1170" s="229"/>
      <c r="C1170" s="230"/>
      <c r="D1170" s="212" t="s">
        <v>263</v>
      </c>
      <c r="E1170" s="231" t="s">
        <v>1</v>
      </c>
      <c r="F1170" s="232" t="s">
        <v>339</v>
      </c>
      <c r="G1170" s="230"/>
      <c r="H1170" s="233">
        <v>4.5</v>
      </c>
      <c r="I1170" s="234"/>
      <c r="J1170" s="230"/>
      <c r="K1170" s="230"/>
      <c r="L1170" s="235"/>
      <c r="M1170" s="236"/>
      <c r="N1170" s="237"/>
      <c r="O1170" s="237"/>
      <c r="P1170" s="237"/>
      <c r="Q1170" s="237"/>
      <c r="R1170" s="237"/>
      <c r="S1170" s="237"/>
      <c r="T1170" s="238"/>
      <c r="AT1170" s="239" t="s">
        <v>263</v>
      </c>
      <c r="AU1170" s="239" t="s">
        <v>95</v>
      </c>
      <c r="AV1170" s="14" t="s">
        <v>217</v>
      </c>
      <c r="AW1170" s="14" t="s">
        <v>41</v>
      </c>
      <c r="AX1170" s="14" t="s">
        <v>93</v>
      </c>
      <c r="AY1170" s="239" t="s">
        <v>209</v>
      </c>
    </row>
    <row r="1171" spans="1:65" s="2" customFormat="1" ht="44.25" customHeight="1">
      <c r="A1171" s="35"/>
      <c r="B1171" s="36"/>
      <c r="C1171" s="250" t="s">
        <v>1768</v>
      </c>
      <c r="D1171" s="250" t="s">
        <v>405</v>
      </c>
      <c r="E1171" s="251" t="s">
        <v>1769</v>
      </c>
      <c r="F1171" s="252" t="s">
        <v>1770</v>
      </c>
      <c r="G1171" s="253" t="s">
        <v>462</v>
      </c>
      <c r="H1171" s="254">
        <v>7.3129999999999997</v>
      </c>
      <c r="I1171" s="255"/>
      <c r="J1171" s="256">
        <f>ROUND(I1171*H1171,2)</f>
        <v>0</v>
      </c>
      <c r="K1171" s="252" t="s">
        <v>1</v>
      </c>
      <c r="L1171" s="257"/>
      <c r="M1171" s="258" t="s">
        <v>1</v>
      </c>
      <c r="N1171" s="259" t="s">
        <v>50</v>
      </c>
      <c r="O1171" s="72"/>
      <c r="P1171" s="203">
        <f>O1171*H1171</f>
        <v>0</v>
      </c>
      <c r="Q1171" s="203">
        <v>3.6110000000000003E-2</v>
      </c>
      <c r="R1171" s="203">
        <f>Q1171*H1171</f>
        <v>0.26407243000000002</v>
      </c>
      <c r="S1171" s="203">
        <v>0</v>
      </c>
      <c r="T1171" s="204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526</v>
      </c>
      <c r="AT1171" s="205" t="s">
        <v>405</v>
      </c>
      <c r="AU1171" s="205" t="s">
        <v>95</v>
      </c>
      <c r="AY1171" s="17" t="s">
        <v>209</v>
      </c>
      <c r="BE1171" s="206">
        <f>IF(N1171="základní",J1171,0)</f>
        <v>0</v>
      </c>
      <c r="BF1171" s="206">
        <f>IF(N1171="snížená",J1171,0)</f>
        <v>0</v>
      </c>
      <c r="BG1171" s="206">
        <f>IF(N1171="zákl. přenesená",J1171,0)</f>
        <v>0</v>
      </c>
      <c r="BH1171" s="206">
        <f>IF(N1171="sníž. přenesená",J1171,0)</f>
        <v>0</v>
      </c>
      <c r="BI1171" s="206">
        <f>IF(N1171="nulová",J1171,0)</f>
        <v>0</v>
      </c>
      <c r="BJ1171" s="17" t="s">
        <v>93</v>
      </c>
      <c r="BK1171" s="206">
        <f>ROUND(I1171*H1171,2)</f>
        <v>0</v>
      </c>
      <c r="BL1171" s="17" t="s">
        <v>416</v>
      </c>
      <c r="BM1171" s="205" t="s">
        <v>1771</v>
      </c>
    </row>
    <row r="1172" spans="1:65" s="13" customFormat="1" ht="11.25">
      <c r="B1172" s="214"/>
      <c r="C1172" s="215"/>
      <c r="D1172" s="212" t="s">
        <v>263</v>
      </c>
      <c r="E1172" s="216" t="s">
        <v>1</v>
      </c>
      <c r="F1172" s="217" t="s">
        <v>1772</v>
      </c>
      <c r="G1172" s="215"/>
      <c r="H1172" s="218">
        <v>7.3129999999999997</v>
      </c>
      <c r="I1172" s="219"/>
      <c r="J1172" s="215"/>
      <c r="K1172" s="215"/>
      <c r="L1172" s="220"/>
      <c r="M1172" s="221"/>
      <c r="N1172" s="222"/>
      <c r="O1172" s="222"/>
      <c r="P1172" s="222"/>
      <c r="Q1172" s="222"/>
      <c r="R1172" s="222"/>
      <c r="S1172" s="222"/>
      <c r="T1172" s="223"/>
      <c r="AT1172" s="224" t="s">
        <v>263</v>
      </c>
      <c r="AU1172" s="224" t="s">
        <v>95</v>
      </c>
      <c r="AV1172" s="13" t="s">
        <v>95</v>
      </c>
      <c r="AW1172" s="13" t="s">
        <v>41</v>
      </c>
      <c r="AX1172" s="13" t="s">
        <v>85</v>
      </c>
      <c r="AY1172" s="224" t="s">
        <v>209</v>
      </c>
    </row>
    <row r="1173" spans="1:65" s="14" customFormat="1" ht="11.25">
      <c r="B1173" s="229"/>
      <c r="C1173" s="230"/>
      <c r="D1173" s="212" t="s">
        <v>263</v>
      </c>
      <c r="E1173" s="231" t="s">
        <v>1</v>
      </c>
      <c r="F1173" s="232" t="s">
        <v>339</v>
      </c>
      <c r="G1173" s="230"/>
      <c r="H1173" s="233">
        <v>7.3129999999999997</v>
      </c>
      <c r="I1173" s="234"/>
      <c r="J1173" s="230"/>
      <c r="K1173" s="230"/>
      <c r="L1173" s="235"/>
      <c r="M1173" s="236"/>
      <c r="N1173" s="237"/>
      <c r="O1173" s="237"/>
      <c r="P1173" s="237"/>
      <c r="Q1173" s="237"/>
      <c r="R1173" s="237"/>
      <c r="S1173" s="237"/>
      <c r="T1173" s="238"/>
      <c r="AT1173" s="239" t="s">
        <v>263</v>
      </c>
      <c r="AU1173" s="239" t="s">
        <v>95</v>
      </c>
      <c r="AV1173" s="14" t="s">
        <v>217</v>
      </c>
      <c r="AW1173" s="14" t="s">
        <v>41</v>
      </c>
      <c r="AX1173" s="14" t="s">
        <v>93</v>
      </c>
      <c r="AY1173" s="239" t="s">
        <v>209</v>
      </c>
    </row>
    <row r="1174" spans="1:65" s="2" customFormat="1" ht="55.5" customHeight="1">
      <c r="A1174" s="35"/>
      <c r="B1174" s="36"/>
      <c r="C1174" s="250" t="s">
        <v>1773</v>
      </c>
      <c r="D1174" s="250" t="s">
        <v>405</v>
      </c>
      <c r="E1174" s="251" t="s">
        <v>1774</v>
      </c>
      <c r="F1174" s="252" t="s">
        <v>1775</v>
      </c>
      <c r="G1174" s="253" t="s">
        <v>462</v>
      </c>
      <c r="H1174" s="254">
        <v>3.4319999999999999</v>
      </c>
      <c r="I1174" s="255"/>
      <c r="J1174" s="256">
        <f>ROUND(I1174*H1174,2)</f>
        <v>0</v>
      </c>
      <c r="K1174" s="252" t="s">
        <v>1</v>
      </c>
      <c r="L1174" s="257"/>
      <c r="M1174" s="258" t="s">
        <v>1</v>
      </c>
      <c r="N1174" s="259" t="s">
        <v>50</v>
      </c>
      <c r="O1174" s="72"/>
      <c r="P1174" s="203">
        <f>O1174*H1174</f>
        <v>0</v>
      </c>
      <c r="Q1174" s="203">
        <v>3.7039999999999997E-2</v>
      </c>
      <c r="R1174" s="203">
        <f>Q1174*H1174</f>
        <v>0.12712127999999998</v>
      </c>
      <c r="S1174" s="203">
        <v>0</v>
      </c>
      <c r="T1174" s="204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205" t="s">
        <v>526</v>
      </c>
      <c r="AT1174" s="205" t="s">
        <v>405</v>
      </c>
      <c r="AU1174" s="205" t="s">
        <v>95</v>
      </c>
      <c r="AY1174" s="17" t="s">
        <v>209</v>
      </c>
      <c r="BE1174" s="206">
        <f>IF(N1174="základní",J1174,0)</f>
        <v>0</v>
      </c>
      <c r="BF1174" s="206">
        <f>IF(N1174="snížená",J1174,0)</f>
        <v>0</v>
      </c>
      <c r="BG1174" s="206">
        <f>IF(N1174="zákl. přenesená",J1174,0)</f>
        <v>0</v>
      </c>
      <c r="BH1174" s="206">
        <f>IF(N1174="sníž. přenesená",J1174,0)</f>
        <v>0</v>
      </c>
      <c r="BI1174" s="206">
        <f>IF(N1174="nulová",J1174,0)</f>
        <v>0</v>
      </c>
      <c r="BJ1174" s="17" t="s">
        <v>93</v>
      </c>
      <c r="BK1174" s="206">
        <f>ROUND(I1174*H1174,2)</f>
        <v>0</v>
      </c>
      <c r="BL1174" s="17" t="s">
        <v>416</v>
      </c>
      <c r="BM1174" s="205" t="s">
        <v>1776</v>
      </c>
    </row>
    <row r="1175" spans="1:65" s="13" customFormat="1" ht="11.25">
      <c r="B1175" s="214"/>
      <c r="C1175" s="215"/>
      <c r="D1175" s="212" t="s">
        <v>263</v>
      </c>
      <c r="E1175" s="216" t="s">
        <v>1</v>
      </c>
      <c r="F1175" s="217" t="s">
        <v>1777</v>
      </c>
      <c r="G1175" s="215"/>
      <c r="H1175" s="218">
        <v>3.4319999999999999</v>
      </c>
      <c r="I1175" s="219"/>
      <c r="J1175" s="215"/>
      <c r="K1175" s="215"/>
      <c r="L1175" s="220"/>
      <c r="M1175" s="221"/>
      <c r="N1175" s="222"/>
      <c r="O1175" s="222"/>
      <c r="P1175" s="222"/>
      <c r="Q1175" s="222"/>
      <c r="R1175" s="222"/>
      <c r="S1175" s="222"/>
      <c r="T1175" s="223"/>
      <c r="AT1175" s="224" t="s">
        <v>263</v>
      </c>
      <c r="AU1175" s="224" t="s">
        <v>95</v>
      </c>
      <c r="AV1175" s="13" t="s">
        <v>95</v>
      </c>
      <c r="AW1175" s="13" t="s">
        <v>41</v>
      </c>
      <c r="AX1175" s="13" t="s">
        <v>85</v>
      </c>
      <c r="AY1175" s="224" t="s">
        <v>209</v>
      </c>
    </row>
    <row r="1176" spans="1:65" s="14" customFormat="1" ht="11.25">
      <c r="B1176" s="229"/>
      <c r="C1176" s="230"/>
      <c r="D1176" s="212" t="s">
        <v>263</v>
      </c>
      <c r="E1176" s="231" t="s">
        <v>1</v>
      </c>
      <c r="F1176" s="232" t="s">
        <v>339</v>
      </c>
      <c r="G1176" s="230"/>
      <c r="H1176" s="233">
        <v>3.4319999999999999</v>
      </c>
      <c r="I1176" s="234"/>
      <c r="J1176" s="230"/>
      <c r="K1176" s="230"/>
      <c r="L1176" s="235"/>
      <c r="M1176" s="236"/>
      <c r="N1176" s="237"/>
      <c r="O1176" s="237"/>
      <c r="P1176" s="237"/>
      <c r="Q1176" s="237"/>
      <c r="R1176" s="237"/>
      <c r="S1176" s="237"/>
      <c r="T1176" s="238"/>
      <c r="AT1176" s="239" t="s">
        <v>263</v>
      </c>
      <c r="AU1176" s="239" t="s">
        <v>95</v>
      </c>
      <c r="AV1176" s="14" t="s">
        <v>217</v>
      </c>
      <c r="AW1176" s="14" t="s">
        <v>41</v>
      </c>
      <c r="AX1176" s="14" t="s">
        <v>93</v>
      </c>
      <c r="AY1176" s="239" t="s">
        <v>209</v>
      </c>
    </row>
    <row r="1177" spans="1:65" s="2" customFormat="1" ht="44.25" customHeight="1">
      <c r="A1177" s="35"/>
      <c r="B1177" s="36"/>
      <c r="C1177" s="250" t="s">
        <v>1778</v>
      </c>
      <c r="D1177" s="250" t="s">
        <v>405</v>
      </c>
      <c r="E1177" s="251" t="s">
        <v>1779</v>
      </c>
      <c r="F1177" s="252" t="s">
        <v>1780</v>
      </c>
      <c r="G1177" s="253" t="s">
        <v>462</v>
      </c>
      <c r="H1177" s="254">
        <v>3.125</v>
      </c>
      <c r="I1177" s="255"/>
      <c r="J1177" s="256">
        <f>ROUND(I1177*H1177,2)</f>
        <v>0</v>
      </c>
      <c r="K1177" s="252" t="s">
        <v>1</v>
      </c>
      <c r="L1177" s="257"/>
      <c r="M1177" s="258" t="s">
        <v>1</v>
      </c>
      <c r="N1177" s="259" t="s">
        <v>50</v>
      </c>
      <c r="O1177" s="72"/>
      <c r="P1177" s="203">
        <f>O1177*H1177</f>
        <v>0</v>
      </c>
      <c r="Q1177" s="203">
        <v>3.6810000000000002E-2</v>
      </c>
      <c r="R1177" s="203">
        <f>Q1177*H1177</f>
        <v>0.11503125</v>
      </c>
      <c r="S1177" s="203">
        <v>0</v>
      </c>
      <c r="T1177" s="204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05" t="s">
        <v>526</v>
      </c>
      <c r="AT1177" s="205" t="s">
        <v>405</v>
      </c>
      <c r="AU1177" s="205" t="s">
        <v>95</v>
      </c>
      <c r="AY1177" s="17" t="s">
        <v>209</v>
      </c>
      <c r="BE1177" s="206">
        <f>IF(N1177="základní",J1177,0)</f>
        <v>0</v>
      </c>
      <c r="BF1177" s="206">
        <f>IF(N1177="snížená",J1177,0)</f>
        <v>0</v>
      </c>
      <c r="BG1177" s="206">
        <f>IF(N1177="zákl. přenesená",J1177,0)</f>
        <v>0</v>
      </c>
      <c r="BH1177" s="206">
        <f>IF(N1177="sníž. přenesená",J1177,0)</f>
        <v>0</v>
      </c>
      <c r="BI1177" s="206">
        <f>IF(N1177="nulová",J1177,0)</f>
        <v>0</v>
      </c>
      <c r="BJ1177" s="17" t="s">
        <v>93</v>
      </c>
      <c r="BK1177" s="206">
        <f>ROUND(I1177*H1177,2)</f>
        <v>0</v>
      </c>
      <c r="BL1177" s="17" t="s">
        <v>416</v>
      </c>
      <c r="BM1177" s="205" t="s">
        <v>1781</v>
      </c>
    </row>
    <row r="1178" spans="1:65" s="13" customFormat="1" ht="11.25">
      <c r="B1178" s="214"/>
      <c r="C1178" s="215"/>
      <c r="D1178" s="212" t="s">
        <v>263</v>
      </c>
      <c r="E1178" s="216" t="s">
        <v>1</v>
      </c>
      <c r="F1178" s="217" t="s">
        <v>1782</v>
      </c>
      <c r="G1178" s="215"/>
      <c r="H1178" s="218">
        <v>3.125</v>
      </c>
      <c r="I1178" s="219"/>
      <c r="J1178" s="215"/>
      <c r="K1178" s="215"/>
      <c r="L1178" s="220"/>
      <c r="M1178" s="221"/>
      <c r="N1178" s="222"/>
      <c r="O1178" s="222"/>
      <c r="P1178" s="222"/>
      <c r="Q1178" s="222"/>
      <c r="R1178" s="222"/>
      <c r="S1178" s="222"/>
      <c r="T1178" s="223"/>
      <c r="AT1178" s="224" t="s">
        <v>263</v>
      </c>
      <c r="AU1178" s="224" t="s">
        <v>95</v>
      </c>
      <c r="AV1178" s="13" t="s">
        <v>95</v>
      </c>
      <c r="AW1178" s="13" t="s">
        <v>41</v>
      </c>
      <c r="AX1178" s="13" t="s">
        <v>85</v>
      </c>
      <c r="AY1178" s="224" t="s">
        <v>209</v>
      </c>
    </row>
    <row r="1179" spans="1:65" s="14" customFormat="1" ht="11.25">
      <c r="B1179" s="229"/>
      <c r="C1179" s="230"/>
      <c r="D1179" s="212" t="s">
        <v>263</v>
      </c>
      <c r="E1179" s="231" t="s">
        <v>1</v>
      </c>
      <c r="F1179" s="232" t="s">
        <v>339</v>
      </c>
      <c r="G1179" s="230"/>
      <c r="H1179" s="233">
        <v>3.125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263</v>
      </c>
      <c r="AU1179" s="239" t="s">
        <v>95</v>
      </c>
      <c r="AV1179" s="14" t="s">
        <v>217</v>
      </c>
      <c r="AW1179" s="14" t="s">
        <v>41</v>
      </c>
      <c r="AX1179" s="14" t="s">
        <v>93</v>
      </c>
      <c r="AY1179" s="239" t="s">
        <v>209</v>
      </c>
    </row>
    <row r="1180" spans="1:65" s="2" customFormat="1" ht="44.25" customHeight="1">
      <c r="A1180" s="35"/>
      <c r="B1180" s="36"/>
      <c r="C1180" s="250" t="s">
        <v>1783</v>
      </c>
      <c r="D1180" s="250" t="s">
        <v>405</v>
      </c>
      <c r="E1180" s="251" t="s">
        <v>1784</v>
      </c>
      <c r="F1180" s="252" t="s">
        <v>1785</v>
      </c>
      <c r="G1180" s="253" t="s">
        <v>462</v>
      </c>
      <c r="H1180" s="254">
        <v>3.125</v>
      </c>
      <c r="I1180" s="255"/>
      <c r="J1180" s="256">
        <f>ROUND(I1180*H1180,2)</f>
        <v>0</v>
      </c>
      <c r="K1180" s="252" t="s">
        <v>1</v>
      </c>
      <c r="L1180" s="257"/>
      <c r="M1180" s="258" t="s">
        <v>1</v>
      </c>
      <c r="N1180" s="259" t="s">
        <v>50</v>
      </c>
      <c r="O1180" s="72"/>
      <c r="P1180" s="203">
        <f>O1180*H1180</f>
        <v>0</v>
      </c>
      <c r="Q1180" s="203">
        <v>3.6810000000000002E-2</v>
      </c>
      <c r="R1180" s="203">
        <f>Q1180*H1180</f>
        <v>0.11503125</v>
      </c>
      <c r="S1180" s="203">
        <v>0</v>
      </c>
      <c r="T1180" s="204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205" t="s">
        <v>526</v>
      </c>
      <c r="AT1180" s="205" t="s">
        <v>405</v>
      </c>
      <c r="AU1180" s="205" t="s">
        <v>95</v>
      </c>
      <c r="AY1180" s="17" t="s">
        <v>209</v>
      </c>
      <c r="BE1180" s="206">
        <f>IF(N1180="základní",J1180,0)</f>
        <v>0</v>
      </c>
      <c r="BF1180" s="206">
        <f>IF(N1180="snížená",J1180,0)</f>
        <v>0</v>
      </c>
      <c r="BG1180" s="206">
        <f>IF(N1180="zákl. přenesená",J1180,0)</f>
        <v>0</v>
      </c>
      <c r="BH1180" s="206">
        <f>IF(N1180="sníž. přenesená",J1180,0)</f>
        <v>0</v>
      </c>
      <c r="BI1180" s="206">
        <f>IF(N1180="nulová",J1180,0)</f>
        <v>0</v>
      </c>
      <c r="BJ1180" s="17" t="s">
        <v>93</v>
      </c>
      <c r="BK1180" s="206">
        <f>ROUND(I1180*H1180,2)</f>
        <v>0</v>
      </c>
      <c r="BL1180" s="17" t="s">
        <v>416</v>
      </c>
      <c r="BM1180" s="205" t="s">
        <v>1786</v>
      </c>
    </row>
    <row r="1181" spans="1:65" s="13" customFormat="1" ht="11.25">
      <c r="B1181" s="214"/>
      <c r="C1181" s="215"/>
      <c r="D1181" s="212" t="s">
        <v>263</v>
      </c>
      <c r="E1181" s="216" t="s">
        <v>1</v>
      </c>
      <c r="F1181" s="217" t="s">
        <v>1787</v>
      </c>
      <c r="G1181" s="215"/>
      <c r="H1181" s="218">
        <v>3.125</v>
      </c>
      <c r="I1181" s="219"/>
      <c r="J1181" s="215"/>
      <c r="K1181" s="215"/>
      <c r="L1181" s="220"/>
      <c r="M1181" s="221"/>
      <c r="N1181" s="222"/>
      <c r="O1181" s="222"/>
      <c r="P1181" s="222"/>
      <c r="Q1181" s="222"/>
      <c r="R1181" s="222"/>
      <c r="S1181" s="222"/>
      <c r="T1181" s="223"/>
      <c r="AT1181" s="224" t="s">
        <v>263</v>
      </c>
      <c r="AU1181" s="224" t="s">
        <v>95</v>
      </c>
      <c r="AV1181" s="13" t="s">
        <v>95</v>
      </c>
      <c r="AW1181" s="13" t="s">
        <v>41</v>
      </c>
      <c r="AX1181" s="13" t="s">
        <v>85</v>
      </c>
      <c r="AY1181" s="224" t="s">
        <v>209</v>
      </c>
    </row>
    <row r="1182" spans="1:65" s="14" customFormat="1" ht="11.25">
      <c r="B1182" s="229"/>
      <c r="C1182" s="230"/>
      <c r="D1182" s="212" t="s">
        <v>263</v>
      </c>
      <c r="E1182" s="231" t="s">
        <v>1</v>
      </c>
      <c r="F1182" s="232" t="s">
        <v>339</v>
      </c>
      <c r="G1182" s="230"/>
      <c r="H1182" s="233">
        <v>3.125</v>
      </c>
      <c r="I1182" s="234"/>
      <c r="J1182" s="230"/>
      <c r="K1182" s="230"/>
      <c r="L1182" s="235"/>
      <c r="M1182" s="236"/>
      <c r="N1182" s="237"/>
      <c r="O1182" s="237"/>
      <c r="P1182" s="237"/>
      <c r="Q1182" s="237"/>
      <c r="R1182" s="237"/>
      <c r="S1182" s="237"/>
      <c r="T1182" s="238"/>
      <c r="AT1182" s="239" t="s">
        <v>263</v>
      </c>
      <c r="AU1182" s="239" t="s">
        <v>95</v>
      </c>
      <c r="AV1182" s="14" t="s">
        <v>217</v>
      </c>
      <c r="AW1182" s="14" t="s">
        <v>41</v>
      </c>
      <c r="AX1182" s="14" t="s">
        <v>93</v>
      </c>
      <c r="AY1182" s="239" t="s">
        <v>209</v>
      </c>
    </row>
    <row r="1183" spans="1:65" s="2" customFormat="1" ht="44.25" customHeight="1">
      <c r="A1183" s="35"/>
      <c r="B1183" s="36"/>
      <c r="C1183" s="250" t="s">
        <v>1788</v>
      </c>
      <c r="D1183" s="250" t="s">
        <v>405</v>
      </c>
      <c r="E1183" s="251" t="s">
        <v>1789</v>
      </c>
      <c r="F1183" s="252" t="s">
        <v>1790</v>
      </c>
      <c r="G1183" s="253" t="s">
        <v>462</v>
      </c>
      <c r="H1183" s="254">
        <v>4.84</v>
      </c>
      <c r="I1183" s="255"/>
      <c r="J1183" s="256">
        <f>ROUND(I1183*H1183,2)</f>
        <v>0</v>
      </c>
      <c r="K1183" s="252" t="s">
        <v>1</v>
      </c>
      <c r="L1183" s="257"/>
      <c r="M1183" s="258" t="s">
        <v>1</v>
      </c>
      <c r="N1183" s="259" t="s">
        <v>50</v>
      </c>
      <c r="O1183" s="72"/>
      <c r="P1183" s="203">
        <f>O1183*H1183</f>
        <v>0</v>
      </c>
      <c r="Q1183" s="203">
        <v>3.6810000000000002E-2</v>
      </c>
      <c r="R1183" s="203">
        <f>Q1183*H1183</f>
        <v>0.1781604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526</v>
      </c>
      <c r="AT1183" s="205" t="s">
        <v>405</v>
      </c>
      <c r="AU1183" s="205" t="s">
        <v>95</v>
      </c>
      <c r="AY1183" s="17" t="s">
        <v>209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7" t="s">
        <v>93</v>
      </c>
      <c r="BK1183" s="206">
        <f>ROUND(I1183*H1183,2)</f>
        <v>0</v>
      </c>
      <c r="BL1183" s="17" t="s">
        <v>416</v>
      </c>
      <c r="BM1183" s="205" t="s">
        <v>1791</v>
      </c>
    </row>
    <row r="1184" spans="1:65" s="13" customFormat="1" ht="11.25">
      <c r="B1184" s="214"/>
      <c r="C1184" s="215"/>
      <c r="D1184" s="212" t="s">
        <v>263</v>
      </c>
      <c r="E1184" s="216" t="s">
        <v>1</v>
      </c>
      <c r="F1184" s="217" t="s">
        <v>1792</v>
      </c>
      <c r="G1184" s="215"/>
      <c r="H1184" s="218">
        <v>4.84</v>
      </c>
      <c r="I1184" s="219"/>
      <c r="J1184" s="215"/>
      <c r="K1184" s="215"/>
      <c r="L1184" s="220"/>
      <c r="M1184" s="221"/>
      <c r="N1184" s="222"/>
      <c r="O1184" s="222"/>
      <c r="P1184" s="222"/>
      <c r="Q1184" s="222"/>
      <c r="R1184" s="222"/>
      <c r="S1184" s="222"/>
      <c r="T1184" s="223"/>
      <c r="AT1184" s="224" t="s">
        <v>263</v>
      </c>
      <c r="AU1184" s="224" t="s">
        <v>95</v>
      </c>
      <c r="AV1184" s="13" t="s">
        <v>95</v>
      </c>
      <c r="AW1184" s="13" t="s">
        <v>41</v>
      </c>
      <c r="AX1184" s="13" t="s">
        <v>85</v>
      </c>
      <c r="AY1184" s="224" t="s">
        <v>209</v>
      </c>
    </row>
    <row r="1185" spans="1:65" s="14" customFormat="1" ht="11.25">
      <c r="B1185" s="229"/>
      <c r="C1185" s="230"/>
      <c r="D1185" s="212" t="s">
        <v>263</v>
      </c>
      <c r="E1185" s="231" t="s">
        <v>1</v>
      </c>
      <c r="F1185" s="232" t="s">
        <v>339</v>
      </c>
      <c r="G1185" s="230"/>
      <c r="H1185" s="233">
        <v>4.84</v>
      </c>
      <c r="I1185" s="234"/>
      <c r="J1185" s="230"/>
      <c r="K1185" s="230"/>
      <c r="L1185" s="235"/>
      <c r="M1185" s="236"/>
      <c r="N1185" s="237"/>
      <c r="O1185" s="237"/>
      <c r="P1185" s="237"/>
      <c r="Q1185" s="237"/>
      <c r="R1185" s="237"/>
      <c r="S1185" s="237"/>
      <c r="T1185" s="238"/>
      <c r="AT1185" s="239" t="s">
        <v>263</v>
      </c>
      <c r="AU1185" s="239" t="s">
        <v>95</v>
      </c>
      <c r="AV1185" s="14" t="s">
        <v>217</v>
      </c>
      <c r="AW1185" s="14" t="s">
        <v>41</v>
      </c>
      <c r="AX1185" s="14" t="s">
        <v>93</v>
      </c>
      <c r="AY1185" s="239" t="s">
        <v>209</v>
      </c>
    </row>
    <row r="1186" spans="1:65" s="2" customFormat="1" ht="44.25" customHeight="1">
      <c r="A1186" s="35"/>
      <c r="B1186" s="36"/>
      <c r="C1186" s="250" t="s">
        <v>1793</v>
      </c>
      <c r="D1186" s="250" t="s">
        <v>405</v>
      </c>
      <c r="E1186" s="251" t="s">
        <v>1794</v>
      </c>
      <c r="F1186" s="252" t="s">
        <v>1795</v>
      </c>
      <c r="G1186" s="253" t="s">
        <v>462</v>
      </c>
      <c r="H1186" s="254">
        <v>4.84</v>
      </c>
      <c r="I1186" s="255"/>
      <c r="J1186" s="256">
        <f>ROUND(I1186*H1186,2)</f>
        <v>0</v>
      </c>
      <c r="K1186" s="252" t="s">
        <v>1</v>
      </c>
      <c r="L1186" s="257"/>
      <c r="M1186" s="258" t="s">
        <v>1</v>
      </c>
      <c r="N1186" s="259" t="s">
        <v>50</v>
      </c>
      <c r="O1186" s="72"/>
      <c r="P1186" s="203">
        <f>O1186*H1186</f>
        <v>0</v>
      </c>
      <c r="Q1186" s="203">
        <v>3.6810000000000002E-2</v>
      </c>
      <c r="R1186" s="203">
        <f>Q1186*H1186</f>
        <v>0.1781604</v>
      </c>
      <c r="S1186" s="203">
        <v>0</v>
      </c>
      <c r="T1186" s="204">
        <f>S1186*H1186</f>
        <v>0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205" t="s">
        <v>526</v>
      </c>
      <c r="AT1186" s="205" t="s">
        <v>405</v>
      </c>
      <c r="AU1186" s="205" t="s">
        <v>95</v>
      </c>
      <c r="AY1186" s="17" t="s">
        <v>209</v>
      </c>
      <c r="BE1186" s="206">
        <f>IF(N1186="základní",J1186,0)</f>
        <v>0</v>
      </c>
      <c r="BF1186" s="206">
        <f>IF(N1186="snížená",J1186,0)</f>
        <v>0</v>
      </c>
      <c r="BG1186" s="206">
        <f>IF(N1186="zákl. přenesená",J1186,0)</f>
        <v>0</v>
      </c>
      <c r="BH1186" s="206">
        <f>IF(N1186="sníž. přenesená",J1186,0)</f>
        <v>0</v>
      </c>
      <c r="BI1186" s="206">
        <f>IF(N1186="nulová",J1186,0)</f>
        <v>0</v>
      </c>
      <c r="BJ1186" s="17" t="s">
        <v>93</v>
      </c>
      <c r="BK1186" s="206">
        <f>ROUND(I1186*H1186,2)</f>
        <v>0</v>
      </c>
      <c r="BL1186" s="17" t="s">
        <v>416</v>
      </c>
      <c r="BM1186" s="205" t="s">
        <v>1796</v>
      </c>
    </row>
    <row r="1187" spans="1:65" s="13" customFormat="1" ht="11.25">
      <c r="B1187" s="214"/>
      <c r="C1187" s="215"/>
      <c r="D1187" s="212" t="s">
        <v>263</v>
      </c>
      <c r="E1187" s="216" t="s">
        <v>1</v>
      </c>
      <c r="F1187" s="217" t="s">
        <v>1797</v>
      </c>
      <c r="G1187" s="215"/>
      <c r="H1187" s="218">
        <v>4.84</v>
      </c>
      <c r="I1187" s="219"/>
      <c r="J1187" s="215"/>
      <c r="K1187" s="215"/>
      <c r="L1187" s="220"/>
      <c r="M1187" s="221"/>
      <c r="N1187" s="222"/>
      <c r="O1187" s="222"/>
      <c r="P1187" s="222"/>
      <c r="Q1187" s="222"/>
      <c r="R1187" s="222"/>
      <c r="S1187" s="222"/>
      <c r="T1187" s="223"/>
      <c r="AT1187" s="224" t="s">
        <v>263</v>
      </c>
      <c r="AU1187" s="224" t="s">
        <v>95</v>
      </c>
      <c r="AV1187" s="13" t="s">
        <v>95</v>
      </c>
      <c r="AW1187" s="13" t="s">
        <v>41</v>
      </c>
      <c r="AX1187" s="13" t="s">
        <v>85</v>
      </c>
      <c r="AY1187" s="224" t="s">
        <v>209</v>
      </c>
    </row>
    <row r="1188" spans="1:65" s="14" customFormat="1" ht="11.25">
      <c r="B1188" s="229"/>
      <c r="C1188" s="230"/>
      <c r="D1188" s="212" t="s">
        <v>263</v>
      </c>
      <c r="E1188" s="231" t="s">
        <v>1</v>
      </c>
      <c r="F1188" s="232" t="s">
        <v>339</v>
      </c>
      <c r="G1188" s="230"/>
      <c r="H1188" s="233">
        <v>4.84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AT1188" s="239" t="s">
        <v>263</v>
      </c>
      <c r="AU1188" s="239" t="s">
        <v>95</v>
      </c>
      <c r="AV1188" s="14" t="s">
        <v>217</v>
      </c>
      <c r="AW1188" s="14" t="s">
        <v>41</v>
      </c>
      <c r="AX1188" s="14" t="s">
        <v>93</v>
      </c>
      <c r="AY1188" s="239" t="s">
        <v>209</v>
      </c>
    </row>
    <row r="1189" spans="1:65" s="2" customFormat="1" ht="44.25" customHeight="1">
      <c r="A1189" s="35"/>
      <c r="B1189" s="36"/>
      <c r="C1189" s="250" t="s">
        <v>1798</v>
      </c>
      <c r="D1189" s="250" t="s">
        <v>405</v>
      </c>
      <c r="E1189" s="251" t="s">
        <v>1799</v>
      </c>
      <c r="F1189" s="252" t="s">
        <v>1800</v>
      </c>
      <c r="G1189" s="253" t="s">
        <v>462</v>
      </c>
      <c r="H1189" s="254">
        <v>2.42</v>
      </c>
      <c r="I1189" s="255"/>
      <c r="J1189" s="256">
        <f>ROUND(I1189*H1189,2)</f>
        <v>0</v>
      </c>
      <c r="K1189" s="252" t="s">
        <v>1</v>
      </c>
      <c r="L1189" s="257"/>
      <c r="M1189" s="258" t="s">
        <v>1</v>
      </c>
      <c r="N1189" s="259" t="s">
        <v>50</v>
      </c>
      <c r="O1189" s="72"/>
      <c r="P1189" s="203">
        <f>O1189*H1189</f>
        <v>0</v>
      </c>
      <c r="Q1189" s="203">
        <v>3.6810000000000002E-2</v>
      </c>
      <c r="R1189" s="203">
        <f>Q1189*H1189</f>
        <v>8.9080199999999998E-2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526</v>
      </c>
      <c r="AT1189" s="205" t="s">
        <v>405</v>
      </c>
      <c r="AU1189" s="205" t="s">
        <v>95</v>
      </c>
      <c r="AY1189" s="17" t="s">
        <v>209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7" t="s">
        <v>93</v>
      </c>
      <c r="BK1189" s="206">
        <f>ROUND(I1189*H1189,2)</f>
        <v>0</v>
      </c>
      <c r="BL1189" s="17" t="s">
        <v>416</v>
      </c>
      <c r="BM1189" s="205" t="s">
        <v>1801</v>
      </c>
    </row>
    <row r="1190" spans="1:65" s="13" customFormat="1" ht="11.25">
      <c r="B1190" s="214"/>
      <c r="C1190" s="215"/>
      <c r="D1190" s="212" t="s">
        <v>263</v>
      </c>
      <c r="E1190" s="216" t="s">
        <v>1</v>
      </c>
      <c r="F1190" s="217" t="s">
        <v>1802</v>
      </c>
      <c r="G1190" s="215"/>
      <c r="H1190" s="218">
        <v>2.42</v>
      </c>
      <c r="I1190" s="219"/>
      <c r="J1190" s="215"/>
      <c r="K1190" s="215"/>
      <c r="L1190" s="220"/>
      <c r="M1190" s="221"/>
      <c r="N1190" s="222"/>
      <c r="O1190" s="222"/>
      <c r="P1190" s="222"/>
      <c r="Q1190" s="222"/>
      <c r="R1190" s="222"/>
      <c r="S1190" s="222"/>
      <c r="T1190" s="223"/>
      <c r="AT1190" s="224" t="s">
        <v>263</v>
      </c>
      <c r="AU1190" s="224" t="s">
        <v>95</v>
      </c>
      <c r="AV1190" s="13" t="s">
        <v>95</v>
      </c>
      <c r="AW1190" s="13" t="s">
        <v>41</v>
      </c>
      <c r="AX1190" s="13" t="s">
        <v>85</v>
      </c>
      <c r="AY1190" s="224" t="s">
        <v>209</v>
      </c>
    </row>
    <row r="1191" spans="1:65" s="14" customFormat="1" ht="11.25">
      <c r="B1191" s="229"/>
      <c r="C1191" s="230"/>
      <c r="D1191" s="212" t="s">
        <v>263</v>
      </c>
      <c r="E1191" s="231" t="s">
        <v>1</v>
      </c>
      <c r="F1191" s="232" t="s">
        <v>339</v>
      </c>
      <c r="G1191" s="230"/>
      <c r="H1191" s="233">
        <v>2.42</v>
      </c>
      <c r="I1191" s="234"/>
      <c r="J1191" s="230"/>
      <c r="K1191" s="230"/>
      <c r="L1191" s="235"/>
      <c r="M1191" s="236"/>
      <c r="N1191" s="237"/>
      <c r="O1191" s="237"/>
      <c r="P1191" s="237"/>
      <c r="Q1191" s="237"/>
      <c r="R1191" s="237"/>
      <c r="S1191" s="237"/>
      <c r="T1191" s="238"/>
      <c r="AT1191" s="239" t="s">
        <v>263</v>
      </c>
      <c r="AU1191" s="239" t="s">
        <v>95</v>
      </c>
      <c r="AV1191" s="14" t="s">
        <v>217</v>
      </c>
      <c r="AW1191" s="14" t="s">
        <v>41</v>
      </c>
      <c r="AX1191" s="14" t="s">
        <v>93</v>
      </c>
      <c r="AY1191" s="239" t="s">
        <v>209</v>
      </c>
    </row>
    <row r="1192" spans="1:65" s="2" customFormat="1" ht="37.9" customHeight="1">
      <c r="A1192" s="35"/>
      <c r="B1192" s="36"/>
      <c r="C1192" s="250" t="s">
        <v>1803</v>
      </c>
      <c r="D1192" s="250" t="s">
        <v>405</v>
      </c>
      <c r="E1192" s="251" t="s">
        <v>1804</v>
      </c>
      <c r="F1192" s="252" t="s">
        <v>1805</v>
      </c>
      <c r="G1192" s="253" t="s">
        <v>462</v>
      </c>
      <c r="H1192" s="254">
        <v>1.43</v>
      </c>
      <c r="I1192" s="255"/>
      <c r="J1192" s="256">
        <f>ROUND(I1192*H1192,2)</f>
        <v>0</v>
      </c>
      <c r="K1192" s="252" t="s">
        <v>1</v>
      </c>
      <c r="L1192" s="257"/>
      <c r="M1192" s="258" t="s">
        <v>1</v>
      </c>
      <c r="N1192" s="259" t="s">
        <v>50</v>
      </c>
      <c r="O1192" s="72"/>
      <c r="P1192" s="203">
        <f>O1192*H1192</f>
        <v>0</v>
      </c>
      <c r="Q1192" s="203">
        <v>3.4720000000000001E-2</v>
      </c>
      <c r="R1192" s="203">
        <f>Q1192*H1192</f>
        <v>4.9649600000000002E-2</v>
      </c>
      <c r="S1192" s="203">
        <v>0</v>
      </c>
      <c r="T1192" s="204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205" t="s">
        <v>526</v>
      </c>
      <c r="AT1192" s="205" t="s">
        <v>405</v>
      </c>
      <c r="AU1192" s="205" t="s">
        <v>95</v>
      </c>
      <c r="AY1192" s="17" t="s">
        <v>209</v>
      </c>
      <c r="BE1192" s="206">
        <f>IF(N1192="základní",J1192,0)</f>
        <v>0</v>
      </c>
      <c r="BF1192" s="206">
        <f>IF(N1192="snížená",J1192,0)</f>
        <v>0</v>
      </c>
      <c r="BG1192" s="206">
        <f>IF(N1192="zákl. přenesená",J1192,0)</f>
        <v>0</v>
      </c>
      <c r="BH1192" s="206">
        <f>IF(N1192="sníž. přenesená",J1192,0)</f>
        <v>0</v>
      </c>
      <c r="BI1192" s="206">
        <f>IF(N1192="nulová",J1192,0)</f>
        <v>0</v>
      </c>
      <c r="BJ1192" s="17" t="s">
        <v>93</v>
      </c>
      <c r="BK1192" s="206">
        <f>ROUND(I1192*H1192,2)</f>
        <v>0</v>
      </c>
      <c r="BL1192" s="17" t="s">
        <v>416</v>
      </c>
      <c r="BM1192" s="205" t="s">
        <v>1806</v>
      </c>
    </row>
    <row r="1193" spans="1:65" s="13" customFormat="1" ht="11.25">
      <c r="B1193" s="214"/>
      <c r="C1193" s="215"/>
      <c r="D1193" s="212" t="s">
        <v>263</v>
      </c>
      <c r="E1193" s="216" t="s">
        <v>1</v>
      </c>
      <c r="F1193" s="217" t="s">
        <v>1807</v>
      </c>
      <c r="G1193" s="215"/>
      <c r="H1193" s="218">
        <v>1.43</v>
      </c>
      <c r="I1193" s="219"/>
      <c r="J1193" s="215"/>
      <c r="K1193" s="215"/>
      <c r="L1193" s="220"/>
      <c r="M1193" s="221"/>
      <c r="N1193" s="222"/>
      <c r="O1193" s="222"/>
      <c r="P1193" s="222"/>
      <c r="Q1193" s="222"/>
      <c r="R1193" s="222"/>
      <c r="S1193" s="222"/>
      <c r="T1193" s="223"/>
      <c r="AT1193" s="224" t="s">
        <v>263</v>
      </c>
      <c r="AU1193" s="224" t="s">
        <v>95</v>
      </c>
      <c r="AV1193" s="13" t="s">
        <v>95</v>
      </c>
      <c r="AW1193" s="13" t="s">
        <v>41</v>
      </c>
      <c r="AX1193" s="13" t="s">
        <v>85</v>
      </c>
      <c r="AY1193" s="224" t="s">
        <v>209</v>
      </c>
    </row>
    <row r="1194" spans="1:65" s="14" customFormat="1" ht="11.25">
      <c r="B1194" s="229"/>
      <c r="C1194" s="230"/>
      <c r="D1194" s="212" t="s">
        <v>263</v>
      </c>
      <c r="E1194" s="231" t="s">
        <v>1</v>
      </c>
      <c r="F1194" s="232" t="s">
        <v>339</v>
      </c>
      <c r="G1194" s="230"/>
      <c r="H1194" s="233">
        <v>1.43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AT1194" s="239" t="s">
        <v>263</v>
      </c>
      <c r="AU1194" s="239" t="s">
        <v>95</v>
      </c>
      <c r="AV1194" s="14" t="s">
        <v>217</v>
      </c>
      <c r="AW1194" s="14" t="s">
        <v>41</v>
      </c>
      <c r="AX1194" s="14" t="s">
        <v>93</v>
      </c>
      <c r="AY1194" s="239" t="s">
        <v>209</v>
      </c>
    </row>
    <row r="1195" spans="1:65" s="2" customFormat="1" ht="49.15" customHeight="1">
      <c r="A1195" s="35"/>
      <c r="B1195" s="36"/>
      <c r="C1195" s="250" t="s">
        <v>1808</v>
      </c>
      <c r="D1195" s="250" t="s">
        <v>405</v>
      </c>
      <c r="E1195" s="251" t="s">
        <v>1809</v>
      </c>
      <c r="F1195" s="252" t="s">
        <v>1810</v>
      </c>
      <c r="G1195" s="253" t="s">
        <v>462</v>
      </c>
      <c r="H1195" s="254">
        <v>1.899</v>
      </c>
      <c r="I1195" s="255"/>
      <c r="J1195" s="256">
        <f>ROUND(I1195*H1195,2)</f>
        <v>0</v>
      </c>
      <c r="K1195" s="252" t="s">
        <v>1</v>
      </c>
      <c r="L1195" s="257"/>
      <c r="M1195" s="258" t="s">
        <v>1</v>
      </c>
      <c r="N1195" s="259" t="s">
        <v>50</v>
      </c>
      <c r="O1195" s="72"/>
      <c r="P1195" s="203">
        <f>O1195*H1195</f>
        <v>0</v>
      </c>
      <c r="Q1195" s="203">
        <v>3.7039999999999997E-2</v>
      </c>
      <c r="R1195" s="203">
        <f>Q1195*H1195</f>
        <v>7.0338959999999992E-2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526</v>
      </c>
      <c r="AT1195" s="205" t="s">
        <v>405</v>
      </c>
      <c r="AU1195" s="205" t="s">
        <v>95</v>
      </c>
      <c r="AY1195" s="17" t="s">
        <v>209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7" t="s">
        <v>93</v>
      </c>
      <c r="BK1195" s="206">
        <f>ROUND(I1195*H1195,2)</f>
        <v>0</v>
      </c>
      <c r="BL1195" s="17" t="s">
        <v>416</v>
      </c>
      <c r="BM1195" s="205" t="s">
        <v>1811</v>
      </c>
    </row>
    <row r="1196" spans="1:65" s="13" customFormat="1" ht="11.25">
      <c r="B1196" s="214"/>
      <c r="C1196" s="215"/>
      <c r="D1196" s="212" t="s">
        <v>263</v>
      </c>
      <c r="E1196" s="216" t="s">
        <v>1</v>
      </c>
      <c r="F1196" s="217" t="s">
        <v>1812</v>
      </c>
      <c r="G1196" s="215"/>
      <c r="H1196" s="218">
        <v>1.899</v>
      </c>
      <c r="I1196" s="219"/>
      <c r="J1196" s="215"/>
      <c r="K1196" s="215"/>
      <c r="L1196" s="220"/>
      <c r="M1196" s="221"/>
      <c r="N1196" s="222"/>
      <c r="O1196" s="222"/>
      <c r="P1196" s="222"/>
      <c r="Q1196" s="222"/>
      <c r="R1196" s="222"/>
      <c r="S1196" s="222"/>
      <c r="T1196" s="223"/>
      <c r="AT1196" s="224" t="s">
        <v>263</v>
      </c>
      <c r="AU1196" s="224" t="s">
        <v>95</v>
      </c>
      <c r="AV1196" s="13" t="s">
        <v>95</v>
      </c>
      <c r="AW1196" s="13" t="s">
        <v>41</v>
      </c>
      <c r="AX1196" s="13" t="s">
        <v>85</v>
      </c>
      <c r="AY1196" s="224" t="s">
        <v>209</v>
      </c>
    </row>
    <row r="1197" spans="1:65" s="14" customFormat="1" ht="11.25">
      <c r="B1197" s="229"/>
      <c r="C1197" s="230"/>
      <c r="D1197" s="212" t="s">
        <v>263</v>
      </c>
      <c r="E1197" s="231" t="s">
        <v>1</v>
      </c>
      <c r="F1197" s="232" t="s">
        <v>339</v>
      </c>
      <c r="G1197" s="230"/>
      <c r="H1197" s="233">
        <v>1.899</v>
      </c>
      <c r="I1197" s="234"/>
      <c r="J1197" s="230"/>
      <c r="K1197" s="230"/>
      <c r="L1197" s="235"/>
      <c r="M1197" s="236"/>
      <c r="N1197" s="237"/>
      <c r="O1197" s="237"/>
      <c r="P1197" s="237"/>
      <c r="Q1197" s="237"/>
      <c r="R1197" s="237"/>
      <c r="S1197" s="237"/>
      <c r="T1197" s="238"/>
      <c r="AT1197" s="239" t="s">
        <v>263</v>
      </c>
      <c r="AU1197" s="239" t="s">
        <v>95</v>
      </c>
      <c r="AV1197" s="14" t="s">
        <v>217</v>
      </c>
      <c r="AW1197" s="14" t="s">
        <v>41</v>
      </c>
      <c r="AX1197" s="14" t="s">
        <v>93</v>
      </c>
      <c r="AY1197" s="239" t="s">
        <v>209</v>
      </c>
    </row>
    <row r="1198" spans="1:65" s="2" customFormat="1" ht="44.25" customHeight="1">
      <c r="A1198" s="35"/>
      <c r="B1198" s="36"/>
      <c r="C1198" s="250" t="s">
        <v>1813</v>
      </c>
      <c r="D1198" s="250" t="s">
        <v>405</v>
      </c>
      <c r="E1198" s="251" t="s">
        <v>1814</v>
      </c>
      <c r="F1198" s="252" t="s">
        <v>1815</v>
      </c>
      <c r="G1198" s="253" t="s">
        <v>462</v>
      </c>
      <c r="H1198" s="254">
        <v>2.0830000000000002</v>
      </c>
      <c r="I1198" s="255"/>
      <c r="J1198" s="256">
        <f>ROUND(I1198*H1198,2)</f>
        <v>0</v>
      </c>
      <c r="K1198" s="252" t="s">
        <v>1</v>
      </c>
      <c r="L1198" s="257"/>
      <c r="M1198" s="258" t="s">
        <v>1</v>
      </c>
      <c r="N1198" s="259" t="s">
        <v>50</v>
      </c>
      <c r="O1198" s="72"/>
      <c r="P1198" s="203">
        <f>O1198*H1198</f>
        <v>0</v>
      </c>
      <c r="Q1198" s="203">
        <v>3.6810000000000002E-2</v>
      </c>
      <c r="R1198" s="203">
        <f>Q1198*H1198</f>
        <v>7.6675230000000011E-2</v>
      </c>
      <c r="S1198" s="203">
        <v>0</v>
      </c>
      <c r="T1198" s="204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05" t="s">
        <v>526</v>
      </c>
      <c r="AT1198" s="205" t="s">
        <v>405</v>
      </c>
      <c r="AU1198" s="205" t="s">
        <v>95</v>
      </c>
      <c r="AY1198" s="17" t="s">
        <v>209</v>
      </c>
      <c r="BE1198" s="206">
        <f>IF(N1198="základní",J1198,0)</f>
        <v>0</v>
      </c>
      <c r="BF1198" s="206">
        <f>IF(N1198="snížená",J1198,0)</f>
        <v>0</v>
      </c>
      <c r="BG1198" s="206">
        <f>IF(N1198="zákl. přenesená",J1198,0)</f>
        <v>0</v>
      </c>
      <c r="BH1198" s="206">
        <f>IF(N1198="sníž. přenesená",J1198,0)</f>
        <v>0</v>
      </c>
      <c r="BI1198" s="206">
        <f>IF(N1198="nulová",J1198,0)</f>
        <v>0</v>
      </c>
      <c r="BJ1198" s="17" t="s">
        <v>93</v>
      </c>
      <c r="BK1198" s="206">
        <f>ROUND(I1198*H1198,2)</f>
        <v>0</v>
      </c>
      <c r="BL1198" s="17" t="s">
        <v>416</v>
      </c>
      <c r="BM1198" s="205" t="s">
        <v>1816</v>
      </c>
    </row>
    <row r="1199" spans="1:65" s="13" customFormat="1" ht="11.25">
      <c r="B1199" s="214"/>
      <c r="C1199" s="215"/>
      <c r="D1199" s="212" t="s">
        <v>263</v>
      </c>
      <c r="E1199" s="216" t="s">
        <v>1</v>
      </c>
      <c r="F1199" s="217" t="s">
        <v>1817</v>
      </c>
      <c r="G1199" s="215"/>
      <c r="H1199" s="218">
        <v>2.0830000000000002</v>
      </c>
      <c r="I1199" s="219"/>
      <c r="J1199" s="215"/>
      <c r="K1199" s="215"/>
      <c r="L1199" s="220"/>
      <c r="M1199" s="221"/>
      <c r="N1199" s="222"/>
      <c r="O1199" s="222"/>
      <c r="P1199" s="222"/>
      <c r="Q1199" s="222"/>
      <c r="R1199" s="222"/>
      <c r="S1199" s="222"/>
      <c r="T1199" s="223"/>
      <c r="AT1199" s="224" t="s">
        <v>263</v>
      </c>
      <c r="AU1199" s="224" t="s">
        <v>95</v>
      </c>
      <c r="AV1199" s="13" t="s">
        <v>95</v>
      </c>
      <c r="AW1199" s="13" t="s">
        <v>41</v>
      </c>
      <c r="AX1199" s="13" t="s">
        <v>85</v>
      </c>
      <c r="AY1199" s="224" t="s">
        <v>209</v>
      </c>
    </row>
    <row r="1200" spans="1:65" s="14" customFormat="1" ht="11.25">
      <c r="B1200" s="229"/>
      <c r="C1200" s="230"/>
      <c r="D1200" s="212" t="s">
        <v>263</v>
      </c>
      <c r="E1200" s="231" t="s">
        <v>1</v>
      </c>
      <c r="F1200" s="232" t="s">
        <v>339</v>
      </c>
      <c r="G1200" s="230"/>
      <c r="H1200" s="233">
        <v>2.0830000000000002</v>
      </c>
      <c r="I1200" s="234"/>
      <c r="J1200" s="230"/>
      <c r="K1200" s="230"/>
      <c r="L1200" s="235"/>
      <c r="M1200" s="236"/>
      <c r="N1200" s="237"/>
      <c r="O1200" s="237"/>
      <c r="P1200" s="237"/>
      <c r="Q1200" s="237"/>
      <c r="R1200" s="237"/>
      <c r="S1200" s="237"/>
      <c r="T1200" s="238"/>
      <c r="AT1200" s="239" t="s">
        <v>263</v>
      </c>
      <c r="AU1200" s="239" t="s">
        <v>95</v>
      </c>
      <c r="AV1200" s="14" t="s">
        <v>217</v>
      </c>
      <c r="AW1200" s="14" t="s">
        <v>41</v>
      </c>
      <c r="AX1200" s="14" t="s">
        <v>93</v>
      </c>
      <c r="AY1200" s="239" t="s">
        <v>209</v>
      </c>
    </row>
    <row r="1201" spans="1:65" s="2" customFormat="1" ht="44.25" customHeight="1">
      <c r="A1201" s="35"/>
      <c r="B1201" s="36"/>
      <c r="C1201" s="250" t="s">
        <v>1818</v>
      </c>
      <c r="D1201" s="250" t="s">
        <v>405</v>
      </c>
      <c r="E1201" s="251" t="s">
        <v>1819</v>
      </c>
      <c r="F1201" s="252" t="s">
        <v>1820</v>
      </c>
      <c r="G1201" s="253" t="s">
        <v>462</v>
      </c>
      <c r="H1201" s="254">
        <v>1.65</v>
      </c>
      <c r="I1201" s="255"/>
      <c r="J1201" s="256">
        <f>ROUND(I1201*H1201,2)</f>
        <v>0</v>
      </c>
      <c r="K1201" s="252" t="s">
        <v>1</v>
      </c>
      <c r="L1201" s="257"/>
      <c r="M1201" s="258" t="s">
        <v>1</v>
      </c>
      <c r="N1201" s="259" t="s">
        <v>50</v>
      </c>
      <c r="O1201" s="72"/>
      <c r="P1201" s="203">
        <f>O1201*H1201</f>
        <v>0</v>
      </c>
      <c r="Q1201" s="203">
        <v>3.6810000000000002E-2</v>
      </c>
      <c r="R1201" s="203">
        <f>Q1201*H1201</f>
        <v>6.0736499999999999E-2</v>
      </c>
      <c r="S1201" s="203">
        <v>0</v>
      </c>
      <c r="T1201" s="204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205" t="s">
        <v>526</v>
      </c>
      <c r="AT1201" s="205" t="s">
        <v>405</v>
      </c>
      <c r="AU1201" s="205" t="s">
        <v>95</v>
      </c>
      <c r="AY1201" s="17" t="s">
        <v>209</v>
      </c>
      <c r="BE1201" s="206">
        <f>IF(N1201="základní",J1201,0)</f>
        <v>0</v>
      </c>
      <c r="BF1201" s="206">
        <f>IF(N1201="snížená",J1201,0)</f>
        <v>0</v>
      </c>
      <c r="BG1201" s="206">
        <f>IF(N1201="zákl. přenesená",J1201,0)</f>
        <v>0</v>
      </c>
      <c r="BH1201" s="206">
        <f>IF(N1201="sníž. přenesená",J1201,0)</f>
        <v>0</v>
      </c>
      <c r="BI1201" s="206">
        <f>IF(N1201="nulová",J1201,0)</f>
        <v>0</v>
      </c>
      <c r="BJ1201" s="17" t="s">
        <v>93</v>
      </c>
      <c r="BK1201" s="206">
        <f>ROUND(I1201*H1201,2)</f>
        <v>0</v>
      </c>
      <c r="BL1201" s="17" t="s">
        <v>416</v>
      </c>
      <c r="BM1201" s="205" t="s">
        <v>1821</v>
      </c>
    </row>
    <row r="1202" spans="1:65" s="13" customFormat="1" ht="11.25">
      <c r="B1202" s="214"/>
      <c r="C1202" s="215"/>
      <c r="D1202" s="212" t="s">
        <v>263</v>
      </c>
      <c r="E1202" s="216" t="s">
        <v>1</v>
      </c>
      <c r="F1202" s="217" t="s">
        <v>1822</v>
      </c>
      <c r="G1202" s="215"/>
      <c r="H1202" s="218">
        <v>1.65</v>
      </c>
      <c r="I1202" s="219"/>
      <c r="J1202" s="215"/>
      <c r="K1202" s="215"/>
      <c r="L1202" s="220"/>
      <c r="M1202" s="221"/>
      <c r="N1202" s="222"/>
      <c r="O1202" s="222"/>
      <c r="P1202" s="222"/>
      <c r="Q1202" s="222"/>
      <c r="R1202" s="222"/>
      <c r="S1202" s="222"/>
      <c r="T1202" s="223"/>
      <c r="AT1202" s="224" t="s">
        <v>263</v>
      </c>
      <c r="AU1202" s="224" t="s">
        <v>95</v>
      </c>
      <c r="AV1202" s="13" t="s">
        <v>95</v>
      </c>
      <c r="AW1202" s="13" t="s">
        <v>41</v>
      </c>
      <c r="AX1202" s="13" t="s">
        <v>85</v>
      </c>
      <c r="AY1202" s="224" t="s">
        <v>209</v>
      </c>
    </row>
    <row r="1203" spans="1:65" s="14" customFormat="1" ht="11.25">
      <c r="B1203" s="229"/>
      <c r="C1203" s="230"/>
      <c r="D1203" s="212" t="s">
        <v>263</v>
      </c>
      <c r="E1203" s="231" t="s">
        <v>1</v>
      </c>
      <c r="F1203" s="232" t="s">
        <v>339</v>
      </c>
      <c r="G1203" s="230"/>
      <c r="H1203" s="233">
        <v>1.65</v>
      </c>
      <c r="I1203" s="234"/>
      <c r="J1203" s="230"/>
      <c r="K1203" s="230"/>
      <c r="L1203" s="235"/>
      <c r="M1203" s="236"/>
      <c r="N1203" s="237"/>
      <c r="O1203" s="237"/>
      <c r="P1203" s="237"/>
      <c r="Q1203" s="237"/>
      <c r="R1203" s="237"/>
      <c r="S1203" s="237"/>
      <c r="T1203" s="238"/>
      <c r="AT1203" s="239" t="s">
        <v>263</v>
      </c>
      <c r="AU1203" s="239" t="s">
        <v>95</v>
      </c>
      <c r="AV1203" s="14" t="s">
        <v>217</v>
      </c>
      <c r="AW1203" s="14" t="s">
        <v>41</v>
      </c>
      <c r="AX1203" s="14" t="s">
        <v>93</v>
      </c>
      <c r="AY1203" s="239" t="s">
        <v>209</v>
      </c>
    </row>
    <row r="1204" spans="1:65" s="2" customFormat="1" ht="24.2" customHeight="1">
      <c r="A1204" s="35"/>
      <c r="B1204" s="36"/>
      <c r="C1204" s="194" t="s">
        <v>1823</v>
      </c>
      <c r="D1204" s="194" t="s">
        <v>212</v>
      </c>
      <c r="E1204" s="195" t="s">
        <v>1824</v>
      </c>
      <c r="F1204" s="196" t="s">
        <v>1825</v>
      </c>
      <c r="G1204" s="197" t="s">
        <v>515</v>
      </c>
      <c r="H1204" s="198">
        <v>6</v>
      </c>
      <c r="I1204" s="199"/>
      <c r="J1204" s="200">
        <f>ROUND(I1204*H1204,2)</f>
        <v>0</v>
      </c>
      <c r="K1204" s="196" t="s">
        <v>324</v>
      </c>
      <c r="L1204" s="40"/>
      <c r="M1204" s="201" t="s">
        <v>1</v>
      </c>
      <c r="N1204" s="202" t="s">
        <v>50</v>
      </c>
      <c r="O1204" s="72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416</v>
      </c>
      <c r="AT1204" s="205" t="s">
        <v>212</v>
      </c>
      <c r="AU1204" s="205" t="s">
        <v>95</v>
      </c>
      <c r="AY1204" s="17" t="s">
        <v>209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7" t="s">
        <v>93</v>
      </c>
      <c r="BK1204" s="206">
        <f>ROUND(I1204*H1204,2)</f>
        <v>0</v>
      </c>
      <c r="BL1204" s="17" t="s">
        <v>416</v>
      </c>
      <c r="BM1204" s="205" t="s">
        <v>1826</v>
      </c>
    </row>
    <row r="1205" spans="1:65" s="2" customFormat="1" ht="11.25">
      <c r="A1205" s="35"/>
      <c r="B1205" s="36"/>
      <c r="C1205" s="37"/>
      <c r="D1205" s="207" t="s">
        <v>219</v>
      </c>
      <c r="E1205" s="37"/>
      <c r="F1205" s="208" t="s">
        <v>1827</v>
      </c>
      <c r="G1205" s="37"/>
      <c r="H1205" s="37"/>
      <c r="I1205" s="209"/>
      <c r="J1205" s="37"/>
      <c r="K1205" s="37"/>
      <c r="L1205" s="40"/>
      <c r="M1205" s="210"/>
      <c r="N1205" s="211"/>
      <c r="O1205" s="72"/>
      <c r="P1205" s="72"/>
      <c r="Q1205" s="72"/>
      <c r="R1205" s="72"/>
      <c r="S1205" s="72"/>
      <c r="T1205" s="73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T1205" s="17" t="s">
        <v>219</v>
      </c>
      <c r="AU1205" s="17" t="s">
        <v>95</v>
      </c>
    </row>
    <row r="1206" spans="1:65" s="13" customFormat="1" ht="11.25">
      <c r="B1206" s="214"/>
      <c r="C1206" s="215"/>
      <c r="D1206" s="212" t="s">
        <v>263</v>
      </c>
      <c r="E1206" s="216" t="s">
        <v>1</v>
      </c>
      <c r="F1206" s="217" t="s">
        <v>1828</v>
      </c>
      <c r="G1206" s="215"/>
      <c r="H1206" s="218">
        <v>3</v>
      </c>
      <c r="I1206" s="219"/>
      <c r="J1206" s="215"/>
      <c r="K1206" s="215"/>
      <c r="L1206" s="220"/>
      <c r="M1206" s="221"/>
      <c r="N1206" s="222"/>
      <c r="O1206" s="222"/>
      <c r="P1206" s="222"/>
      <c r="Q1206" s="222"/>
      <c r="R1206" s="222"/>
      <c r="S1206" s="222"/>
      <c r="T1206" s="223"/>
      <c r="AT1206" s="224" t="s">
        <v>263</v>
      </c>
      <c r="AU1206" s="224" t="s">
        <v>95</v>
      </c>
      <c r="AV1206" s="13" t="s">
        <v>95</v>
      </c>
      <c r="AW1206" s="13" t="s">
        <v>41</v>
      </c>
      <c r="AX1206" s="13" t="s">
        <v>85</v>
      </c>
      <c r="AY1206" s="224" t="s">
        <v>209</v>
      </c>
    </row>
    <row r="1207" spans="1:65" s="13" customFormat="1" ht="11.25">
      <c r="B1207" s="214"/>
      <c r="C1207" s="215"/>
      <c r="D1207" s="212" t="s">
        <v>263</v>
      </c>
      <c r="E1207" s="216" t="s">
        <v>1</v>
      </c>
      <c r="F1207" s="217" t="s">
        <v>1829</v>
      </c>
      <c r="G1207" s="215"/>
      <c r="H1207" s="218">
        <v>2</v>
      </c>
      <c r="I1207" s="219"/>
      <c r="J1207" s="215"/>
      <c r="K1207" s="215"/>
      <c r="L1207" s="220"/>
      <c r="M1207" s="221"/>
      <c r="N1207" s="222"/>
      <c r="O1207" s="222"/>
      <c r="P1207" s="222"/>
      <c r="Q1207" s="222"/>
      <c r="R1207" s="222"/>
      <c r="S1207" s="222"/>
      <c r="T1207" s="223"/>
      <c r="AT1207" s="224" t="s">
        <v>263</v>
      </c>
      <c r="AU1207" s="224" t="s">
        <v>95</v>
      </c>
      <c r="AV1207" s="13" t="s">
        <v>95</v>
      </c>
      <c r="AW1207" s="13" t="s">
        <v>41</v>
      </c>
      <c r="AX1207" s="13" t="s">
        <v>85</v>
      </c>
      <c r="AY1207" s="224" t="s">
        <v>209</v>
      </c>
    </row>
    <row r="1208" spans="1:65" s="13" customFormat="1" ht="11.25">
      <c r="B1208" s="214"/>
      <c r="C1208" s="215"/>
      <c r="D1208" s="212" t="s">
        <v>263</v>
      </c>
      <c r="E1208" s="216" t="s">
        <v>1</v>
      </c>
      <c r="F1208" s="217" t="s">
        <v>1830</v>
      </c>
      <c r="G1208" s="215"/>
      <c r="H1208" s="218">
        <v>1</v>
      </c>
      <c r="I1208" s="219"/>
      <c r="J1208" s="215"/>
      <c r="K1208" s="215"/>
      <c r="L1208" s="220"/>
      <c r="M1208" s="221"/>
      <c r="N1208" s="222"/>
      <c r="O1208" s="222"/>
      <c r="P1208" s="222"/>
      <c r="Q1208" s="222"/>
      <c r="R1208" s="222"/>
      <c r="S1208" s="222"/>
      <c r="T1208" s="223"/>
      <c r="AT1208" s="224" t="s">
        <v>263</v>
      </c>
      <c r="AU1208" s="224" t="s">
        <v>95</v>
      </c>
      <c r="AV1208" s="13" t="s">
        <v>95</v>
      </c>
      <c r="AW1208" s="13" t="s">
        <v>41</v>
      </c>
      <c r="AX1208" s="13" t="s">
        <v>85</v>
      </c>
      <c r="AY1208" s="224" t="s">
        <v>209</v>
      </c>
    </row>
    <row r="1209" spans="1:65" s="14" customFormat="1" ht="11.25">
      <c r="B1209" s="229"/>
      <c r="C1209" s="230"/>
      <c r="D1209" s="212" t="s">
        <v>263</v>
      </c>
      <c r="E1209" s="231" t="s">
        <v>1</v>
      </c>
      <c r="F1209" s="232" t="s">
        <v>339</v>
      </c>
      <c r="G1209" s="230"/>
      <c r="H1209" s="233">
        <v>6</v>
      </c>
      <c r="I1209" s="234"/>
      <c r="J1209" s="230"/>
      <c r="K1209" s="230"/>
      <c r="L1209" s="235"/>
      <c r="M1209" s="236"/>
      <c r="N1209" s="237"/>
      <c r="O1209" s="237"/>
      <c r="P1209" s="237"/>
      <c r="Q1209" s="237"/>
      <c r="R1209" s="237"/>
      <c r="S1209" s="237"/>
      <c r="T1209" s="238"/>
      <c r="AT1209" s="239" t="s">
        <v>263</v>
      </c>
      <c r="AU1209" s="239" t="s">
        <v>95</v>
      </c>
      <c r="AV1209" s="14" t="s">
        <v>217</v>
      </c>
      <c r="AW1209" s="14" t="s">
        <v>41</v>
      </c>
      <c r="AX1209" s="14" t="s">
        <v>93</v>
      </c>
      <c r="AY1209" s="239" t="s">
        <v>209</v>
      </c>
    </row>
    <row r="1210" spans="1:65" s="2" customFormat="1" ht="37.9" customHeight="1">
      <c r="A1210" s="35"/>
      <c r="B1210" s="36"/>
      <c r="C1210" s="250" t="s">
        <v>1831</v>
      </c>
      <c r="D1210" s="250" t="s">
        <v>405</v>
      </c>
      <c r="E1210" s="251" t="s">
        <v>1832</v>
      </c>
      <c r="F1210" s="252" t="s">
        <v>1833</v>
      </c>
      <c r="G1210" s="253" t="s">
        <v>515</v>
      </c>
      <c r="H1210" s="254">
        <v>2</v>
      </c>
      <c r="I1210" s="255"/>
      <c r="J1210" s="256">
        <f>ROUND(I1210*H1210,2)</f>
        <v>0</v>
      </c>
      <c r="K1210" s="252" t="s">
        <v>1</v>
      </c>
      <c r="L1210" s="257"/>
      <c r="M1210" s="258" t="s">
        <v>1</v>
      </c>
      <c r="N1210" s="259" t="s">
        <v>50</v>
      </c>
      <c r="O1210" s="72"/>
      <c r="P1210" s="203">
        <f>O1210*H1210</f>
        <v>0</v>
      </c>
      <c r="Q1210" s="203">
        <v>1.7500000000000002E-2</v>
      </c>
      <c r="R1210" s="203">
        <f>Q1210*H1210</f>
        <v>3.5000000000000003E-2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526</v>
      </c>
      <c r="AT1210" s="205" t="s">
        <v>405</v>
      </c>
      <c r="AU1210" s="205" t="s">
        <v>95</v>
      </c>
      <c r="AY1210" s="17" t="s">
        <v>209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7" t="s">
        <v>93</v>
      </c>
      <c r="BK1210" s="206">
        <f>ROUND(I1210*H1210,2)</f>
        <v>0</v>
      </c>
      <c r="BL1210" s="17" t="s">
        <v>416</v>
      </c>
      <c r="BM1210" s="205" t="s">
        <v>1834</v>
      </c>
    </row>
    <row r="1211" spans="1:65" s="13" customFormat="1" ht="11.25">
      <c r="B1211" s="214"/>
      <c r="C1211" s="215"/>
      <c r="D1211" s="212" t="s">
        <v>263</v>
      </c>
      <c r="E1211" s="216" t="s">
        <v>1</v>
      </c>
      <c r="F1211" s="217" t="s">
        <v>1835</v>
      </c>
      <c r="G1211" s="215"/>
      <c r="H1211" s="218">
        <v>2</v>
      </c>
      <c r="I1211" s="219"/>
      <c r="J1211" s="215"/>
      <c r="K1211" s="215"/>
      <c r="L1211" s="220"/>
      <c r="M1211" s="221"/>
      <c r="N1211" s="222"/>
      <c r="O1211" s="222"/>
      <c r="P1211" s="222"/>
      <c r="Q1211" s="222"/>
      <c r="R1211" s="222"/>
      <c r="S1211" s="222"/>
      <c r="T1211" s="223"/>
      <c r="AT1211" s="224" t="s">
        <v>263</v>
      </c>
      <c r="AU1211" s="224" t="s">
        <v>95</v>
      </c>
      <c r="AV1211" s="13" t="s">
        <v>95</v>
      </c>
      <c r="AW1211" s="13" t="s">
        <v>41</v>
      </c>
      <c r="AX1211" s="13" t="s">
        <v>85</v>
      </c>
      <c r="AY1211" s="224" t="s">
        <v>209</v>
      </c>
    </row>
    <row r="1212" spans="1:65" s="14" customFormat="1" ht="11.25">
      <c r="B1212" s="229"/>
      <c r="C1212" s="230"/>
      <c r="D1212" s="212" t="s">
        <v>263</v>
      </c>
      <c r="E1212" s="231" t="s">
        <v>1</v>
      </c>
      <c r="F1212" s="232" t="s">
        <v>339</v>
      </c>
      <c r="G1212" s="230"/>
      <c r="H1212" s="233">
        <v>2</v>
      </c>
      <c r="I1212" s="234"/>
      <c r="J1212" s="230"/>
      <c r="K1212" s="230"/>
      <c r="L1212" s="235"/>
      <c r="M1212" s="236"/>
      <c r="N1212" s="237"/>
      <c r="O1212" s="237"/>
      <c r="P1212" s="237"/>
      <c r="Q1212" s="237"/>
      <c r="R1212" s="237"/>
      <c r="S1212" s="237"/>
      <c r="T1212" s="238"/>
      <c r="AT1212" s="239" t="s">
        <v>263</v>
      </c>
      <c r="AU1212" s="239" t="s">
        <v>95</v>
      </c>
      <c r="AV1212" s="14" t="s">
        <v>217</v>
      </c>
      <c r="AW1212" s="14" t="s">
        <v>41</v>
      </c>
      <c r="AX1212" s="14" t="s">
        <v>93</v>
      </c>
      <c r="AY1212" s="239" t="s">
        <v>209</v>
      </c>
    </row>
    <row r="1213" spans="1:65" s="2" customFormat="1" ht="37.9" customHeight="1">
      <c r="A1213" s="35"/>
      <c r="B1213" s="36"/>
      <c r="C1213" s="250" t="s">
        <v>1836</v>
      </c>
      <c r="D1213" s="250" t="s">
        <v>405</v>
      </c>
      <c r="E1213" s="251" t="s">
        <v>1837</v>
      </c>
      <c r="F1213" s="252" t="s">
        <v>1838</v>
      </c>
      <c r="G1213" s="253" t="s">
        <v>515</v>
      </c>
      <c r="H1213" s="254">
        <v>3</v>
      </c>
      <c r="I1213" s="255"/>
      <c r="J1213" s="256">
        <f>ROUND(I1213*H1213,2)</f>
        <v>0</v>
      </c>
      <c r="K1213" s="252" t="s">
        <v>1</v>
      </c>
      <c r="L1213" s="257"/>
      <c r="M1213" s="258" t="s">
        <v>1</v>
      </c>
      <c r="N1213" s="259" t="s">
        <v>50</v>
      </c>
      <c r="O1213" s="72"/>
      <c r="P1213" s="203">
        <f>O1213*H1213</f>
        <v>0</v>
      </c>
      <c r="Q1213" s="203">
        <v>1.95E-2</v>
      </c>
      <c r="R1213" s="203">
        <f>Q1213*H1213</f>
        <v>5.8499999999999996E-2</v>
      </c>
      <c r="S1213" s="203">
        <v>0</v>
      </c>
      <c r="T1213" s="204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205" t="s">
        <v>526</v>
      </c>
      <c r="AT1213" s="205" t="s">
        <v>405</v>
      </c>
      <c r="AU1213" s="205" t="s">
        <v>95</v>
      </c>
      <c r="AY1213" s="17" t="s">
        <v>209</v>
      </c>
      <c r="BE1213" s="206">
        <f>IF(N1213="základní",J1213,0)</f>
        <v>0</v>
      </c>
      <c r="BF1213" s="206">
        <f>IF(N1213="snížená",J1213,0)</f>
        <v>0</v>
      </c>
      <c r="BG1213" s="206">
        <f>IF(N1213="zákl. přenesená",J1213,0)</f>
        <v>0</v>
      </c>
      <c r="BH1213" s="206">
        <f>IF(N1213="sníž. přenesená",J1213,0)</f>
        <v>0</v>
      </c>
      <c r="BI1213" s="206">
        <f>IF(N1213="nulová",J1213,0)</f>
        <v>0</v>
      </c>
      <c r="BJ1213" s="17" t="s">
        <v>93</v>
      </c>
      <c r="BK1213" s="206">
        <f>ROUND(I1213*H1213,2)</f>
        <v>0</v>
      </c>
      <c r="BL1213" s="17" t="s">
        <v>416</v>
      </c>
      <c r="BM1213" s="205" t="s">
        <v>1839</v>
      </c>
    </row>
    <row r="1214" spans="1:65" s="13" customFormat="1" ht="11.25">
      <c r="B1214" s="214"/>
      <c r="C1214" s="215"/>
      <c r="D1214" s="212" t="s">
        <v>263</v>
      </c>
      <c r="E1214" s="216" t="s">
        <v>1</v>
      </c>
      <c r="F1214" s="217" t="s">
        <v>1840</v>
      </c>
      <c r="G1214" s="215"/>
      <c r="H1214" s="218">
        <v>2</v>
      </c>
      <c r="I1214" s="219"/>
      <c r="J1214" s="215"/>
      <c r="K1214" s="215"/>
      <c r="L1214" s="220"/>
      <c r="M1214" s="221"/>
      <c r="N1214" s="222"/>
      <c r="O1214" s="222"/>
      <c r="P1214" s="222"/>
      <c r="Q1214" s="222"/>
      <c r="R1214" s="222"/>
      <c r="S1214" s="222"/>
      <c r="T1214" s="223"/>
      <c r="AT1214" s="224" t="s">
        <v>263</v>
      </c>
      <c r="AU1214" s="224" t="s">
        <v>95</v>
      </c>
      <c r="AV1214" s="13" t="s">
        <v>95</v>
      </c>
      <c r="AW1214" s="13" t="s">
        <v>41</v>
      </c>
      <c r="AX1214" s="13" t="s">
        <v>85</v>
      </c>
      <c r="AY1214" s="224" t="s">
        <v>209</v>
      </c>
    </row>
    <row r="1215" spans="1:65" s="13" customFormat="1" ht="11.25">
      <c r="B1215" s="214"/>
      <c r="C1215" s="215"/>
      <c r="D1215" s="212" t="s">
        <v>263</v>
      </c>
      <c r="E1215" s="216" t="s">
        <v>1</v>
      </c>
      <c r="F1215" s="217" t="s">
        <v>1841</v>
      </c>
      <c r="G1215" s="215"/>
      <c r="H1215" s="218">
        <v>1</v>
      </c>
      <c r="I1215" s="219"/>
      <c r="J1215" s="215"/>
      <c r="K1215" s="215"/>
      <c r="L1215" s="220"/>
      <c r="M1215" s="221"/>
      <c r="N1215" s="222"/>
      <c r="O1215" s="222"/>
      <c r="P1215" s="222"/>
      <c r="Q1215" s="222"/>
      <c r="R1215" s="222"/>
      <c r="S1215" s="222"/>
      <c r="T1215" s="223"/>
      <c r="AT1215" s="224" t="s">
        <v>263</v>
      </c>
      <c r="AU1215" s="224" t="s">
        <v>95</v>
      </c>
      <c r="AV1215" s="13" t="s">
        <v>95</v>
      </c>
      <c r="AW1215" s="13" t="s">
        <v>41</v>
      </c>
      <c r="AX1215" s="13" t="s">
        <v>85</v>
      </c>
      <c r="AY1215" s="224" t="s">
        <v>209</v>
      </c>
    </row>
    <row r="1216" spans="1:65" s="14" customFormat="1" ht="11.25">
      <c r="B1216" s="229"/>
      <c r="C1216" s="230"/>
      <c r="D1216" s="212" t="s">
        <v>263</v>
      </c>
      <c r="E1216" s="231" t="s">
        <v>1</v>
      </c>
      <c r="F1216" s="232" t="s">
        <v>339</v>
      </c>
      <c r="G1216" s="230"/>
      <c r="H1216" s="233">
        <v>3</v>
      </c>
      <c r="I1216" s="234"/>
      <c r="J1216" s="230"/>
      <c r="K1216" s="230"/>
      <c r="L1216" s="235"/>
      <c r="M1216" s="236"/>
      <c r="N1216" s="237"/>
      <c r="O1216" s="237"/>
      <c r="P1216" s="237"/>
      <c r="Q1216" s="237"/>
      <c r="R1216" s="237"/>
      <c r="S1216" s="237"/>
      <c r="T1216" s="238"/>
      <c r="AT1216" s="239" t="s">
        <v>263</v>
      </c>
      <c r="AU1216" s="239" t="s">
        <v>95</v>
      </c>
      <c r="AV1216" s="14" t="s">
        <v>217</v>
      </c>
      <c r="AW1216" s="14" t="s">
        <v>41</v>
      </c>
      <c r="AX1216" s="14" t="s">
        <v>93</v>
      </c>
      <c r="AY1216" s="239" t="s">
        <v>209</v>
      </c>
    </row>
    <row r="1217" spans="1:65" s="2" customFormat="1" ht="37.9" customHeight="1">
      <c r="A1217" s="35"/>
      <c r="B1217" s="36"/>
      <c r="C1217" s="250" t="s">
        <v>1842</v>
      </c>
      <c r="D1217" s="250" t="s">
        <v>405</v>
      </c>
      <c r="E1217" s="251" t="s">
        <v>1843</v>
      </c>
      <c r="F1217" s="252" t="s">
        <v>1844</v>
      </c>
      <c r="G1217" s="253" t="s">
        <v>515</v>
      </c>
      <c r="H1217" s="254">
        <v>1</v>
      </c>
      <c r="I1217" s="255"/>
      <c r="J1217" s="256">
        <f>ROUND(I1217*H1217,2)</f>
        <v>0</v>
      </c>
      <c r="K1217" s="252" t="s">
        <v>1</v>
      </c>
      <c r="L1217" s="257"/>
      <c r="M1217" s="258" t="s">
        <v>1</v>
      </c>
      <c r="N1217" s="259" t="s">
        <v>50</v>
      </c>
      <c r="O1217" s="72"/>
      <c r="P1217" s="203">
        <f>O1217*H1217</f>
        <v>0</v>
      </c>
      <c r="Q1217" s="203">
        <v>1.95E-2</v>
      </c>
      <c r="R1217" s="203">
        <f>Q1217*H1217</f>
        <v>1.95E-2</v>
      </c>
      <c r="S1217" s="203">
        <v>0</v>
      </c>
      <c r="T1217" s="204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205" t="s">
        <v>526</v>
      </c>
      <c r="AT1217" s="205" t="s">
        <v>405</v>
      </c>
      <c r="AU1217" s="205" t="s">
        <v>95</v>
      </c>
      <c r="AY1217" s="17" t="s">
        <v>209</v>
      </c>
      <c r="BE1217" s="206">
        <f>IF(N1217="základní",J1217,0)</f>
        <v>0</v>
      </c>
      <c r="BF1217" s="206">
        <f>IF(N1217="snížená",J1217,0)</f>
        <v>0</v>
      </c>
      <c r="BG1217" s="206">
        <f>IF(N1217="zákl. přenesená",J1217,0)</f>
        <v>0</v>
      </c>
      <c r="BH1217" s="206">
        <f>IF(N1217="sníž. přenesená",J1217,0)</f>
        <v>0</v>
      </c>
      <c r="BI1217" s="206">
        <f>IF(N1217="nulová",J1217,0)</f>
        <v>0</v>
      </c>
      <c r="BJ1217" s="17" t="s">
        <v>93</v>
      </c>
      <c r="BK1217" s="206">
        <f>ROUND(I1217*H1217,2)</f>
        <v>0</v>
      </c>
      <c r="BL1217" s="17" t="s">
        <v>416</v>
      </c>
      <c r="BM1217" s="205" t="s">
        <v>1845</v>
      </c>
    </row>
    <row r="1218" spans="1:65" s="13" customFormat="1" ht="11.25">
      <c r="B1218" s="214"/>
      <c r="C1218" s="215"/>
      <c r="D1218" s="212" t="s">
        <v>263</v>
      </c>
      <c r="E1218" s="216" t="s">
        <v>1</v>
      </c>
      <c r="F1218" s="217" t="s">
        <v>1846</v>
      </c>
      <c r="G1218" s="215"/>
      <c r="H1218" s="218">
        <v>1</v>
      </c>
      <c r="I1218" s="219"/>
      <c r="J1218" s="215"/>
      <c r="K1218" s="215"/>
      <c r="L1218" s="220"/>
      <c r="M1218" s="221"/>
      <c r="N1218" s="222"/>
      <c r="O1218" s="222"/>
      <c r="P1218" s="222"/>
      <c r="Q1218" s="222"/>
      <c r="R1218" s="222"/>
      <c r="S1218" s="222"/>
      <c r="T1218" s="223"/>
      <c r="AT1218" s="224" t="s">
        <v>263</v>
      </c>
      <c r="AU1218" s="224" t="s">
        <v>95</v>
      </c>
      <c r="AV1218" s="13" t="s">
        <v>95</v>
      </c>
      <c r="AW1218" s="13" t="s">
        <v>41</v>
      </c>
      <c r="AX1218" s="13" t="s">
        <v>85</v>
      </c>
      <c r="AY1218" s="224" t="s">
        <v>209</v>
      </c>
    </row>
    <row r="1219" spans="1:65" s="14" customFormat="1" ht="11.25">
      <c r="B1219" s="229"/>
      <c r="C1219" s="230"/>
      <c r="D1219" s="212" t="s">
        <v>263</v>
      </c>
      <c r="E1219" s="231" t="s">
        <v>1</v>
      </c>
      <c r="F1219" s="232" t="s">
        <v>339</v>
      </c>
      <c r="G1219" s="230"/>
      <c r="H1219" s="233">
        <v>1</v>
      </c>
      <c r="I1219" s="234"/>
      <c r="J1219" s="230"/>
      <c r="K1219" s="230"/>
      <c r="L1219" s="235"/>
      <c r="M1219" s="236"/>
      <c r="N1219" s="237"/>
      <c r="O1219" s="237"/>
      <c r="P1219" s="237"/>
      <c r="Q1219" s="237"/>
      <c r="R1219" s="237"/>
      <c r="S1219" s="237"/>
      <c r="T1219" s="238"/>
      <c r="AT1219" s="239" t="s">
        <v>263</v>
      </c>
      <c r="AU1219" s="239" t="s">
        <v>95</v>
      </c>
      <c r="AV1219" s="14" t="s">
        <v>217</v>
      </c>
      <c r="AW1219" s="14" t="s">
        <v>41</v>
      </c>
      <c r="AX1219" s="14" t="s">
        <v>93</v>
      </c>
      <c r="AY1219" s="239" t="s">
        <v>209</v>
      </c>
    </row>
    <row r="1220" spans="1:65" s="2" customFormat="1" ht="37.9" customHeight="1">
      <c r="A1220" s="35"/>
      <c r="B1220" s="36"/>
      <c r="C1220" s="250" t="s">
        <v>1847</v>
      </c>
      <c r="D1220" s="250" t="s">
        <v>405</v>
      </c>
      <c r="E1220" s="251" t="s">
        <v>1848</v>
      </c>
      <c r="F1220" s="252" t="s">
        <v>1849</v>
      </c>
      <c r="G1220" s="253" t="s">
        <v>515</v>
      </c>
      <c r="H1220" s="254">
        <v>5</v>
      </c>
      <c r="I1220" s="255"/>
      <c r="J1220" s="256">
        <f>ROUND(I1220*H1220,2)</f>
        <v>0</v>
      </c>
      <c r="K1220" s="252" t="s">
        <v>324</v>
      </c>
      <c r="L1220" s="257"/>
      <c r="M1220" s="258" t="s">
        <v>1</v>
      </c>
      <c r="N1220" s="259" t="s">
        <v>50</v>
      </c>
      <c r="O1220" s="72"/>
      <c r="P1220" s="203">
        <f>O1220*H1220</f>
        <v>0</v>
      </c>
      <c r="Q1220" s="203">
        <v>1.6E-2</v>
      </c>
      <c r="R1220" s="203">
        <f>Q1220*H1220</f>
        <v>0.08</v>
      </c>
      <c r="S1220" s="203">
        <v>0</v>
      </c>
      <c r="T1220" s="204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205" t="s">
        <v>526</v>
      </c>
      <c r="AT1220" s="205" t="s">
        <v>405</v>
      </c>
      <c r="AU1220" s="205" t="s">
        <v>95</v>
      </c>
      <c r="AY1220" s="17" t="s">
        <v>209</v>
      </c>
      <c r="BE1220" s="206">
        <f>IF(N1220="základní",J1220,0)</f>
        <v>0</v>
      </c>
      <c r="BF1220" s="206">
        <f>IF(N1220="snížená",J1220,0)</f>
        <v>0</v>
      </c>
      <c r="BG1220" s="206">
        <f>IF(N1220="zákl. přenesená",J1220,0)</f>
        <v>0</v>
      </c>
      <c r="BH1220" s="206">
        <f>IF(N1220="sníž. přenesená",J1220,0)</f>
        <v>0</v>
      </c>
      <c r="BI1220" s="206">
        <f>IF(N1220="nulová",J1220,0)</f>
        <v>0</v>
      </c>
      <c r="BJ1220" s="17" t="s">
        <v>93</v>
      </c>
      <c r="BK1220" s="206">
        <f>ROUND(I1220*H1220,2)</f>
        <v>0</v>
      </c>
      <c r="BL1220" s="17" t="s">
        <v>416</v>
      </c>
      <c r="BM1220" s="205" t="s">
        <v>1850</v>
      </c>
    </row>
    <row r="1221" spans="1:65" s="2" customFormat="1" ht="37.9" customHeight="1">
      <c r="A1221" s="35"/>
      <c r="B1221" s="36"/>
      <c r="C1221" s="250" t="s">
        <v>1851</v>
      </c>
      <c r="D1221" s="250" t="s">
        <v>405</v>
      </c>
      <c r="E1221" s="251" t="s">
        <v>1852</v>
      </c>
      <c r="F1221" s="252" t="s">
        <v>1853</v>
      </c>
      <c r="G1221" s="253" t="s">
        <v>515</v>
      </c>
      <c r="H1221" s="254">
        <v>1</v>
      </c>
      <c r="I1221" s="255"/>
      <c r="J1221" s="256">
        <f>ROUND(I1221*H1221,2)</f>
        <v>0</v>
      </c>
      <c r="K1221" s="252" t="s">
        <v>324</v>
      </c>
      <c r="L1221" s="257"/>
      <c r="M1221" s="258" t="s">
        <v>1</v>
      </c>
      <c r="N1221" s="259" t="s">
        <v>50</v>
      </c>
      <c r="O1221" s="72"/>
      <c r="P1221" s="203">
        <f>O1221*H1221</f>
        <v>0</v>
      </c>
      <c r="Q1221" s="203">
        <v>3.5000000000000003E-2</v>
      </c>
      <c r="R1221" s="203">
        <f>Q1221*H1221</f>
        <v>3.5000000000000003E-2</v>
      </c>
      <c r="S1221" s="203">
        <v>0</v>
      </c>
      <c r="T1221" s="204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5" t="s">
        <v>526</v>
      </c>
      <c r="AT1221" s="205" t="s">
        <v>405</v>
      </c>
      <c r="AU1221" s="205" t="s">
        <v>95</v>
      </c>
      <c r="AY1221" s="17" t="s">
        <v>209</v>
      </c>
      <c r="BE1221" s="206">
        <f>IF(N1221="základní",J1221,0)</f>
        <v>0</v>
      </c>
      <c r="BF1221" s="206">
        <f>IF(N1221="snížená",J1221,0)</f>
        <v>0</v>
      </c>
      <c r="BG1221" s="206">
        <f>IF(N1221="zákl. přenesená",J1221,0)</f>
        <v>0</v>
      </c>
      <c r="BH1221" s="206">
        <f>IF(N1221="sníž. přenesená",J1221,0)</f>
        <v>0</v>
      </c>
      <c r="BI1221" s="206">
        <f>IF(N1221="nulová",J1221,0)</f>
        <v>0</v>
      </c>
      <c r="BJ1221" s="17" t="s">
        <v>93</v>
      </c>
      <c r="BK1221" s="206">
        <f>ROUND(I1221*H1221,2)</f>
        <v>0</v>
      </c>
      <c r="BL1221" s="17" t="s">
        <v>416</v>
      </c>
      <c r="BM1221" s="205" t="s">
        <v>1854</v>
      </c>
    </row>
    <row r="1222" spans="1:65" s="2" customFormat="1" ht="24.2" customHeight="1">
      <c r="A1222" s="35"/>
      <c r="B1222" s="36"/>
      <c r="C1222" s="194" t="s">
        <v>1855</v>
      </c>
      <c r="D1222" s="194" t="s">
        <v>212</v>
      </c>
      <c r="E1222" s="195" t="s">
        <v>1856</v>
      </c>
      <c r="F1222" s="196" t="s">
        <v>1857</v>
      </c>
      <c r="G1222" s="197" t="s">
        <v>515</v>
      </c>
      <c r="H1222" s="198">
        <v>5</v>
      </c>
      <c r="I1222" s="199"/>
      <c r="J1222" s="200">
        <f>ROUND(I1222*H1222,2)</f>
        <v>0</v>
      </c>
      <c r="K1222" s="196" t="s">
        <v>324</v>
      </c>
      <c r="L1222" s="40"/>
      <c r="M1222" s="201" t="s">
        <v>1</v>
      </c>
      <c r="N1222" s="202" t="s">
        <v>50</v>
      </c>
      <c r="O1222" s="72"/>
      <c r="P1222" s="203">
        <f>O1222*H1222</f>
        <v>0</v>
      </c>
      <c r="Q1222" s="203">
        <v>0</v>
      </c>
      <c r="R1222" s="203">
        <f>Q1222*H1222</f>
        <v>0</v>
      </c>
      <c r="S1222" s="203">
        <v>0</v>
      </c>
      <c r="T1222" s="204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05" t="s">
        <v>416</v>
      </c>
      <c r="AT1222" s="205" t="s">
        <v>212</v>
      </c>
      <c r="AU1222" s="205" t="s">
        <v>95</v>
      </c>
      <c r="AY1222" s="17" t="s">
        <v>209</v>
      </c>
      <c r="BE1222" s="206">
        <f>IF(N1222="základní",J1222,0)</f>
        <v>0</v>
      </c>
      <c r="BF1222" s="206">
        <f>IF(N1222="snížená",J1222,0)</f>
        <v>0</v>
      </c>
      <c r="BG1222" s="206">
        <f>IF(N1222="zákl. přenesená",J1222,0)</f>
        <v>0</v>
      </c>
      <c r="BH1222" s="206">
        <f>IF(N1222="sníž. přenesená",J1222,0)</f>
        <v>0</v>
      </c>
      <c r="BI1222" s="206">
        <f>IF(N1222="nulová",J1222,0)</f>
        <v>0</v>
      </c>
      <c r="BJ1222" s="17" t="s">
        <v>93</v>
      </c>
      <c r="BK1222" s="206">
        <f>ROUND(I1222*H1222,2)</f>
        <v>0</v>
      </c>
      <c r="BL1222" s="17" t="s">
        <v>416</v>
      </c>
      <c r="BM1222" s="205" t="s">
        <v>1858</v>
      </c>
    </row>
    <row r="1223" spans="1:65" s="2" customFormat="1" ht="11.25">
      <c r="A1223" s="35"/>
      <c r="B1223" s="36"/>
      <c r="C1223" s="37"/>
      <c r="D1223" s="207" t="s">
        <v>219</v>
      </c>
      <c r="E1223" s="37"/>
      <c r="F1223" s="208" t="s">
        <v>1859</v>
      </c>
      <c r="G1223" s="37"/>
      <c r="H1223" s="37"/>
      <c r="I1223" s="209"/>
      <c r="J1223" s="37"/>
      <c r="K1223" s="37"/>
      <c r="L1223" s="40"/>
      <c r="M1223" s="210"/>
      <c r="N1223" s="211"/>
      <c r="O1223" s="72"/>
      <c r="P1223" s="72"/>
      <c r="Q1223" s="72"/>
      <c r="R1223" s="72"/>
      <c r="S1223" s="72"/>
      <c r="T1223" s="73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T1223" s="17" t="s">
        <v>219</v>
      </c>
      <c r="AU1223" s="17" t="s">
        <v>95</v>
      </c>
    </row>
    <row r="1224" spans="1:65" s="13" customFormat="1" ht="11.25">
      <c r="B1224" s="214"/>
      <c r="C1224" s="215"/>
      <c r="D1224" s="212" t="s">
        <v>263</v>
      </c>
      <c r="E1224" s="216" t="s">
        <v>1</v>
      </c>
      <c r="F1224" s="217" t="s">
        <v>1860</v>
      </c>
      <c r="G1224" s="215"/>
      <c r="H1224" s="218">
        <v>2</v>
      </c>
      <c r="I1224" s="219"/>
      <c r="J1224" s="215"/>
      <c r="K1224" s="215"/>
      <c r="L1224" s="220"/>
      <c r="M1224" s="221"/>
      <c r="N1224" s="222"/>
      <c r="O1224" s="222"/>
      <c r="P1224" s="222"/>
      <c r="Q1224" s="222"/>
      <c r="R1224" s="222"/>
      <c r="S1224" s="222"/>
      <c r="T1224" s="223"/>
      <c r="AT1224" s="224" t="s">
        <v>263</v>
      </c>
      <c r="AU1224" s="224" t="s">
        <v>95</v>
      </c>
      <c r="AV1224" s="13" t="s">
        <v>95</v>
      </c>
      <c r="AW1224" s="13" t="s">
        <v>41</v>
      </c>
      <c r="AX1224" s="13" t="s">
        <v>85</v>
      </c>
      <c r="AY1224" s="224" t="s">
        <v>209</v>
      </c>
    </row>
    <row r="1225" spans="1:65" s="13" customFormat="1" ht="11.25">
      <c r="B1225" s="214"/>
      <c r="C1225" s="215"/>
      <c r="D1225" s="212" t="s">
        <v>263</v>
      </c>
      <c r="E1225" s="216" t="s">
        <v>1</v>
      </c>
      <c r="F1225" s="217" t="s">
        <v>1861</v>
      </c>
      <c r="G1225" s="215"/>
      <c r="H1225" s="218">
        <v>1</v>
      </c>
      <c r="I1225" s="219"/>
      <c r="J1225" s="215"/>
      <c r="K1225" s="215"/>
      <c r="L1225" s="220"/>
      <c r="M1225" s="221"/>
      <c r="N1225" s="222"/>
      <c r="O1225" s="222"/>
      <c r="P1225" s="222"/>
      <c r="Q1225" s="222"/>
      <c r="R1225" s="222"/>
      <c r="S1225" s="222"/>
      <c r="T1225" s="223"/>
      <c r="AT1225" s="224" t="s">
        <v>263</v>
      </c>
      <c r="AU1225" s="224" t="s">
        <v>95</v>
      </c>
      <c r="AV1225" s="13" t="s">
        <v>95</v>
      </c>
      <c r="AW1225" s="13" t="s">
        <v>41</v>
      </c>
      <c r="AX1225" s="13" t="s">
        <v>85</v>
      </c>
      <c r="AY1225" s="224" t="s">
        <v>209</v>
      </c>
    </row>
    <row r="1226" spans="1:65" s="13" customFormat="1" ht="11.25">
      <c r="B1226" s="214"/>
      <c r="C1226" s="215"/>
      <c r="D1226" s="212" t="s">
        <v>263</v>
      </c>
      <c r="E1226" s="216" t="s">
        <v>1</v>
      </c>
      <c r="F1226" s="217" t="s">
        <v>1862</v>
      </c>
      <c r="G1226" s="215"/>
      <c r="H1226" s="218">
        <v>2</v>
      </c>
      <c r="I1226" s="219"/>
      <c r="J1226" s="215"/>
      <c r="K1226" s="215"/>
      <c r="L1226" s="220"/>
      <c r="M1226" s="221"/>
      <c r="N1226" s="222"/>
      <c r="O1226" s="222"/>
      <c r="P1226" s="222"/>
      <c r="Q1226" s="222"/>
      <c r="R1226" s="222"/>
      <c r="S1226" s="222"/>
      <c r="T1226" s="223"/>
      <c r="AT1226" s="224" t="s">
        <v>263</v>
      </c>
      <c r="AU1226" s="224" t="s">
        <v>95</v>
      </c>
      <c r="AV1226" s="13" t="s">
        <v>95</v>
      </c>
      <c r="AW1226" s="13" t="s">
        <v>41</v>
      </c>
      <c r="AX1226" s="13" t="s">
        <v>85</v>
      </c>
      <c r="AY1226" s="224" t="s">
        <v>209</v>
      </c>
    </row>
    <row r="1227" spans="1:65" s="14" customFormat="1" ht="11.25">
      <c r="B1227" s="229"/>
      <c r="C1227" s="230"/>
      <c r="D1227" s="212" t="s">
        <v>263</v>
      </c>
      <c r="E1227" s="231" t="s">
        <v>1</v>
      </c>
      <c r="F1227" s="232" t="s">
        <v>339</v>
      </c>
      <c r="G1227" s="230"/>
      <c r="H1227" s="233">
        <v>5</v>
      </c>
      <c r="I1227" s="234"/>
      <c r="J1227" s="230"/>
      <c r="K1227" s="230"/>
      <c r="L1227" s="235"/>
      <c r="M1227" s="236"/>
      <c r="N1227" s="237"/>
      <c r="O1227" s="237"/>
      <c r="P1227" s="237"/>
      <c r="Q1227" s="237"/>
      <c r="R1227" s="237"/>
      <c r="S1227" s="237"/>
      <c r="T1227" s="238"/>
      <c r="AT1227" s="239" t="s">
        <v>263</v>
      </c>
      <c r="AU1227" s="239" t="s">
        <v>95</v>
      </c>
      <c r="AV1227" s="14" t="s">
        <v>217</v>
      </c>
      <c r="AW1227" s="14" t="s">
        <v>41</v>
      </c>
      <c r="AX1227" s="14" t="s">
        <v>93</v>
      </c>
      <c r="AY1227" s="239" t="s">
        <v>209</v>
      </c>
    </row>
    <row r="1228" spans="1:65" s="2" customFormat="1" ht="44.25" customHeight="1">
      <c r="A1228" s="35"/>
      <c r="B1228" s="36"/>
      <c r="C1228" s="250" t="s">
        <v>1863</v>
      </c>
      <c r="D1228" s="250" t="s">
        <v>405</v>
      </c>
      <c r="E1228" s="251" t="s">
        <v>1864</v>
      </c>
      <c r="F1228" s="252" t="s">
        <v>1865</v>
      </c>
      <c r="G1228" s="253" t="s">
        <v>515</v>
      </c>
      <c r="H1228" s="254">
        <v>1</v>
      </c>
      <c r="I1228" s="255"/>
      <c r="J1228" s="256">
        <f>ROUND(I1228*H1228,2)</f>
        <v>0</v>
      </c>
      <c r="K1228" s="252" t="s">
        <v>1</v>
      </c>
      <c r="L1228" s="257"/>
      <c r="M1228" s="258" t="s">
        <v>1</v>
      </c>
      <c r="N1228" s="259" t="s">
        <v>50</v>
      </c>
      <c r="O1228" s="72"/>
      <c r="P1228" s="203">
        <f>O1228*H1228</f>
        <v>0</v>
      </c>
      <c r="Q1228" s="203">
        <v>1.7500000000000002E-2</v>
      </c>
      <c r="R1228" s="203">
        <f>Q1228*H1228</f>
        <v>1.7500000000000002E-2</v>
      </c>
      <c r="S1228" s="203">
        <v>0</v>
      </c>
      <c r="T1228" s="204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205" t="s">
        <v>526</v>
      </c>
      <c r="AT1228" s="205" t="s">
        <v>405</v>
      </c>
      <c r="AU1228" s="205" t="s">
        <v>95</v>
      </c>
      <c r="AY1228" s="17" t="s">
        <v>209</v>
      </c>
      <c r="BE1228" s="206">
        <f>IF(N1228="základní",J1228,0)</f>
        <v>0</v>
      </c>
      <c r="BF1228" s="206">
        <f>IF(N1228="snížená",J1228,0)</f>
        <v>0</v>
      </c>
      <c r="BG1228" s="206">
        <f>IF(N1228="zákl. přenesená",J1228,0)</f>
        <v>0</v>
      </c>
      <c r="BH1228" s="206">
        <f>IF(N1228="sníž. přenesená",J1228,0)</f>
        <v>0</v>
      </c>
      <c r="BI1228" s="206">
        <f>IF(N1228="nulová",J1228,0)</f>
        <v>0</v>
      </c>
      <c r="BJ1228" s="17" t="s">
        <v>93</v>
      </c>
      <c r="BK1228" s="206">
        <f>ROUND(I1228*H1228,2)</f>
        <v>0</v>
      </c>
      <c r="BL1228" s="17" t="s">
        <v>416</v>
      </c>
      <c r="BM1228" s="205" t="s">
        <v>1866</v>
      </c>
    </row>
    <row r="1229" spans="1:65" s="13" customFormat="1" ht="11.25">
      <c r="B1229" s="214"/>
      <c r="C1229" s="215"/>
      <c r="D1229" s="212" t="s">
        <v>263</v>
      </c>
      <c r="E1229" s="216" t="s">
        <v>1</v>
      </c>
      <c r="F1229" s="217" t="s">
        <v>1867</v>
      </c>
      <c r="G1229" s="215"/>
      <c r="H1229" s="218">
        <v>1</v>
      </c>
      <c r="I1229" s="219"/>
      <c r="J1229" s="215"/>
      <c r="K1229" s="215"/>
      <c r="L1229" s="220"/>
      <c r="M1229" s="221"/>
      <c r="N1229" s="222"/>
      <c r="O1229" s="222"/>
      <c r="P1229" s="222"/>
      <c r="Q1229" s="222"/>
      <c r="R1229" s="222"/>
      <c r="S1229" s="222"/>
      <c r="T1229" s="223"/>
      <c r="AT1229" s="224" t="s">
        <v>263</v>
      </c>
      <c r="AU1229" s="224" t="s">
        <v>95</v>
      </c>
      <c r="AV1229" s="13" t="s">
        <v>95</v>
      </c>
      <c r="AW1229" s="13" t="s">
        <v>41</v>
      </c>
      <c r="AX1229" s="13" t="s">
        <v>85</v>
      </c>
      <c r="AY1229" s="224" t="s">
        <v>209</v>
      </c>
    </row>
    <row r="1230" spans="1:65" s="14" customFormat="1" ht="11.25">
      <c r="B1230" s="229"/>
      <c r="C1230" s="230"/>
      <c r="D1230" s="212" t="s">
        <v>263</v>
      </c>
      <c r="E1230" s="231" t="s">
        <v>1</v>
      </c>
      <c r="F1230" s="232" t="s">
        <v>339</v>
      </c>
      <c r="G1230" s="230"/>
      <c r="H1230" s="233">
        <v>1</v>
      </c>
      <c r="I1230" s="234"/>
      <c r="J1230" s="230"/>
      <c r="K1230" s="230"/>
      <c r="L1230" s="235"/>
      <c r="M1230" s="236"/>
      <c r="N1230" s="237"/>
      <c r="O1230" s="237"/>
      <c r="P1230" s="237"/>
      <c r="Q1230" s="237"/>
      <c r="R1230" s="237"/>
      <c r="S1230" s="237"/>
      <c r="T1230" s="238"/>
      <c r="AT1230" s="239" t="s">
        <v>263</v>
      </c>
      <c r="AU1230" s="239" t="s">
        <v>95</v>
      </c>
      <c r="AV1230" s="14" t="s">
        <v>217</v>
      </c>
      <c r="AW1230" s="14" t="s">
        <v>41</v>
      </c>
      <c r="AX1230" s="14" t="s">
        <v>93</v>
      </c>
      <c r="AY1230" s="239" t="s">
        <v>209</v>
      </c>
    </row>
    <row r="1231" spans="1:65" s="2" customFormat="1" ht="44.25" customHeight="1">
      <c r="A1231" s="35"/>
      <c r="B1231" s="36"/>
      <c r="C1231" s="250" t="s">
        <v>1868</v>
      </c>
      <c r="D1231" s="250" t="s">
        <v>405</v>
      </c>
      <c r="E1231" s="251" t="s">
        <v>1869</v>
      </c>
      <c r="F1231" s="252" t="s">
        <v>1870</v>
      </c>
      <c r="G1231" s="253" t="s">
        <v>515</v>
      </c>
      <c r="H1231" s="254">
        <v>2</v>
      </c>
      <c r="I1231" s="255"/>
      <c r="J1231" s="256">
        <f>ROUND(I1231*H1231,2)</f>
        <v>0</v>
      </c>
      <c r="K1231" s="252" t="s">
        <v>1</v>
      </c>
      <c r="L1231" s="257"/>
      <c r="M1231" s="258" t="s">
        <v>1</v>
      </c>
      <c r="N1231" s="259" t="s">
        <v>50</v>
      </c>
      <c r="O1231" s="72"/>
      <c r="P1231" s="203">
        <f>O1231*H1231</f>
        <v>0</v>
      </c>
      <c r="Q1231" s="203">
        <v>1.95E-2</v>
      </c>
      <c r="R1231" s="203">
        <f>Q1231*H1231</f>
        <v>3.9E-2</v>
      </c>
      <c r="S1231" s="203">
        <v>0</v>
      </c>
      <c r="T1231" s="204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5" t="s">
        <v>526</v>
      </c>
      <c r="AT1231" s="205" t="s">
        <v>405</v>
      </c>
      <c r="AU1231" s="205" t="s">
        <v>95</v>
      </c>
      <c r="AY1231" s="17" t="s">
        <v>209</v>
      </c>
      <c r="BE1231" s="206">
        <f>IF(N1231="základní",J1231,0)</f>
        <v>0</v>
      </c>
      <c r="BF1231" s="206">
        <f>IF(N1231="snížená",J1231,0)</f>
        <v>0</v>
      </c>
      <c r="BG1231" s="206">
        <f>IF(N1231="zákl. přenesená",J1231,0)</f>
        <v>0</v>
      </c>
      <c r="BH1231" s="206">
        <f>IF(N1231="sníž. přenesená",J1231,0)</f>
        <v>0</v>
      </c>
      <c r="BI1231" s="206">
        <f>IF(N1231="nulová",J1231,0)</f>
        <v>0</v>
      </c>
      <c r="BJ1231" s="17" t="s">
        <v>93</v>
      </c>
      <c r="BK1231" s="206">
        <f>ROUND(I1231*H1231,2)</f>
        <v>0</v>
      </c>
      <c r="BL1231" s="17" t="s">
        <v>416</v>
      </c>
      <c r="BM1231" s="205" t="s">
        <v>1871</v>
      </c>
    </row>
    <row r="1232" spans="1:65" s="13" customFormat="1" ht="11.25">
      <c r="B1232" s="214"/>
      <c r="C1232" s="215"/>
      <c r="D1232" s="212" t="s">
        <v>263</v>
      </c>
      <c r="E1232" s="216" t="s">
        <v>1</v>
      </c>
      <c r="F1232" s="217" t="s">
        <v>1872</v>
      </c>
      <c r="G1232" s="215"/>
      <c r="H1232" s="218">
        <v>1</v>
      </c>
      <c r="I1232" s="219"/>
      <c r="J1232" s="215"/>
      <c r="K1232" s="215"/>
      <c r="L1232" s="220"/>
      <c r="M1232" s="221"/>
      <c r="N1232" s="222"/>
      <c r="O1232" s="222"/>
      <c r="P1232" s="222"/>
      <c r="Q1232" s="222"/>
      <c r="R1232" s="222"/>
      <c r="S1232" s="222"/>
      <c r="T1232" s="223"/>
      <c r="AT1232" s="224" t="s">
        <v>263</v>
      </c>
      <c r="AU1232" s="224" t="s">
        <v>95</v>
      </c>
      <c r="AV1232" s="13" t="s">
        <v>95</v>
      </c>
      <c r="AW1232" s="13" t="s">
        <v>41</v>
      </c>
      <c r="AX1232" s="13" t="s">
        <v>85</v>
      </c>
      <c r="AY1232" s="224" t="s">
        <v>209</v>
      </c>
    </row>
    <row r="1233" spans="1:65" s="13" customFormat="1" ht="11.25">
      <c r="B1233" s="214"/>
      <c r="C1233" s="215"/>
      <c r="D1233" s="212" t="s">
        <v>263</v>
      </c>
      <c r="E1233" s="216" t="s">
        <v>1</v>
      </c>
      <c r="F1233" s="217" t="s">
        <v>1873</v>
      </c>
      <c r="G1233" s="215"/>
      <c r="H1233" s="218">
        <v>1</v>
      </c>
      <c r="I1233" s="219"/>
      <c r="J1233" s="215"/>
      <c r="K1233" s="215"/>
      <c r="L1233" s="220"/>
      <c r="M1233" s="221"/>
      <c r="N1233" s="222"/>
      <c r="O1233" s="222"/>
      <c r="P1233" s="222"/>
      <c r="Q1233" s="222"/>
      <c r="R1233" s="222"/>
      <c r="S1233" s="222"/>
      <c r="T1233" s="223"/>
      <c r="AT1233" s="224" t="s">
        <v>263</v>
      </c>
      <c r="AU1233" s="224" t="s">
        <v>95</v>
      </c>
      <c r="AV1233" s="13" t="s">
        <v>95</v>
      </c>
      <c r="AW1233" s="13" t="s">
        <v>41</v>
      </c>
      <c r="AX1233" s="13" t="s">
        <v>85</v>
      </c>
      <c r="AY1233" s="224" t="s">
        <v>209</v>
      </c>
    </row>
    <row r="1234" spans="1:65" s="14" customFormat="1" ht="11.25">
      <c r="B1234" s="229"/>
      <c r="C1234" s="230"/>
      <c r="D1234" s="212" t="s">
        <v>263</v>
      </c>
      <c r="E1234" s="231" t="s">
        <v>1</v>
      </c>
      <c r="F1234" s="232" t="s">
        <v>339</v>
      </c>
      <c r="G1234" s="230"/>
      <c r="H1234" s="233">
        <v>2</v>
      </c>
      <c r="I1234" s="234"/>
      <c r="J1234" s="230"/>
      <c r="K1234" s="230"/>
      <c r="L1234" s="235"/>
      <c r="M1234" s="236"/>
      <c r="N1234" s="237"/>
      <c r="O1234" s="237"/>
      <c r="P1234" s="237"/>
      <c r="Q1234" s="237"/>
      <c r="R1234" s="237"/>
      <c r="S1234" s="237"/>
      <c r="T1234" s="238"/>
      <c r="AT1234" s="239" t="s">
        <v>263</v>
      </c>
      <c r="AU1234" s="239" t="s">
        <v>95</v>
      </c>
      <c r="AV1234" s="14" t="s">
        <v>217</v>
      </c>
      <c r="AW1234" s="14" t="s">
        <v>41</v>
      </c>
      <c r="AX1234" s="14" t="s">
        <v>93</v>
      </c>
      <c r="AY1234" s="239" t="s">
        <v>209</v>
      </c>
    </row>
    <row r="1235" spans="1:65" s="2" customFormat="1" ht="37.9" customHeight="1">
      <c r="A1235" s="35"/>
      <c r="B1235" s="36"/>
      <c r="C1235" s="250" t="s">
        <v>1874</v>
      </c>
      <c r="D1235" s="250" t="s">
        <v>405</v>
      </c>
      <c r="E1235" s="251" t="s">
        <v>1875</v>
      </c>
      <c r="F1235" s="252" t="s">
        <v>1876</v>
      </c>
      <c r="G1235" s="253" t="s">
        <v>515</v>
      </c>
      <c r="H1235" s="254">
        <v>2</v>
      </c>
      <c r="I1235" s="255"/>
      <c r="J1235" s="256">
        <f>ROUND(I1235*H1235,2)</f>
        <v>0</v>
      </c>
      <c r="K1235" s="252" t="s">
        <v>1</v>
      </c>
      <c r="L1235" s="257"/>
      <c r="M1235" s="258" t="s">
        <v>1</v>
      </c>
      <c r="N1235" s="259" t="s">
        <v>50</v>
      </c>
      <c r="O1235" s="72"/>
      <c r="P1235" s="203">
        <f>O1235*H1235</f>
        <v>0</v>
      </c>
      <c r="Q1235" s="203">
        <v>1.95E-2</v>
      </c>
      <c r="R1235" s="203">
        <f>Q1235*H1235</f>
        <v>3.9E-2</v>
      </c>
      <c r="S1235" s="203">
        <v>0</v>
      </c>
      <c r="T1235" s="204">
        <f>S1235*H1235</f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205" t="s">
        <v>526</v>
      </c>
      <c r="AT1235" s="205" t="s">
        <v>405</v>
      </c>
      <c r="AU1235" s="205" t="s">
        <v>95</v>
      </c>
      <c r="AY1235" s="17" t="s">
        <v>209</v>
      </c>
      <c r="BE1235" s="206">
        <f>IF(N1235="základní",J1235,0)</f>
        <v>0</v>
      </c>
      <c r="BF1235" s="206">
        <f>IF(N1235="snížená",J1235,0)</f>
        <v>0</v>
      </c>
      <c r="BG1235" s="206">
        <f>IF(N1235="zákl. přenesená",J1235,0)</f>
        <v>0</v>
      </c>
      <c r="BH1235" s="206">
        <f>IF(N1235="sníž. přenesená",J1235,0)</f>
        <v>0</v>
      </c>
      <c r="BI1235" s="206">
        <f>IF(N1235="nulová",J1235,0)</f>
        <v>0</v>
      </c>
      <c r="BJ1235" s="17" t="s">
        <v>93</v>
      </c>
      <c r="BK1235" s="206">
        <f>ROUND(I1235*H1235,2)</f>
        <v>0</v>
      </c>
      <c r="BL1235" s="17" t="s">
        <v>416</v>
      </c>
      <c r="BM1235" s="205" t="s">
        <v>1877</v>
      </c>
    </row>
    <row r="1236" spans="1:65" s="13" customFormat="1" ht="11.25">
      <c r="B1236" s="214"/>
      <c r="C1236" s="215"/>
      <c r="D1236" s="212" t="s">
        <v>263</v>
      </c>
      <c r="E1236" s="216" t="s">
        <v>1</v>
      </c>
      <c r="F1236" s="217" t="s">
        <v>1878</v>
      </c>
      <c r="G1236" s="215"/>
      <c r="H1236" s="218">
        <v>1</v>
      </c>
      <c r="I1236" s="219"/>
      <c r="J1236" s="215"/>
      <c r="K1236" s="215"/>
      <c r="L1236" s="220"/>
      <c r="M1236" s="221"/>
      <c r="N1236" s="222"/>
      <c r="O1236" s="222"/>
      <c r="P1236" s="222"/>
      <c r="Q1236" s="222"/>
      <c r="R1236" s="222"/>
      <c r="S1236" s="222"/>
      <c r="T1236" s="223"/>
      <c r="AT1236" s="224" t="s">
        <v>263</v>
      </c>
      <c r="AU1236" s="224" t="s">
        <v>95</v>
      </c>
      <c r="AV1236" s="13" t="s">
        <v>95</v>
      </c>
      <c r="AW1236" s="13" t="s">
        <v>41</v>
      </c>
      <c r="AX1236" s="13" t="s">
        <v>85</v>
      </c>
      <c r="AY1236" s="224" t="s">
        <v>209</v>
      </c>
    </row>
    <row r="1237" spans="1:65" s="13" customFormat="1" ht="11.25">
      <c r="B1237" s="214"/>
      <c r="C1237" s="215"/>
      <c r="D1237" s="212" t="s">
        <v>263</v>
      </c>
      <c r="E1237" s="216" t="s">
        <v>1</v>
      </c>
      <c r="F1237" s="217" t="s">
        <v>1879</v>
      </c>
      <c r="G1237" s="215"/>
      <c r="H1237" s="218">
        <v>1</v>
      </c>
      <c r="I1237" s="219"/>
      <c r="J1237" s="215"/>
      <c r="K1237" s="215"/>
      <c r="L1237" s="220"/>
      <c r="M1237" s="221"/>
      <c r="N1237" s="222"/>
      <c r="O1237" s="222"/>
      <c r="P1237" s="222"/>
      <c r="Q1237" s="222"/>
      <c r="R1237" s="222"/>
      <c r="S1237" s="222"/>
      <c r="T1237" s="223"/>
      <c r="AT1237" s="224" t="s">
        <v>263</v>
      </c>
      <c r="AU1237" s="224" t="s">
        <v>95</v>
      </c>
      <c r="AV1237" s="13" t="s">
        <v>95</v>
      </c>
      <c r="AW1237" s="13" t="s">
        <v>41</v>
      </c>
      <c r="AX1237" s="13" t="s">
        <v>85</v>
      </c>
      <c r="AY1237" s="224" t="s">
        <v>209</v>
      </c>
    </row>
    <row r="1238" spans="1:65" s="14" customFormat="1" ht="11.25">
      <c r="B1238" s="229"/>
      <c r="C1238" s="230"/>
      <c r="D1238" s="212" t="s">
        <v>263</v>
      </c>
      <c r="E1238" s="231" t="s">
        <v>1</v>
      </c>
      <c r="F1238" s="232" t="s">
        <v>339</v>
      </c>
      <c r="G1238" s="230"/>
      <c r="H1238" s="233">
        <v>2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AT1238" s="239" t="s">
        <v>263</v>
      </c>
      <c r="AU1238" s="239" t="s">
        <v>95</v>
      </c>
      <c r="AV1238" s="14" t="s">
        <v>217</v>
      </c>
      <c r="AW1238" s="14" t="s">
        <v>41</v>
      </c>
      <c r="AX1238" s="14" t="s">
        <v>93</v>
      </c>
      <c r="AY1238" s="239" t="s">
        <v>209</v>
      </c>
    </row>
    <row r="1239" spans="1:65" s="2" customFormat="1" ht="37.9" customHeight="1">
      <c r="A1239" s="35"/>
      <c r="B1239" s="36"/>
      <c r="C1239" s="250" t="s">
        <v>1880</v>
      </c>
      <c r="D1239" s="250" t="s">
        <v>405</v>
      </c>
      <c r="E1239" s="251" t="s">
        <v>1881</v>
      </c>
      <c r="F1239" s="252" t="s">
        <v>1882</v>
      </c>
      <c r="G1239" s="253" t="s">
        <v>515</v>
      </c>
      <c r="H1239" s="254">
        <v>5</v>
      </c>
      <c r="I1239" s="255"/>
      <c r="J1239" s="256">
        <f>ROUND(I1239*H1239,2)</f>
        <v>0</v>
      </c>
      <c r="K1239" s="252" t="s">
        <v>324</v>
      </c>
      <c r="L1239" s="257"/>
      <c r="M1239" s="258" t="s">
        <v>1</v>
      </c>
      <c r="N1239" s="259" t="s">
        <v>50</v>
      </c>
      <c r="O1239" s="72"/>
      <c r="P1239" s="203">
        <f>O1239*H1239</f>
        <v>0</v>
      </c>
      <c r="Q1239" s="203">
        <v>1.6E-2</v>
      </c>
      <c r="R1239" s="203">
        <f>Q1239*H1239</f>
        <v>0.08</v>
      </c>
      <c r="S1239" s="203">
        <v>0</v>
      </c>
      <c r="T1239" s="204">
        <f>S1239*H1239</f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205" t="s">
        <v>526</v>
      </c>
      <c r="AT1239" s="205" t="s">
        <v>405</v>
      </c>
      <c r="AU1239" s="205" t="s">
        <v>95</v>
      </c>
      <c r="AY1239" s="17" t="s">
        <v>209</v>
      </c>
      <c r="BE1239" s="206">
        <f>IF(N1239="základní",J1239,0)</f>
        <v>0</v>
      </c>
      <c r="BF1239" s="206">
        <f>IF(N1239="snížená",J1239,0)</f>
        <v>0</v>
      </c>
      <c r="BG1239" s="206">
        <f>IF(N1239="zákl. přenesená",J1239,0)</f>
        <v>0</v>
      </c>
      <c r="BH1239" s="206">
        <f>IF(N1239="sníž. přenesená",J1239,0)</f>
        <v>0</v>
      </c>
      <c r="BI1239" s="206">
        <f>IF(N1239="nulová",J1239,0)</f>
        <v>0</v>
      </c>
      <c r="BJ1239" s="17" t="s">
        <v>93</v>
      </c>
      <c r="BK1239" s="206">
        <f>ROUND(I1239*H1239,2)</f>
        <v>0</v>
      </c>
      <c r="BL1239" s="17" t="s">
        <v>416</v>
      </c>
      <c r="BM1239" s="205" t="s">
        <v>1883</v>
      </c>
    </row>
    <row r="1240" spans="1:65" s="2" customFormat="1" ht="21.75" customHeight="1">
      <c r="A1240" s="35"/>
      <c r="B1240" s="36"/>
      <c r="C1240" s="194" t="s">
        <v>1884</v>
      </c>
      <c r="D1240" s="194" t="s">
        <v>212</v>
      </c>
      <c r="E1240" s="195" t="s">
        <v>1885</v>
      </c>
      <c r="F1240" s="196" t="s">
        <v>1886</v>
      </c>
      <c r="G1240" s="197" t="s">
        <v>515</v>
      </c>
      <c r="H1240" s="198">
        <v>11</v>
      </c>
      <c r="I1240" s="199"/>
      <c r="J1240" s="200">
        <f>ROUND(I1240*H1240,2)</f>
        <v>0</v>
      </c>
      <c r="K1240" s="196" t="s">
        <v>324</v>
      </c>
      <c r="L1240" s="40"/>
      <c r="M1240" s="201" t="s">
        <v>1</v>
      </c>
      <c r="N1240" s="202" t="s">
        <v>50</v>
      </c>
      <c r="O1240" s="72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205" t="s">
        <v>416</v>
      </c>
      <c r="AT1240" s="205" t="s">
        <v>212</v>
      </c>
      <c r="AU1240" s="205" t="s">
        <v>95</v>
      </c>
      <c r="AY1240" s="17" t="s">
        <v>209</v>
      </c>
      <c r="BE1240" s="206">
        <f>IF(N1240="základní",J1240,0)</f>
        <v>0</v>
      </c>
      <c r="BF1240" s="206">
        <f>IF(N1240="snížená",J1240,0)</f>
        <v>0</v>
      </c>
      <c r="BG1240" s="206">
        <f>IF(N1240="zákl. přenesená",J1240,0)</f>
        <v>0</v>
      </c>
      <c r="BH1240" s="206">
        <f>IF(N1240="sníž. přenesená",J1240,0)</f>
        <v>0</v>
      </c>
      <c r="BI1240" s="206">
        <f>IF(N1240="nulová",J1240,0)</f>
        <v>0</v>
      </c>
      <c r="BJ1240" s="17" t="s">
        <v>93</v>
      </c>
      <c r="BK1240" s="206">
        <f>ROUND(I1240*H1240,2)</f>
        <v>0</v>
      </c>
      <c r="BL1240" s="17" t="s">
        <v>416</v>
      </c>
      <c r="BM1240" s="205" t="s">
        <v>1887</v>
      </c>
    </row>
    <row r="1241" spans="1:65" s="2" customFormat="1" ht="11.25">
      <c r="A1241" s="35"/>
      <c r="B1241" s="36"/>
      <c r="C1241" s="37"/>
      <c r="D1241" s="207" t="s">
        <v>219</v>
      </c>
      <c r="E1241" s="37"/>
      <c r="F1241" s="208" t="s">
        <v>1888</v>
      </c>
      <c r="G1241" s="37"/>
      <c r="H1241" s="37"/>
      <c r="I1241" s="209"/>
      <c r="J1241" s="37"/>
      <c r="K1241" s="37"/>
      <c r="L1241" s="40"/>
      <c r="M1241" s="210"/>
      <c r="N1241" s="211"/>
      <c r="O1241" s="72"/>
      <c r="P1241" s="72"/>
      <c r="Q1241" s="72"/>
      <c r="R1241" s="72"/>
      <c r="S1241" s="72"/>
      <c r="T1241" s="73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T1241" s="17" t="s">
        <v>219</v>
      </c>
      <c r="AU1241" s="17" t="s">
        <v>95</v>
      </c>
    </row>
    <row r="1242" spans="1:65" s="2" customFormat="1" ht="24.2" customHeight="1">
      <c r="A1242" s="35"/>
      <c r="B1242" s="36"/>
      <c r="C1242" s="250" t="s">
        <v>1889</v>
      </c>
      <c r="D1242" s="250" t="s">
        <v>405</v>
      </c>
      <c r="E1242" s="251" t="s">
        <v>1890</v>
      </c>
      <c r="F1242" s="252" t="s">
        <v>1891</v>
      </c>
      <c r="G1242" s="253" t="s">
        <v>515</v>
      </c>
      <c r="H1242" s="254">
        <v>11</v>
      </c>
      <c r="I1242" s="255"/>
      <c r="J1242" s="256">
        <f>ROUND(I1242*H1242,2)</f>
        <v>0</v>
      </c>
      <c r="K1242" s="252" t="s">
        <v>1</v>
      </c>
      <c r="L1242" s="257"/>
      <c r="M1242" s="258" t="s">
        <v>1</v>
      </c>
      <c r="N1242" s="259" t="s">
        <v>50</v>
      </c>
      <c r="O1242" s="72"/>
      <c r="P1242" s="203">
        <f>O1242*H1242</f>
        <v>0</v>
      </c>
      <c r="Q1242" s="203">
        <v>2.2000000000000001E-3</v>
      </c>
      <c r="R1242" s="203">
        <f>Q1242*H1242</f>
        <v>2.4200000000000003E-2</v>
      </c>
      <c r="S1242" s="203">
        <v>0</v>
      </c>
      <c r="T1242" s="204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205" t="s">
        <v>526</v>
      </c>
      <c r="AT1242" s="205" t="s">
        <v>405</v>
      </c>
      <c r="AU1242" s="205" t="s">
        <v>95</v>
      </c>
      <c r="AY1242" s="17" t="s">
        <v>209</v>
      </c>
      <c r="BE1242" s="206">
        <f>IF(N1242="základní",J1242,0)</f>
        <v>0</v>
      </c>
      <c r="BF1242" s="206">
        <f>IF(N1242="snížená",J1242,0)</f>
        <v>0</v>
      </c>
      <c r="BG1242" s="206">
        <f>IF(N1242="zákl. přenesená",J1242,0)</f>
        <v>0</v>
      </c>
      <c r="BH1242" s="206">
        <f>IF(N1242="sníž. přenesená",J1242,0)</f>
        <v>0</v>
      </c>
      <c r="BI1242" s="206">
        <f>IF(N1242="nulová",J1242,0)</f>
        <v>0</v>
      </c>
      <c r="BJ1242" s="17" t="s">
        <v>93</v>
      </c>
      <c r="BK1242" s="206">
        <f>ROUND(I1242*H1242,2)</f>
        <v>0</v>
      </c>
      <c r="BL1242" s="17" t="s">
        <v>416</v>
      </c>
      <c r="BM1242" s="205" t="s">
        <v>1892</v>
      </c>
    </row>
    <row r="1243" spans="1:65" s="2" customFormat="1" ht="24.2" customHeight="1">
      <c r="A1243" s="35"/>
      <c r="B1243" s="36"/>
      <c r="C1243" s="194" t="s">
        <v>1893</v>
      </c>
      <c r="D1243" s="194" t="s">
        <v>212</v>
      </c>
      <c r="E1243" s="195" t="s">
        <v>1894</v>
      </c>
      <c r="F1243" s="196" t="s">
        <v>1895</v>
      </c>
      <c r="G1243" s="197" t="s">
        <v>334</v>
      </c>
      <c r="H1243" s="198">
        <v>8.32</v>
      </c>
      <c r="I1243" s="199"/>
      <c r="J1243" s="200">
        <f>ROUND(I1243*H1243,2)</f>
        <v>0</v>
      </c>
      <c r="K1243" s="196" t="s">
        <v>324</v>
      </c>
      <c r="L1243" s="40"/>
      <c r="M1243" s="201" t="s">
        <v>1</v>
      </c>
      <c r="N1243" s="202" t="s">
        <v>50</v>
      </c>
      <c r="O1243" s="72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205" t="s">
        <v>416</v>
      </c>
      <c r="AT1243" s="205" t="s">
        <v>212</v>
      </c>
      <c r="AU1243" s="205" t="s">
        <v>95</v>
      </c>
      <c r="AY1243" s="17" t="s">
        <v>209</v>
      </c>
      <c r="BE1243" s="206">
        <f>IF(N1243="základní",J1243,0)</f>
        <v>0</v>
      </c>
      <c r="BF1243" s="206">
        <f>IF(N1243="snížená",J1243,0)</f>
        <v>0</v>
      </c>
      <c r="BG1243" s="206">
        <f>IF(N1243="zákl. přenesená",J1243,0)</f>
        <v>0</v>
      </c>
      <c r="BH1243" s="206">
        <f>IF(N1243="sníž. přenesená",J1243,0)</f>
        <v>0</v>
      </c>
      <c r="BI1243" s="206">
        <f>IF(N1243="nulová",J1243,0)</f>
        <v>0</v>
      </c>
      <c r="BJ1243" s="17" t="s">
        <v>93</v>
      </c>
      <c r="BK1243" s="206">
        <f>ROUND(I1243*H1243,2)</f>
        <v>0</v>
      </c>
      <c r="BL1243" s="17" t="s">
        <v>416</v>
      </c>
      <c r="BM1243" s="205" t="s">
        <v>1896</v>
      </c>
    </row>
    <row r="1244" spans="1:65" s="2" customFormat="1" ht="11.25">
      <c r="A1244" s="35"/>
      <c r="B1244" s="36"/>
      <c r="C1244" s="37"/>
      <c r="D1244" s="207" t="s">
        <v>219</v>
      </c>
      <c r="E1244" s="37"/>
      <c r="F1244" s="208" t="s">
        <v>1897</v>
      </c>
      <c r="G1244" s="37"/>
      <c r="H1244" s="37"/>
      <c r="I1244" s="209"/>
      <c r="J1244" s="37"/>
      <c r="K1244" s="37"/>
      <c r="L1244" s="40"/>
      <c r="M1244" s="210"/>
      <c r="N1244" s="211"/>
      <c r="O1244" s="72"/>
      <c r="P1244" s="72"/>
      <c r="Q1244" s="72"/>
      <c r="R1244" s="72"/>
      <c r="S1244" s="72"/>
      <c r="T1244" s="73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T1244" s="17" t="s">
        <v>219</v>
      </c>
      <c r="AU1244" s="17" t="s">
        <v>95</v>
      </c>
    </row>
    <row r="1245" spans="1:65" s="15" customFormat="1" ht="11.25">
      <c r="B1245" s="240"/>
      <c r="C1245" s="241"/>
      <c r="D1245" s="212" t="s">
        <v>263</v>
      </c>
      <c r="E1245" s="242" t="s">
        <v>1</v>
      </c>
      <c r="F1245" s="243" t="s">
        <v>1898</v>
      </c>
      <c r="G1245" s="241"/>
      <c r="H1245" s="242" t="s">
        <v>1</v>
      </c>
      <c r="I1245" s="244"/>
      <c r="J1245" s="241"/>
      <c r="K1245" s="241"/>
      <c r="L1245" s="245"/>
      <c r="M1245" s="246"/>
      <c r="N1245" s="247"/>
      <c r="O1245" s="247"/>
      <c r="P1245" s="247"/>
      <c r="Q1245" s="247"/>
      <c r="R1245" s="247"/>
      <c r="S1245" s="247"/>
      <c r="T1245" s="248"/>
      <c r="AT1245" s="249" t="s">
        <v>263</v>
      </c>
      <c r="AU1245" s="249" t="s">
        <v>95</v>
      </c>
      <c r="AV1245" s="15" t="s">
        <v>93</v>
      </c>
      <c r="AW1245" s="15" t="s">
        <v>41</v>
      </c>
      <c r="AX1245" s="15" t="s">
        <v>85</v>
      </c>
      <c r="AY1245" s="249" t="s">
        <v>209</v>
      </c>
    </row>
    <row r="1246" spans="1:65" s="13" customFormat="1" ht="11.25">
      <c r="B1246" s="214"/>
      <c r="C1246" s="215"/>
      <c r="D1246" s="212" t="s">
        <v>263</v>
      </c>
      <c r="E1246" s="216" t="s">
        <v>1</v>
      </c>
      <c r="F1246" s="217" t="s">
        <v>1899</v>
      </c>
      <c r="G1246" s="215"/>
      <c r="H1246" s="218">
        <v>1.5</v>
      </c>
      <c r="I1246" s="219"/>
      <c r="J1246" s="215"/>
      <c r="K1246" s="215"/>
      <c r="L1246" s="220"/>
      <c r="M1246" s="221"/>
      <c r="N1246" s="222"/>
      <c r="O1246" s="222"/>
      <c r="P1246" s="222"/>
      <c r="Q1246" s="222"/>
      <c r="R1246" s="222"/>
      <c r="S1246" s="222"/>
      <c r="T1246" s="223"/>
      <c r="AT1246" s="224" t="s">
        <v>263</v>
      </c>
      <c r="AU1246" s="224" t="s">
        <v>95</v>
      </c>
      <c r="AV1246" s="13" t="s">
        <v>95</v>
      </c>
      <c r="AW1246" s="13" t="s">
        <v>41</v>
      </c>
      <c r="AX1246" s="13" t="s">
        <v>85</v>
      </c>
      <c r="AY1246" s="224" t="s">
        <v>209</v>
      </c>
    </row>
    <row r="1247" spans="1:65" s="13" customFormat="1" ht="11.25">
      <c r="B1247" s="214"/>
      <c r="C1247" s="215"/>
      <c r="D1247" s="212" t="s">
        <v>263</v>
      </c>
      <c r="E1247" s="216" t="s">
        <v>1</v>
      </c>
      <c r="F1247" s="217" t="s">
        <v>1900</v>
      </c>
      <c r="G1247" s="215"/>
      <c r="H1247" s="218">
        <v>6.82</v>
      </c>
      <c r="I1247" s="219"/>
      <c r="J1247" s="215"/>
      <c r="K1247" s="215"/>
      <c r="L1247" s="220"/>
      <c r="M1247" s="221"/>
      <c r="N1247" s="222"/>
      <c r="O1247" s="222"/>
      <c r="P1247" s="222"/>
      <c r="Q1247" s="222"/>
      <c r="R1247" s="222"/>
      <c r="S1247" s="222"/>
      <c r="T1247" s="223"/>
      <c r="AT1247" s="224" t="s">
        <v>263</v>
      </c>
      <c r="AU1247" s="224" t="s">
        <v>95</v>
      </c>
      <c r="AV1247" s="13" t="s">
        <v>95</v>
      </c>
      <c r="AW1247" s="13" t="s">
        <v>41</v>
      </c>
      <c r="AX1247" s="13" t="s">
        <v>85</v>
      </c>
      <c r="AY1247" s="224" t="s">
        <v>209</v>
      </c>
    </row>
    <row r="1248" spans="1:65" s="14" customFormat="1" ht="11.25">
      <c r="B1248" s="229"/>
      <c r="C1248" s="230"/>
      <c r="D1248" s="212" t="s">
        <v>263</v>
      </c>
      <c r="E1248" s="231" t="s">
        <v>1</v>
      </c>
      <c r="F1248" s="232" t="s">
        <v>339</v>
      </c>
      <c r="G1248" s="230"/>
      <c r="H1248" s="233">
        <v>8.32</v>
      </c>
      <c r="I1248" s="234"/>
      <c r="J1248" s="230"/>
      <c r="K1248" s="230"/>
      <c r="L1248" s="235"/>
      <c r="M1248" s="236"/>
      <c r="N1248" s="237"/>
      <c r="O1248" s="237"/>
      <c r="P1248" s="237"/>
      <c r="Q1248" s="237"/>
      <c r="R1248" s="237"/>
      <c r="S1248" s="237"/>
      <c r="T1248" s="238"/>
      <c r="AT1248" s="239" t="s">
        <v>263</v>
      </c>
      <c r="AU1248" s="239" t="s">
        <v>95</v>
      </c>
      <c r="AV1248" s="14" t="s">
        <v>217</v>
      </c>
      <c r="AW1248" s="14" t="s">
        <v>41</v>
      </c>
      <c r="AX1248" s="14" t="s">
        <v>93</v>
      </c>
      <c r="AY1248" s="239" t="s">
        <v>209</v>
      </c>
    </row>
    <row r="1249" spans="1:65" s="2" customFormat="1" ht="24.2" customHeight="1">
      <c r="A1249" s="35"/>
      <c r="B1249" s="36"/>
      <c r="C1249" s="250" t="s">
        <v>1901</v>
      </c>
      <c r="D1249" s="250" t="s">
        <v>405</v>
      </c>
      <c r="E1249" s="251" t="s">
        <v>1902</v>
      </c>
      <c r="F1249" s="252" t="s">
        <v>1903</v>
      </c>
      <c r="G1249" s="253" t="s">
        <v>334</v>
      </c>
      <c r="H1249" s="254">
        <v>8.7360000000000007</v>
      </c>
      <c r="I1249" s="255"/>
      <c r="J1249" s="256">
        <f>ROUND(I1249*H1249,2)</f>
        <v>0</v>
      </c>
      <c r="K1249" s="252" t="s">
        <v>324</v>
      </c>
      <c r="L1249" s="257"/>
      <c r="M1249" s="258" t="s">
        <v>1</v>
      </c>
      <c r="N1249" s="259" t="s">
        <v>50</v>
      </c>
      <c r="O1249" s="72"/>
      <c r="P1249" s="203">
        <f>O1249*H1249</f>
        <v>0</v>
      </c>
      <c r="Q1249" s="203">
        <v>4.0000000000000001E-3</v>
      </c>
      <c r="R1249" s="203">
        <f>Q1249*H1249</f>
        <v>3.4944000000000003E-2</v>
      </c>
      <c r="S1249" s="203">
        <v>0</v>
      </c>
      <c r="T1249" s="204">
        <f>S1249*H1249</f>
        <v>0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R1249" s="205" t="s">
        <v>526</v>
      </c>
      <c r="AT1249" s="205" t="s">
        <v>405</v>
      </c>
      <c r="AU1249" s="205" t="s">
        <v>95</v>
      </c>
      <c r="AY1249" s="17" t="s">
        <v>209</v>
      </c>
      <c r="BE1249" s="206">
        <f>IF(N1249="základní",J1249,0)</f>
        <v>0</v>
      </c>
      <c r="BF1249" s="206">
        <f>IF(N1249="snížená",J1249,0)</f>
        <v>0</v>
      </c>
      <c r="BG1249" s="206">
        <f>IF(N1249="zákl. přenesená",J1249,0)</f>
        <v>0</v>
      </c>
      <c r="BH1249" s="206">
        <f>IF(N1249="sníž. přenesená",J1249,0)</f>
        <v>0</v>
      </c>
      <c r="BI1249" s="206">
        <f>IF(N1249="nulová",J1249,0)</f>
        <v>0</v>
      </c>
      <c r="BJ1249" s="17" t="s">
        <v>93</v>
      </c>
      <c r="BK1249" s="206">
        <f>ROUND(I1249*H1249,2)</f>
        <v>0</v>
      </c>
      <c r="BL1249" s="17" t="s">
        <v>416</v>
      </c>
      <c r="BM1249" s="205" t="s">
        <v>1904</v>
      </c>
    </row>
    <row r="1250" spans="1:65" s="15" customFormat="1" ht="11.25">
      <c r="B1250" s="240"/>
      <c r="C1250" s="241"/>
      <c r="D1250" s="212" t="s">
        <v>263</v>
      </c>
      <c r="E1250" s="242" t="s">
        <v>1</v>
      </c>
      <c r="F1250" s="243" t="s">
        <v>1898</v>
      </c>
      <c r="G1250" s="241"/>
      <c r="H1250" s="242" t="s">
        <v>1</v>
      </c>
      <c r="I1250" s="244"/>
      <c r="J1250" s="241"/>
      <c r="K1250" s="241"/>
      <c r="L1250" s="245"/>
      <c r="M1250" s="246"/>
      <c r="N1250" s="247"/>
      <c r="O1250" s="247"/>
      <c r="P1250" s="247"/>
      <c r="Q1250" s="247"/>
      <c r="R1250" s="247"/>
      <c r="S1250" s="247"/>
      <c r="T1250" s="248"/>
      <c r="AT1250" s="249" t="s">
        <v>263</v>
      </c>
      <c r="AU1250" s="249" t="s">
        <v>95</v>
      </c>
      <c r="AV1250" s="15" t="s">
        <v>93</v>
      </c>
      <c r="AW1250" s="15" t="s">
        <v>41</v>
      </c>
      <c r="AX1250" s="15" t="s">
        <v>85</v>
      </c>
      <c r="AY1250" s="249" t="s">
        <v>209</v>
      </c>
    </row>
    <row r="1251" spans="1:65" s="13" customFormat="1" ht="11.25">
      <c r="B1251" s="214"/>
      <c r="C1251" s="215"/>
      <c r="D1251" s="212" t="s">
        <v>263</v>
      </c>
      <c r="E1251" s="216" t="s">
        <v>1</v>
      </c>
      <c r="F1251" s="217" t="s">
        <v>1905</v>
      </c>
      <c r="G1251" s="215"/>
      <c r="H1251" s="218">
        <v>1.575</v>
      </c>
      <c r="I1251" s="219"/>
      <c r="J1251" s="215"/>
      <c r="K1251" s="215"/>
      <c r="L1251" s="220"/>
      <c r="M1251" s="221"/>
      <c r="N1251" s="222"/>
      <c r="O1251" s="222"/>
      <c r="P1251" s="222"/>
      <c r="Q1251" s="222"/>
      <c r="R1251" s="222"/>
      <c r="S1251" s="222"/>
      <c r="T1251" s="223"/>
      <c r="AT1251" s="224" t="s">
        <v>263</v>
      </c>
      <c r="AU1251" s="224" t="s">
        <v>95</v>
      </c>
      <c r="AV1251" s="13" t="s">
        <v>95</v>
      </c>
      <c r="AW1251" s="13" t="s">
        <v>41</v>
      </c>
      <c r="AX1251" s="13" t="s">
        <v>85</v>
      </c>
      <c r="AY1251" s="224" t="s">
        <v>209</v>
      </c>
    </row>
    <row r="1252" spans="1:65" s="13" customFormat="1" ht="11.25">
      <c r="B1252" s="214"/>
      <c r="C1252" s="215"/>
      <c r="D1252" s="212" t="s">
        <v>263</v>
      </c>
      <c r="E1252" s="216" t="s">
        <v>1</v>
      </c>
      <c r="F1252" s="217" t="s">
        <v>1906</v>
      </c>
      <c r="G1252" s="215"/>
      <c r="H1252" s="218">
        <v>7.1609999999999996</v>
      </c>
      <c r="I1252" s="219"/>
      <c r="J1252" s="215"/>
      <c r="K1252" s="215"/>
      <c r="L1252" s="220"/>
      <c r="M1252" s="221"/>
      <c r="N1252" s="222"/>
      <c r="O1252" s="222"/>
      <c r="P1252" s="222"/>
      <c r="Q1252" s="222"/>
      <c r="R1252" s="222"/>
      <c r="S1252" s="222"/>
      <c r="T1252" s="223"/>
      <c r="AT1252" s="224" t="s">
        <v>263</v>
      </c>
      <c r="AU1252" s="224" t="s">
        <v>95</v>
      </c>
      <c r="AV1252" s="13" t="s">
        <v>95</v>
      </c>
      <c r="AW1252" s="13" t="s">
        <v>41</v>
      </c>
      <c r="AX1252" s="13" t="s">
        <v>85</v>
      </c>
      <c r="AY1252" s="224" t="s">
        <v>209</v>
      </c>
    </row>
    <row r="1253" spans="1:65" s="14" customFormat="1" ht="11.25">
      <c r="B1253" s="229"/>
      <c r="C1253" s="230"/>
      <c r="D1253" s="212" t="s">
        <v>263</v>
      </c>
      <c r="E1253" s="231" t="s">
        <v>1</v>
      </c>
      <c r="F1253" s="232" t="s">
        <v>339</v>
      </c>
      <c r="G1253" s="230"/>
      <c r="H1253" s="233">
        <v>8.7360000000000007</v>
      </c>
      <c r="I1253" s="234"/>
      <c r="J1253" s="230"/>
      <c r="K1253" s="230"/>
      <c r="L1253" s="235"/>
      <c r="M1253" s="236"/>
      <c r="N1253" s="237"/>
      <c r="O1253" s="237"/>
      <c r="P1253" s="237"/>
      <c r="Q1253" s="237"/>
      <c r="R1253" s="237"/>
      <c r="S1253" s="237"/>
      <c r="T1253" s="238"/>
      <c r="AT1253" s="239" t="s">
        <v>263</v>
      </c>
      <c r="AU1253" s="239" t="s">
        <v>95</v>
      </c>
      <c r="AV1253" s="14" t="s">
        <v>217</v>
      </c>
      <c r="AW1253" s="14" t="s">
        <v>41</v>
      </c>
      <c r="AX1253" s="14" t="s">
        <v>93</v>
      </c>
      <c r="AY1253" s="239" t="s">
        <v>209</v>
      </c>
    </row>
    <row r="1254" spans="1:65" s="2" customFormat="1" ht="24.2" customHeight="1">
      <c r="A1254" s="35"/>
      <c r="B1254" s="36"/>
      <c r="C1254" s="194" t="s">
        <v>1907</v>
      </c>
      <c r="D1254" s="194" t="s">
        <v>212</v>
      </c>
      <c r="E1254" s="195" t="s">
        <v>1908</v>
      </c>
      <c r="F1254" s="196" t="s">
        <v>1909</v>
      </c>
      <c r="G1254" s="197" t="s">
        <v>334</v>
      </c>
      <c r="H1254" s="198">
        <v>41.55</v>
      </c>
      <c r="I1254" s="199"/>
      <c r="J1254" s="200">
        <f>ROUND(I1254*H1254,2)</f>
        <v>0</v>
      </c>
      <c r="K1254" s="196" t="s">
        <v>324</v>
      </c>
      <c r="L1254" s="40"/>
      <c r="M1254" s="201" t="s">
        <v>1</v>
      </c>
      <c r="N1254" s="202" t="s">
        <v>50</v>
      </c>
      <c r="O1254" s="72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416</v>
      </c>
      <c r="AT1254" s="205" t="s">
        <v>212</v>
      </c>
      <c r="AU1254" s="205" t="s">
        <v>95</v>
      </c>
      <c r="AY1254" s="17" t="s">
        <v>209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7" t="s">
        <v>93</v>
      </c>
      <c r="BK1254" s="206">
        <f>ROUND(I1254*H1254,2)</f>
        <v>0</v>
      </c>
      <c r="BL1254" s="17" t="s">
        <v>416</v>
      </c>
      <c r="BM1254" s="205" t="s">
        <v>1910</v>
      </c>
    </row>
    <row r="1255" spans="1:65" s="2" customFormat="1" ht="11.25">
      <c r="A1255" s="35"/>
      <c r="B1255" s="36"/>
      <c r="C1255" s="37"/>
      <c r="D1255" s="207" t="s">
        <v>219</v>
      </c>
      <c r="E1255" s="37"/>
      <c r="F1255" s="208" t="s">
        <v>1911</v>
      </c>
      <c r="G1255" s="37"/>
      <c r="H1255" s="37"/>
      <c r="I1255" s="209"/>
      <c r="J1255" s="37"/>
      <c r="K1255" s="37"/>
      <c r="L1255" s="40"/>
      <c r="M1255" s="210"/>
      <c r="N1255" s="211"/>
      <c r="O1255" s="72"/>
      <c r="P1255" s="72"/>
      <c r="Q1255" s="72"/>
      <c r="R1255" s="72"/>
      <c r="S1255" s="72"/>
      <c r="T1255" s="73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T1255" s="17" t="s">
        <v>219</v>
      </c>
      <c r="AU1255" s="17" t="s">
        <v>95</v>
      </c>
    </row>
    <row r="1256" spans="1:65" s="15" customFormat="1" ht="11.25">
      <c r="B1256" s="240"/>
      <c r="C1256" s="241"/>
      <c r="D1256" s="212" t="s">
        <v>263</v>
      </c>
      <c r="E1256" s="242" t="s">
        <v>1</v>
      </c>
      <c r="F1256" s="243" t="s">
        <v>1898</v>
      </c>
      <c r="G1256" s="241"/>
      <c r="H1256" s="242" t="s">
        <v>1</v>
      </c>
      <c r="I1256" s="244"/>
      <c r="J1256" s="241"/>
      <c r="K1256" s="241"/>
      <c r="L1256" s="245"/>
      <c r="M1256" s="246"/>
      <c r="N1256" s="247"/>
      <c r="O1256" s="247"/>
      <c r="P1256" s="247"/>
      <c r="Q1256" s="247"/>
      <c r="R1256" s="247"/>
      <c r="S1256" s="247"/>
      <c r="T1256" s="248"/>
      <c r="AT1256" s="249" t="s">
        <v>263</v>
      </c>
      <c r="AU1256" s="249" t="s">
        <v>95</v>
      </c>
      <c r="AV1256" s="15" t="s">
        <v>93</v>
      </c>
      <c r="AW1256" s="15" t="s">
        <v>41</v>
      </c>
      <c r="AX1256" s="15" t="s">
        <v>85</v>
      </c>
      <c r="AY1256" s="249" t="s">
        <v>209</v>
      </c>
    </row>
    <row r="1257" spans="1:65" s="13" customFormat="1" ht="11.25">
      <c r="B1257" s="214"/>
      <c r="C1257" s="215"/>
      <c r="D1257" s="212" t="s">
        <v>263</v>
      </c>
      <c r="E1257" s="216" t="s">
        <v>1</v>
      </c>
      <c r="F1257" s="217" t="s">
        <v>1912</v>
      </c>
      <c r="G1257" s="215"/>
      <c r="H1257" s="218">
        <v>22.75</v>
      </c>
      <c r="I1257" s="219"/>
      <c r="J1257" s="215"/>
      <c r="K1257" s="215"/>
      <c r="L1257" s="220"/>
      <c r="M1257" s="221"/>
      <c r="N1257" s="222"/>
      <c r="O1257" s="222"/>
      <c r="P1257" s="222"/>
      <c r="Q1257" s="222"/>
      <c r="R1257" s="222"/>
      <c r="S1257" s="222"/>
      <c r="T1257" s="223"/>
      <c r="AT1257" s="224" t="s">
        <v>263</v>
      </c>
      <c r="AU1257" s="224" t="s">
        <v>95</v>
      </c>
      <c r="AV1257" s="13" t="s">
        <v>95</v>
      </c>
      <c r="AW1257" s="13" t="s">
        <v>41</v>
      </c>
      <c r="AX1257" s="13" t="s">
        <v>85</v>
      </c>
      <c r="AY1257" s="224" t="s">
        <v>209</v>
      </c>
    </row>
    <row r="1258" spans="1:65" s="13" customFormat="1" ht="11.25">
      <c r="B1258" s="214"/>
      <c r="C1258" s="215"/>
      <c r="D1258" s="212" t="s">
        <v>263</v>
      </c>
      <c r="E1258" s="216" t="s">
        <v>1</v>
      </c>
      <c r="F1258" s="217" t="s">
        <v>1913</v>
      </c>
      <c r="G1258" s="215"/>
      <c r="H1258" s="218">
        <v>18.8</v>
      </c>
      <c r="I1258" s="219"/>
      <c r="J1258" s="215"/>
      <c r="K1258" s="215"/>
      <c r="L1258" s="220"/>
      <c r="M1258" s="221"/>
      <c r="N1258" s="222"/>
      <c r="O1258" s="222"/>
      <c r="P1258" s="222"/>
      <c r="Q1258" s="222"/>
      <c r="R1258" s="222"/>
      <c r="S1258" s="222"/>
      <c r="T1258" s="223"/>
      <c r="AT1258" s="224" t="s">
        <v>263</v>
      </c>
      <c r="AU1258" s="224" t="s">
        <v>95</v>
      </c>
      <c r="AV1258" s="13" t="s">
        <v>95</v>
      </c>
      <c r="AW1258" s="13" t="s">
        <v>41</v>
      </c>
      <c r="AX1258" s="13" t="s">
        <v>85</v>
      </c>
      <c r="AY1258" s="224" t="s">
        <v>209</v>
      </c>
    </row>
    <row r="1259" spans="1:65" s="14" customFormat="1" ht="11.25">
      <c r="B1259" s="229"/>
      <c r="C1259" s="230"/>
      <c r="D1259" s="212" t="s">
        <v>263</v>
      </c>
      <c r="E1259" s="231" t="s">
        <v>1</v>
      </c>
      <c r="F1259" s="232" t="s">
        <v>339</v>
      </c>
      <c r="G1259" s="230"/>
      <c r="H1259" s="233">
        <v>41.55</v>
      </c>
      <c r="I1259" s="234"/>
      <c r="J1259" s="230"/>
      <c r="K1259" s="230"/>
      <c r="L1259" s="235"/>
      <c r="M1259" s="236"/>
      <c r="N1259" s="237"/>
      <c r="O1259" s="237"/>
      <c r="P1259" s="237"/>
      <c r="Q1259" s="237"/>
      <c r="R1259" s="237"/>
      <c r="S1259" s="237"/>
      <c r="T1259" s="238"/>
      <c r="AT1259" s="239" t="s">
        <v>263</v>
      </c>
      <c r="AU1259" s="239" t="s">
        <v>95</v>
      </c>
      <c r="AV1259" s="14" t="s">
        <v>217</v>
      </c>
      <c r="AW1259" s="14" t="s">
        <v>41</v>
      </c>
      <c r="AX1259" s="14" t="s">
        <v>93</v>
      </c>
      <c r="AY1259" s="239" t="s">
        <v>209</v>
      </c>
    </row>
    <row r="1260" spans="1:65" s="2" customFormat="1" ht="24.2" customHeight="1">
      <c r="A1260" s="35"/>
      <c r="B1260" s="36"/>
      <c r="C1260" s="250" t="s">
        <v>1914</v>
      </c>
      <c r="D1260" s="250" t="s">
        <v>405</v>
      </c>
      <c r="E1260" s="251" t="s">
        <v>1915</v>
      </c>
      <c r="F1260" s="252" t="s">
        <v>1916</v>
      </c>
      <c r="G1260" s="253" t="s">
        <v>334</v>
      </c>
      <c r="H1260" s="254">
        <v>43.628</v>
      </c>
      <c r="I1260" s="255"/>
      <c r="J1260" s="256">
        <f>ROUND(I1260*H1260,2)</f>
        <v>0</v>
      </c>
      <c r="K1260" s="252" t="s">
        <v>324</v>
      </c>
      <c r="L1260" s="257"/>
      <c r="M1260" s="258" t="s">
        <v>1</v>
      </c>
      <c r="N1260" s="259" t="s">
        <v>50</v>
      </c>
      <c r="O1260" s="72"/>
      <c r="P1260" s="203">
        <f>O1260*H1260</f>
        <v>0</v>
      </c>
      <c r="Q1260" s="203">
        <v>7.0000000000000001E-3</v>
      </c>
      <c r="R1260" s="203">
        <f>Q1260*H1260</f>
        <v>0.305396</v>
      </c>
      <c r="S1260" s="203">
        <v>0</v>
      </c>
      <c r="T1260" s="204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5" t="s">
        <v>526</v>
      </c>
      <c r="AT1260" s="205" t="s">
        <v>405</v>
      </c>
      <c r="AU1260" s="205" t="s">
        <v>95</v>
      </c>
      <c r="AY1260" s="17" t="s">
        <v>209</v>
      </c>
      <c r="BE1260" s="206">
        <f>IF(N1260="základní",J1260,0)</f>
        <v>0</v>
      </c>
      <c r="BF1260" s="206">
        <f>IF(N1260="snížená",J1260,0)</f>
        <v>0</v>
      </c>
      <c r="BG1260" s="206">
        <f>IF(N1260="zákl. přenesená",J1260,0)</f>
        <v>0</v>
      </c>
      <c r="BH1260" s="206">
        <f>IF(N1260="sníž. přenesená",J1260,0)</f>
        <v>0</v>
      </c>
      <c r="BI1260" s="206">
        <f>IF(N1260="nulová",J1260,0)</f>
        <v>0</v>
      </c>
      <c r="BJ1260" s="17" t="s">
        <v>93</v>
      </c>
      <c r="BK1260" s="206">
        <f>ROUND(I1260*H1260,2)</f>
        <v>0</v>
      </c>
      <c r="BL1260" s="17" t="s">
        <v>416</v>
      </c>
      <c r="BM1260" s="205" t="s">
        <v>1917</v>
      </c>
    </row>
    <row r="1261" spans="1:65" s="15" customFormat="1" ht="11.25">
      <c r="B1261" s="240"/>
      <c r="C1261" s="241"/>
      <c r="D1261" s="212" t="s">
        <v>263</v>
      </c>
      <c r="E1261" s="242" t="s">
        <v>1</v>
      </c>
      <c r="F1261" s="243" t="s">
        <v>1898</v>
      </c>
      <c r="G1261" s="241"/>
      <c r="H1261" s="242" t="s">
        <v>1</v>
      </c>
      <c r="I1261" s="244"/>
      <c r="J1261" s="241"/>
      <c r="K1261" s="241"/>
      <c r="L1261" s="245"/>
      <c r="M1261" s="246"/>
      <c r="N1261" s="247"/>
      <c r="O1261" s="247"/>
      <c r="P1261" s="247"/>
      <c r="Q1261" s="247"/>
      <c r="R1261" s="247"/>
      <c r="S1261" s="247"/>
      <c r="T1261" s="248"/>
      <c r="AT1261" s="249" t="s">
        <v>263</v>
      </c>
      <c r="AU1261" s="249" t="s">
        <v>95</v>
      </c>
      <c r="AV1261" s="15" t="s">
        <v>93</v>
      </c>
      <c r="AW1261" s="15" t="s">
        <v>41</v>
      </c>
      <c r="AX1261" s="15" t="s">
        <v>85</v>
      </c>
      <c r="AY1261" s="249" t="s">
        <v>209</v>
      </c>
    </row>
    <row r="1262" spans="1:65" s="13" customFormat="1" ht="11.25">
      <c r="B1262" s="214"/>
      <c r="C1262" s="215"/>
      <c r="D1262" s="212" t="s">
        <v>263</v>
      </c>
      <c r="E1262" s="216" t="s">
        <v>1</v>
      </c>
      <c r="F1262" s="217" t="s">
        <v>1918</v>
      </c>
      <c r="G1262" s="215"/>
      <c r="H1262" s="218">
        <v>23.888000000000002</v>
      </c>
      <c r="I1262" s="219"/>
      <c r="J1262" s="215"/>
      <c r="K1262" s="215"/>
      <c r="L1262" s="220"/>
      <c r="M1262" s="221"/>
      <c r="N1262" s="222"/>
      <c r="O1262" s="222"/>
      <c r="P1262" s="222"/>
      <c r="Q1262" s="222"/>
      <c r="R1262" s="222"/>
      <c r="S1262" s="222"/>
      <c r="T1262" s="223"/>
      <c r="AT1262" s="224" t="s">
        <v>263</v>
      </c>
      <c r="AU1262" s="224" t="s">
        <v>95</v>
      </c>
      <c r="AV1262" s="13" t="s">
        <v>95</v>
      </c>
      <c r="AW1262" s="13" t="s">
        <v>41</v>
      </c>
      <c r="AX1262" s="13" t="s">
        <v>85</v>
      </c>
      <c r="AY1262" s="224" t="s">
        <v>209</v>
      </c>
    </row>
    <row r="1263" spans="1:65" s="13" customFormat="1" ht="11.25">
      <c r="B1263" s="214"/>
      <c r="C1263" s="215"/>
      <c r="D1263" s="212" t="s">
        <v>263</v>
      </c>
      <c r="E1263" s="216" t="s">
        <v>1</v>
      </c>
      <c r="F1263" s="217" t="s">
        <v>1919</v>
      </c>
      <c r="G1263" s="215"/>
      <c r="H1263" s="218">
        <v>19.739999999999998</v>
      </c>
      <c r="I1263" s="219"/>
      <c r="J1263" s="215"/>
      <c r="K1263" s="215"/>
      <c r="L1263" s="220"/>
      <c r="M1263" s="221"/>
      <c r="N1263" s="222"/>
      <c r="O1263" s="222"/>
      <c r="P1263" s="222"/>
      <c r="Q1263" s="222"/>
      <c r="R1263" s="222"/>
      <c r="S1263" s="222"/>
      <c r="T1263" s="223"/>
      <c r="AT1263" s="224" t="s">
        <v>263</v>
      </c>
      <c r="AU1263" s="224" t="s">
        <v>95</v>
      </c>
      <c r="AV1263" s="13" t="s">
        <v>95</v>
      </c>
      <c r="AW1263" s="13" t="s">
        <v>41</v>
      </c>
      <c r="AX1263" s="13" t="s">
        <v>85</v>
      </c>
      <c r="AY1263" s="224" t="s">
        <v>209</v>
      </c>
    </row>
    <row r="1264" spans="1:65" s="14" customFormat="1" ht="11.25">
      <c r="B1264" s="229"/>
      <c r="C1264" s="230"/>
      <c r="D1264" s="212" t="s">
        <v>263</v>
      </c>
      <c r="E1264" s="231" t="s">
        <v>1</v>
      </c>
      <c r="F1264" s="232" t="s">
        <v>339</v>
      </c>
      <c r="G1264" s="230"/>
      <c r="H1264" s="233">
        <v>43.628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AT1264" s="239" t="s">
        <v>263</v>
      </c>
      <c r="AU1264" s="239" t="s">
        <v>95</v>
      </c>
      <c r="AV1264" s="14" t="s">
        <v>217</v>
      </c>
      <c r="AW1264" s="14" t="s">
        <v>41</v>
      </c>
      <c r="AX1264" s="14" t="s">
        <v>93</v>
      </c>
      <c r="AY1264" s="239" t="s">
        <v>209</v>
      </c>
    </row>
    <row r="1265" spans="1:65" s="2" customFormat="1" ht="16.5" customHeight="1">
      <c r="A1265" s="35"/>
      <c r="B1265" s="36"/>
      <c r="C1265" s="250" t="s">
        <v>1920</v>
      </c>
      <c r="D1265" s="250" t="s">
        <v>405</v>
      </c>
      <c r="E1265" s="251" t="s">
        <v>1921</v>
      </c>
      <c r="F1265" s="252" t="s">
        <v>1922</v>
      </c>
      <c r="G1265" s="253" t="s">
        <v>1003</v>
      </c>
      <c r="H1265" s="254">
        <v>17</v>
      </c>
      <c r="I1265" s="255"/>
      <c r="J1265" s="256">
        <f>ROUND(I1265*H1265,2)</f>
        <v>0</v>
      </c>
      <c r="K1265" s="252" t="s">
        <v>324</v>
      </c>
      <c r="L1265" s="257"/>
      <c r="M1265" s="258" t="s">
        <v>1</v>
      </c>
      <c r="N1265" s="259" t="s">
        <v>50</v>
      </c>
      <c r="O1265" s="72"/>
      <c r="P1265" s="203">
        <f>O1265*H1265</f>
        <v>0</v>
      </c>
      <c r="Q1265" s="203">
        <v>2.0000000000000001E-4</v>
      </c>
      <c r="R1265" s="203">
        <f>Q1265*H1265</f>
        <v>3.4000000000000002E-3</v>
      </c>
      <c r="S1265" s="203">
        <v>0</v>
      </c>
      <c r="T1265" s="204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205" t="s">
        <v>526</v>
      </c>
      <c r="AT1265" s="205" t="s">
        <v>405</v>
      </c>
      <c r="AU1265" s="205" t="s">
        <v>95</v>
      </c>
      <c r="AY1265" s="17" t="s">
        <v>209</v>
      </c>
      <c r="BE1265" s="206">
        <f>IF(N1265="základní",J1265,0)</f>
        <v>0</v>
      </c>
      <c r="BF1265" s="206">
        <f>IF(N1265="snížená",J1265,0)</f>
        <v>0</v>
      </c>
      <c r="BG1265" s="206">
        <f>IF(N1265="zákl. přenesená",J1265,0)</f>
        <v>0</v>
      </c>
      <c r="BH1265" s="206">
        <f>IF(N1265="sníž. přenesená",J1265,0)</f>
        <v>0</v>
      </c>
      <c r="BI1265" s="206">
        <f>IF(N1265="nulová",J1265,0)</f>
        <v>0</v>
      </c>
      <c r="BJ1265" s="17" t="s">
        <v>93</v>
      </c>
      <c r="BK1265" s="206">
        <f>ROUND(I1265*H1265,2)</f>
        <v>0</v>
      </c>
      <c r="BL1265" s="17" t="s">
        <v>416</v>
      </c>
      <c r="BM1265" s="205" t="s">
        <v>1923</v>
      </c>
    </row>
    <row r="1266" spans="1:65" s="15" customFormat="1" ht="11.25">
      <c r="B1266" s="240"/>
      <c r="C1266" s="241"/>
      <c r="D1266" s="212" t="s">
        <v>263</v>
      </c>
      <c r="E1266" s="242" t="s">
        <v>1</v>
      </c>
      <c r="F1266" s="243" t="s">
        <v>1898</v>
      </c>
      <c r="G1266" s="241"/>
      <c r="H1266" s="242" t="s">
        <v>1</v>
      </c>
      <c r="I1266" s="244"/>
      <c r="J1266" s="241"/>
      <c r="K1266" s="241"/>
      <c r="L1266" s="245"/>
      <c r="M1266" s="246"/>
      <c r="N1266" s="247"/>
      <c r="O1266" s="247"/>
      <c r="P1266" s="247"/>
      <c r="Q1266" s="247"/>
      <c r="R1266" s="247"/>
      <c r="S1266" s="247"/>
      <c r="T1266" s="248"/>
      <c r="AT1266" s="249" t="s">
        <v>263</v>
      </c>
      <c r="AU1266" s="249" t="s">
        <v>95</v>
      </c>
      <c r="AV1266" s="15" t="s">
        <v>93</v>
      </c>
      <c r="AW1266" s="15" t="s">
        <v>41</v>
      </c>
      <c r="AX1266" s="15" t="s">
        <v>85</v>
      </c>
      <c r="AY1266" s="249" t="s">
        <v>209</v>
      </c>
    </row>
    <row r="1267" spans="1:65" s="13" customFormat="1" ht="11.25">
      <c r="B1267" s="214"/>
      <c r="C1267" s="215"/>
      <c r="D1267" s="212" t="s">
        <v>263</v>
      </c>
      <c r="E1267" s="216" t="s">
        <v>1</v>
      </c>
      <c r="F1267" s="217" t="s">
        <v>1924</v>
      </c>
      <c r="G1267" s="215"/>
      <c r="H1267" s="218">
        <v>10</v>
      </c>
      <c r="I1267" s="219"/>
      <c r="J1267" s="215"/>
      <c r="K1267" s="215"/>
      <c r="L1267" s="220"/>
      <c r="M1267" s="221"/>
      <c r="N1267" s="222"/>
      <c r="O1267" s="222"/>
      <c r="P1267" s="222"/>
      <c r="Q1267" s="222"/>
      <c r="R1267" s="222"/>
      <c r="S1267" s="222"/>
      <c r="T1267" s="223"/>
      <c r="AT1267" s="224" t="s">
        <v>263</v>
      </c>
      <c r="AU1267" s="224" t="s">
        <v>95</v>
      </c>
      <c r="AV1267" s="13" t="s">
        <v>95</v>
      </c>
      <c r="AW1267" s="13" t="s">
        <v>41</v>
      </c>
      <c r="AX1267" s="13" t="s">
        <v>85</v>
      </c>
      <c r="AY1267" s="224" t="s">
        <v>209</v>
      </c>
    </row>
    <row r="1268" spans="1:65" s="13" customFormat="1" ht="11.25">
      <c r="B1268" s="214"/>
      <c r="C1268" s="215"/>
      <c r="D1268" s="212" t="s">
        <v>263</v>
      </c>
      <c r="E1268" s="216" t="s">
        <v>1</v>
      </c>
      <c r="F1268" s="217" t="s">
        <v>1925</v>
      </c>
      <c r="G1268" s="215"/>
      <c r="H1268" s="218">
        <v>7</v>
      </c>
      <c r="I1268" s="219"/>
      <c r="J1268" s="215"/>
      <c r="K1268" s="215"/>
      <c r="L1268" s="220"/>
      <c r="M1268" s="221"/>
      <c r="N1268" s="222"/>
      <c r="O1268" s="222"/>
      <c r="P1268" s="222"/>
      <c r="Q1268" s="222"/>
      <c r="R1268" s="222"/>
      <c r="S1268" s="222"/>
      <c r="T1268" s="223"/>
      <c r="AT1268" s="224" t="s">
        <v>263</v>
      </c>
      <c r="AU1268" s="224" t="s">
        <v>95</v>
      </c>
      <c r="AV1268" s="13" t="s">
        <v>95</v>
      </c>
      <c r="AW1268" s="13" t="s">
        <v>41</v>
      </c>
      <c r="AX1268" s="13" t="s">
        <v>85</v>
      </c>
      <c r="AY1268" s="224" t="s">
        <v>209</v>
      </c>
    </row>
    <row r="1269" spans="1:65" s="14" customFormat="1" ht="11.25">
      <c r="B1269" s="229"/>
      <c r="C1269" s="230"/>
      <c r="D1269" s="212" t="s">
        <v>263</v>
      </c>
      <c r="E1269" s="231" t="s">
        <v>1</v>
      </c>
      <c r="F1269" s="232" t="s">
        <v>339</v>
      </c>
      <c r="G1269" s="230"/>
      <c r="H1269" s="233">
        <v>17</v>
      </c>
      <c r="I1269" s="234"/>
      <c r="J1269" s="230"/>
      <c r="K1269" s="230"/>
      <c r="L1269" s="235"/>
      <c r="M1269" s="236"/>
      <c r="N1269" s="237"/>
      <c r="O1269" s="237"/>
      <c r="P1269" s="237"/>
      <c r="Q1269" s="237"/>
      <c r="R1269" s="237"/>
      <c r="S1269" s="237"/>
      <c r="T1269" s="238"/>
      <c r="AT1269" s="239" t="s">
        <v>263</v>
      </c>
      <c r="AU1269" s="239" t="s">
        <v>95</v>
      </c>
      <c r="AV1269" s="14" t="s">
        <v>217</v>
      </c>
      <c r="AW1269" s="14" t="s">
        <v>41</v>
      </c>
      <c r="AX1269" s="14" t="s">
        <v>93</v>
      </c>
      <c r="AY1269" s="239" t="s">
        <v>209</v>
      </c>
    </row>
    <row r="1270" spans="1:65" s="2" customFormat="1" ht="24.2" customHeight="1">
      <c r="A1270" s="35"/>
      <c r="B1270" s="36"/>
      <c r="C1270" s="194" t="s">
        <v>1926</v>
      </c>
      <c r="D1270" s="194" t="s">
        <v>212</v>
      </c>
      <c r="E1270" s="195" t="s">
        <v>1927</v>
      </c>
      <c r="F1270" s="196" t="s">
        <v>1928</v>
      </c>
      <c r="G1270" s="197" t="s">
        <v>383</v>
      </c>
      <c r="H1270" s="198">
        <v>3.7709999999999999</v>
      </c>
      <c r="I1270" s="199"/>
      <c r="J1270" s="200">
        <f>ROUND(I1270*H1270,2)</f>
        <v>0</v>
      </c>
      <c r="K1270" s="196" t="s">
        <v>324</v>
      </c>
      <c r="L1270" s="40"/>
      <c r="M1270" s="201" t="s">
        <v>1</v>
      </c>
      <c r="N1270" s="202" t="s">
        <v>50</v>
      </c>
      <c r="O1270" s="72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205" t="s">
        <v>416</v>
      </c>
      <c r="AT1270" s="205" t="s">
        <v>212</v>
      </c>
      <c r="AU1270" s="205" t="s">
        <v>95</v>
      </c>
      <c r="AY1270" s="17" t="s">
        <v>209</v>
      </c>
      <c r="BE1270" s="206">
        <f>IF(N1270="základní",J1270,0)</f>
        <v>0</v>
      </c>
      <c r="BF1270" s="206">
        <f>IF(N1270="snížená",J1270,0)</f>
        <v>0</v>
      </c>
      <c r="BG1270" s="206">
        <f>IF(N1270="zákl. přenesená",J1270,0)</f>
        <v>0</v>
      </c>
      <c r="BH1270" s="206">
        <f>IF(N1270="sníž. přenesená",J1270,0)</f>
        <v>0</v>
      </c>
      <c r="BI1270" s="206">
        <f>IF(N1270="nulová",J1270,0)</f>
        <v>0</v>
      </c>
      <c r="BJ1270" s="17" t="s">
        <v>93</v>
      </c>
      <c r="BK1270" s="206">
        <f>ROUND(I1270*H1270,2)</f>
        <v>0</v>
      </c>
      <c r="BL1270" s="17" t="s">
        <v>416</v>
      </c>
      <c r="BM1270" s="205" t="s">
        <v>1929</v>
      </c>
    </row>
    <row r="1271" spans="1:65" s="2" customFormat="1" ht="11.25">
      <c r="A1271" s="35"/>
      <c r="B1271" s="36"/>
      <c r="C1271" s="37"/>
      <c r="D1271" s="207" t="s">
        <v>219</v>
      </c>
      <c r="E1271" s="37"/>
      <c r="F1271" s="208" t="s">
        <v>1930</v>
      </c>
      <c r="G1271" s="37"/>
      <c r="H1271" s="37"/>
      <c r="I1271" s="209"/>
      <c r="J1271" s="37"/>
      <c r="K1271" s="37"/>
      <c r="L1271" s="40"/>
      <c r="M1271" s="210"/>
      <c r="N1271" s="211"/>
      <c r="O1271" s="72"/>
      <c r="P1271" s="72"/>
      <c r="Q1271" s="72"/>
      <c r="R1271" s="72"/>
      <c r="S1271" s="72"/>
      <c r="T1271" s="73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T1271" s="17" t="s">
        <v>219</v>
      </c>
      <c r="AU1271" s="17" t="s">
        <v>95</v>
      </c>
    </row>
    <row r="1272" spans="1:65" s="12" customFormat="1" ht="22.9" customHeight="1">
      <c r="B1272" s="178"/>
      <c r="C1272" s="179"/>
      <c r="D1272" s="180" t="s">
        <v>84</v>
      </c>
      <c r="E1272" s="192" t="s">
        <v>1931</v>
      </c>
      <c r="F1272" s="192" t="s">
        <v>1932</v>
      </c>
      <c r="G1272" s="179"/>
      <c r="H1272" s="179"/>
      <c r="I1272" s="182"/>
      <c r="J1272" s="193">
        <f>BK1272</f>
        <v>0</v>
      </c>
      <c r="K1272" s="179"/>
      <c r="L1272" s="184"/>
      <c r="M1272" s="185"/>
      <c r="N1272" s="186"/>
      <c r="O1272" s="186"/>
      <c r="P1272" s="187">
        <f>SUM(P1273:P1358)</f>
        <v>0</v>
      </c>
      <c r="Q1272" s="186"/>
      <c r="R1272" s="187">
        <f>SUM(R1273:R1358)</f>
        <v>4.8314808488249996</v>
      </c>
      <c r="S1272" s="186"/>
      <c r="T1272" s="188">
        <f>SUM(T1273:T1358)</f>
        <v>0</v>
      </c>
      <c r="AR1272" s="189" t="s">
        <v>95</v>
      </c>
      <c r="AT1272" s="190" t="s">
        <v>84</v>
      </c>
      <c r="AU1272" s="190" t="s">
        <v>93</v>
      </c>
      <c r="AY1272" s="189" t="s">
        <v>209</v>
      </c>
      <c r="BK1272" s="191">
        <f>SUM(BK1273:BK1358)</f>
        <v>0</v>
      </c>
    </row>
    <row r="1273" spans="1:65" s="2" customFormat="1" ht="24.2" customHeight="1">
      <c r="A1273" s="35"/>
      <c r="B1273" s="36"/>
      <c r="C1273" s="194" t="s">
        <v>1933</v>
      </c>
      <c r="D1273" s="194" t="s">
        <v>212</v>
      </c>
      <c r="E1273" s="195" t="s">
        <v>1934</v>
      </c>
      <c r="F1273" s="196" t="s">
        <v>1935</v>
      </c>
      <c r="G1273" s="197" t="s">
        <v>462</v>
      </c>
      <c r="H1273" s="198">
        <v>7.0419999999999998</v>
      </c>
      <c r="I1273" s="199"/>
      <c r="J1273" s="200">
        <f>ROUND(I1273*H1273,2)</f>
        <v>0</v>
      </c>
      <c r="K1273" s="196" t="s">
        <v>324</v>
      </c>
      <c r="L1273" s="40"/>
      <c r="M1273" s="201" t="s">
        <v>1</v>
      </c>
      <c r="N1273" s="202" t="s">
        <v>50</v>
      </c>
      <c r="O1273" s="72"/>
      <c r="P1273" s="203">
        <f>O1273*H1273</f>
        <v>0</v>
      </c>
      <c r="Q1273" s="203">
        <v>0</v>
      </c>
      <c r="R1273" s="203">
        <f>Q1273*H1273</f>
        <v>0</v>
      </c>
      <c r="S1273" s="203">
        <v>0</v>
      </c>
      <c r="T1273" s="204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205" t="s">
        <v>416</v>
      </c>
      <c r="AT1273" s="205" t="s">
        <v>212</v>
      </c>
      <c r="AU1273" s="205" t="s">
        <v>95</v>
      </c>
      <c r="AY1273" s="17" t="s">
        <v>209</v>
      </c>
      <c r="BE1273" s="206">
        <f>IF(N1273="základní",J1273,0)</f>
        <v>0</v>
      </c>
      <c r="BF1273" s="206">
        <f>IF(N1273="snížená",J1273,0)</f>
        <v>0</v>
      </c>
      <c r="BG1273" s="206">
        <f>IF(N1273="zákl. přenesená",J1273,0)</f>
        <v>0</v>
      </c>
      <c r="BH1273" s="206">
        <f>IF(N1273="sníž. přenesená",J1273,0)</f>
        <v>0</v>
      </c>
      <c r="BI1273" s="206">
        <f>IF(N1273="nulová",J1273,0)</f>
        <v>0</v>
      </c>
      <c r="BJ1273" s="17" t="s">
        <v>93</v>
      </c>
      <c r="BK1273" s="206">
        <f>ROUND(I1273*H1273,2)</f>
        <v>0</v>
      </c>
      <c r="BL1273" s="17" t="s">
        <v>416</v>
      </c>
      <c r="BM1273" s="205" t="s">
        <v>1936</v>
      </c>
    </row>
    <row r="1274" spans="1:65" s="2" customFormat="1" ht="11.25">
      <c r="A1274" s="35"/>
      <c r="B1274" s="36"/>
      <c r="C1274" s="37"/>
      <c r="D1274" s="207" t="s">
        <v>219</v>
      </c>
      <c r="E1274" s="37"/>
      <c r="F1274" s="208" t="s">
        <v>1937</v>
      </c>
      <c r="G1274" s="37"/>
      <c r="H1274" s="37"/>
      <c r="I1274" s="209"/>
      <c r="J1274" s="37"/>
      <c r="K1274" s="37"/>
      <c r="L1274" s="40"/>
      <c r="M1274" s="210"/>
      <c r="N1274" s="211"/>
      <c r="O1274" s="72"/>
      <c r="P1274" s="72"/>
      <c r="Q1274" s="72"/>
      <c r="R1274" s="72"/>
      <c r="S1274" s="72"/>
      <c r="T1274" s="73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T1274" s="17" t="s">
        <v>219</v>
      </c>
      <c r="AU1274" s="17" t="s">
        <v>95</v>
      </c>
    </row>
    <row r="1275" spans="1:65" s="13" customFormat="1" ht="11.25">
      <c r="B1275" s="214"/>
      <c r="C1275" s="215"/>
      <c r="D1275" s="212" t="s">
        <v>263</v>
      </c>
      <c r="E1275" s="216" t="s">
        <v>1</v>
      </c>
      <c r="F1275" s="217" t="s">
        <v>1938</v>
      </c>
      <c r="G1275" s="215"/>
      <c r="H1275" s="218">
        <v>7.0419999999999998</v>
      </c>
      <c r="I1275" s="219"/>
      <c r="J1275" s="215"/>
      <c r="K1275" s="215"/>
      <c r="L1275" s="220"/>
      <c r="M1275" s="221"/>
      <c r="N1275" s="222"/>
      <c r="O1275" s="222"/>
      <c r="P1275" s="222"/>
      <c r="Q1275" s="222"/>
      <c r="R1275" s="222"/>
      <c r="S1275" s="222"/>
      <c r="T1275" s="223"/>
      <c r="AT1275" s="224" t="s">
        <v>263</v>
      </c>
      <c r="AU1275" s="224" t="s">
        <v>95</v>
      </c>
      <c r="AV1275" s="13" t="s">
        <v>95</v>
      </c>
      <c r="AW1275" s="13" t="s">
        <v>41</v>
      </c>
      <c r="AX1275" s="13" t="s">
        <v>85</v>
      </c>
      <c r="AY1275" s="224" t="s">
        <v>209</v>
      </c>
    </row>
    <row r="1276" spans="1:65" s="14" customFormat="1" ht="11.25">
      <c r="B1276" s="229"/>
      <c r="C1276" s="230"/>
      <c r="D1276" s="212" t="s">
        <v>263</v>
      </c>
      <c r="E1276" s="231" t="s">
        <v>1</v>
      </c>
      <c r="F1276" s="232" t="s">
        <v>339</v>
      </c>
      <c r="G1276" s="230"/>
      <c r="H1276" s="233">
        <v>7.0419999999999998</v>
      </c>
      <c r="I1276" s="234"/>
      <c r="J1276" s="230"/>
      <c r="K1276" s="230"/>
      <c r="L1276" s="235"/>
      <c r="M1276" s="236"/>
      <c r="N1276" s="237"/>
      <c r="O1276" s="237"/>
      <c r="P1276" s="237"/>
      <c r="Q1276" s="237"/>
      <c r="R1276" s="237"/>
      <c r="S1276" s="237"/>
      <c r="T1276" s="238"/>
      <c r="AT1276" s="239" t="s">
        <v>263</v>
      </c>
      <c r="AU1276" s="239" t="s">
        <v>95</v>
      </c>
      <c r="AV1276" s="14" t="s">
        <v>217</v>
      </c>
      <c r="AW1276" s="14" t="s">
        <v>41</v>
      </c>
      <c r="AX1276" s="14" t="s">
        <v>93</v>
      </c>
      <c r="AY1276" s="239" t="s">
        <v>209</v>
      </c>
    </row>
    <row r="1277" spans="1:65" s="2" customFormat="1" ht="24.2" customHeight="1">
      <c r="A1277" s="35"/>
      <c r="B1277" s="36"/>
      <c r="C1277" s="250" t="s">
        <v>1939</v>
      </c>
      <c r="D1277" s="250" t="s">
        <v>405</v>
      </c>
      <c r="E1277" s="251" t="s">
        <v>1940</v>
      </c>
      <c r="F1277" s="252" t="s">
        <v>1941</v>
      </c>
      <c r="G1277" s="253" t="s">
        <v>462</v>
      </c>
      <c r="H1277" s="254">
        <v>7.0419999999999998</v>
      </c>
      <c r="I1277" s="255"/>
      <c r="J1277" s="256">
        <f>ROUND(I1277*H1277,2)</f>
        <v>0</v>
      </c>
      <c r="K1277" s="252" t="s">
        <v>324</v>
      </c>
      <c r="L1277" s="257"/>
      <c r="M1277" s="258" t="s">
        <v>1</v>
      </c>
      <c r="N1277" s="259" t="s">
        <v>50</v>
      </c>
      <c r="O1277" s="72"/>
      <c r="P1277" s="203">
        <f>O1277*H1277</f>
        <v>0</v>
      </c>
      <c r="Q1277" s="203">
        <v>2.5000000000000001E-2</v>
      </c>
      <c r="R1277" s="203">
        <f>Q1277*H1277</f>
        <v>0.17605000000000001</v>
      </c>
      <c r="S1277" s="203">
        <v>0</v>
      </c>
      <c r="T1277" s="204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205" t="s">
        <v>526</v>
      </c>
      <c r="AT1277" s="205" t="s">
        <v>405</v>
      </c>
      <c r="AU1277" s="205" t="s">
        <v>95</v>
      </c>
      <c r="AY1277" s="17" t="s">
        <v>209</v>
      </c>
      <c r="BE1277" s="206">
        <f>IF(N1277="základní",J1277,0)</f>
        <v>0</v>
      </c>
      <c r="BF1277" s="206">
        <f>IF(N1277="snížená",J1277,0)</f>
        <v>0</v>
      </c>
      <c r="BG1277" s="206">
        <f>IF(N1277="zákl. přenesená",J1277,0)</f>
        <v>0</v>
      </c>
      <c r="BH1277" s="206">
        <f>IF(N1277="sníž. přenesená",J1277,0)</f>
        <v>0</v>
      </c>
      <c r="BI1277" s="206">
        <f>IF(N1277="nulová",J1277,0)</f>
        <v>0</v>
      </c>
      <c r="BJ1277" s="17" t="s">
        <v>93</v>
      </c>
      <c r="BK1277" s="206">
        <f>ROUND(I1277*H1277,2)</f>
        <v>0</v>
      </c>
      <c r="BL1277" s="17" t="s">
        <v>416</v>
      </c>
      <c r="BM1277" s="205" t="s">
        <v>1942</v>
      </c>
    </row>
    <row r="1278" spans="1:65" s="2" customFormat="1" ht="16.5" customHeight="1">
      <c r="A1278" s="35"/>
      <c r="B1278" s="36"/>
      <c r="C1278" s="194" t="s">
        <v>1943</v>
      </c>
      <c r="D1278" s="194" t="s">
        <v>212</v>
      </c>
      <c r="E1278" s="195" t="s">
        <v>1944</v>
      </c>
      <c r="F1278" s="196" t="s">
        <v>1945</v>
      </c>
      <c r="G1278" s="197" t="s">
        <v>462</v>
      </c>
      <c r="H1278" s="198">
        <v>5.16</v>
      </c>
      <c r="I1278" s="199"/>
      <c r="J1278" s="200">
        <f>ROUND(I1278*H1278,2)</f>
        <v>0</v>
      </c>
      <c r="K1278" s="196" t="s">
        <v>324</v>
      </c>
      <c r="L1278" s="40"/>
      <c r="M1278" s="201" t="s">
        <v>1</v>
      </c>
      <c r="N1278" s="202" t="s">
        <v>50</v>
      </c>
      <c r="O1278" s="72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416</v>
      </c>
      <c r="AT1278" s="205" t="s">
        <v>212</v>
      </c>
      <c r="AU1278" s="205" t="s">
        <v>95</v>
      </c>
      <c r="AY1278" s="17" t="s">
        <v>209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7" t="s">
        <v>93</v>
      </c>
      <c r="BK1278" s="206">
        <f>ROUND(I1278*H1278,2)</f>
        <v>0</v>
      </c>
      <c r="BL1278" s="17" t="s">
        <v>416</v>
      </c>
      <c r="BM1278" s="205" t="s">
        <v>1946</v>
      </c>
    </row>
    <row r="1279" spans="1:65" s="2" customFormat="1" ht="11.25">
      <c r="A1279" s="35"/>
      <c r="B1279" s="36"/>
      <c r="C1279" s="37"/>
      <c r="D1279" s="207" t="s">
        <v>219</v>
      </c>
      <c r="E1279" s="37"/>
      <c r="F1279" s="208" t="s">
        <v>1947</v>
      </c>
      <c r="G1279" s="37"/>
      <c r="H1279" s="37"/>
      <c r="I1279" s="209"/>
      <c r="J1279" s="37"/>
      <c r="K1279" s="37"/>
      <c r="L1279" s="40"/>
      <c r="M1279" s="210"/>
      <c r="N1279" s="211"/>
      <c r="O1279" s="72"/>
      <c r="P1279" s="72"/>
      <c r="Q1279" s="72"/>
      <c r="R1279" s="72"/>
      <c r="S1279" s="72"/>
      <c r="T1279" s="73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T1279" s="17" t="s">
        <v>219</v>
      </c>
      <c r="AU1279" s="17" t="s">
        <v>95</v>
      </c>
    </row>
    <row r="1280" spans="1:65" s="13" customFormat="1" ht="11.25">
      <c r="B1280" s="214"/>
      <c r="C1280" s="215"/>
      <c r="D1280" s="212" t="s">
        <v>263</v>
      </c>
      <c r="E1280" s="216" t="s">
        <v>1</v>
      </c>
      <c r="F1280" s="217" t="s">
        <v>1948</v>
      </c>
      <c r="G1280" s="215"/>
      <c r="H1280" s="218">
        <v>5.16</v>
      </c>
      <c r="I1280" s="219"/>
      <c r="J1280" s="215"/>
      <c r="K1280" s="215"/>
      <c r="L1280" s="220"/>
      <c r="M1280" s="221"/>
      <c r="N1280" s="222"/>
      <c r="O1280" s="222"/>
      <c r="P1280" s="222"/>
      <c r="Q1280" s="222"/>
      <c r="R1280" s="222"/>
      <c r="S1280" s="222"/>
      <c r="T1280" s="223"/>
      <c r="AT1280" s="224" t="s">
        <v>263</v>
      </c>
      <c r="AU1280" s="224" t="s">
        <v>95</v>
      </c>
      <c r="AV1280" s="13" t="s">
        <v>95</v>
      </c>
      <c r="AW1280" s="13" t="s">
        <v>41</v>
      </c>
      <c r="AX1280" s="13" t="s">
        <v>85</v>
      </c>
      <c r="AY1280" s="224" t="s">
        <v>209</v>
      </c>
    </row>
    <row r="1281" spans="1:65" s="14" customFormat="1" ht="11.25">
      <c r="B1281" s="229"/>
      <c r="C1281" s="230"/>
      <c r="D1281" s="212" t="s">
        <v>263</v>
      </c>
      <c r="E1281" s="231" t="s">
        <v>1</v>
      </c>
      <c r="F1281" s="232" t="s">
        <v>339</v>
      </c>
      <c r="G1281" s="230"/>
      <c r="H1281" s="233">
        <v>5.16</v>
      </c>
      <c r="I1281" s="234"/>
      <c r="J1281" s="230"/>
      <c r="K1281" s="230"/>
      <c r="L1281" s="235"/>
      <c r="M1281" s="236"/>
      <c r="N1281" s="237"/>
      <c r="O1281" s="237"/>
      <c r="P1281" s="237"/>
      <c r="Q1281" s="237"/>
      <c r="R1281" s="237"/>
      <c r="S1281" s="237"/>
      <c r="T1281" s="238"/>
      <c r="AT1281" s="239" t="s">
        <v>263</v>
      </c>
      <c r="AU1281" s="239" t="s">
        <v>95</v>
      </c>
      <c r="AV1281" s="14" t="s">
        <v>217</v>
      </c>
      <c r="AW1281" s="14" t="s">
        <v>41</v>
      </c>
      <c r="AX1281" s="14" t="s">
        <v>93</v>
      </c>
      <c r="AY1281" s="239" t="s">
        <v>209</v>
      </c>
    </row>
    <row r="1282" spans="1:65" s="2" customFormat="1" ht="24.2" customHeight="1">
      <c r="A1282" s="35"/>
      <c r="B1282" s="36"/>
      <c r="C1282" s="250" t="s">
        <v>1949</v>
      </c>
      <c r="D1282" s="250" t="s">
        <v>405</v>
      </c>
      <c r="E1282" s="251" t="s">
        <v>1940</v>
      </c>
      <c r="F1282" s="252" t="s">
        <v>1941</v>
      </c>
      <c r="G1282" s="253" t="s">
        <v>462</v>
      </c>
      <c r="H1282" s="254">
        <v>3</v>
      </c>
      <c r="I1282" s="255"/>
      <c r="J1282" s="256">
        <f>ROUND(I1282*H1282,2)</f>
        <v>0</v>
      </c>
      <c r="K1282" s="252" t="s">
        <v>324</v>
      </c>
      <c r="L1282" s="257"/>
      <c r="M1282" s="258" t="s">
        <v>1</v>
      </c>
      <c r="N1282" s="259" t="s">
        <v>50</v>
      </c>
      <c r="O1282" s="72"/>
      <c r="P1282" s="203">
        <f>O1282*H1282</f>
        <v>0</v>
      </c>
      <c r="Q1282" s="203">
        <v>2.5000000000000001E-2</v>
      </c>
      <c r="R1282" s="203">
        <f>Q1282*H1282</f>
        <v>7.5000000000000011E-2</v>
      </c>
      <c r="S1282" s="203">
        <v>0</v>
      </c>
      <c r="T1282" s="204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205" t="s">
        <v>526</v>
      </c>
      <c r="AT1282" s="205" t="s">
        <v>405</v>
      </c>
      <c r="AU1282" s="205" t="s">
        <v>95</v>
      </c>
      <c r="AY1282" s="17" t="s">
        <v>209</v>
      </c>
      <c r="BE1282" s="206">
        <f>IF(N1282="základní",J1282,0)</f>
        <v>0</v>
      </c>
      <c r="BF1282" s="206">
        <f>IF(N1282="snížená",J1282,0)</f>
        <v>0</v>
      </c>
      <c r="BG1282" s="206">
        <f>IF(N1282="zákl. přenesená",J1282,0)</f>
        <v>0</v>
      </c>
      <c r="BH1282" s="206">
        <f>IF(N1282="sníž. přenesená",J1282,0)</f>
        <v>0</v>
      </c>
      <c r="BI1282" s="206">
        <f>IF(N1282="nulová",J1282,0)</f>
        <v>0</v>
      </c>
      <c r="BJ1282" s="17" t="s">
        <v>93</v>
      </c>
      <c r="BK1282" s="206">
        <f>ROUND(I1282*H1282,2)</f>
        <v>0</v>
      </c>
      <c r="BL1282" s="17" t="s">
        <v>416</v>
      </c>
      <c r="BM1282" s="205" t="s">
        <v>1950</v>
      </c>
    </row>
    <row r="1283" spans="1:65" s="13" customFormat="1" ht="11.25">
      <c r="B1283" s="214"/>
      <c r="C1283" s="215"/>
      <c r="D1283" s="212" t="s">
        <v>263</v>
      </c>
      <c r="E1283" s="216" t="s">
        <v>1</v>
      </c>
      <c r="F1283" s="217" t="s">
        <v>1951</v>
      </c>
      <c r="G1283" s="215"/>
      <c r="H1283" s="218">
        <v>3</v>
      </c>
      <c r="I1283" s="219"/>
      <c r="J1283" s="215"/>
      <c r="K1283" s="215"/>
      <c r="L1283" s="220"/>
      <c r="M1283" s="221"/>
      <c r="N1283" s="222"/>
      <c r="O1283" s="222"/>
      <c r="P1283" s="222"/>
      <c r="Q1283" s="222"/>
      <c r="R1283" s="222"/>
      <c r="S1283" s="222"/>
      <c r="T1283" s="223"/>
      <c r="AT1283" s="224" t="s">
        <v>263</v>
      </c>
      <c r="AU1283" s="224" t="s">
        <v>95</v>
      </c>
      <c r="AV1283" s="13" t="s">
        <v>95</v>
      </c>
      <c r="AW1283" s="13" t="s">
        <v>41</v>
      </c>
      <c r="AX1283" s="13" t="s">
        <v>85</v>
      </c>
      <c r="AY1283" s="224" t="s">
        <v>209</v>
      </c>
    </row>
    <row r="1284" spans="1:65" s="14" customFormat="1" ht="11.25">
      <c r="B1284" s="229"/>
      <c r="C1284" s="230"/>
      <c r="D1284" s="212" t="s">
        <v>263</v>
      </c>
      <c r="E1284" s="231" t="s">
        <v>1</v>
      </c>
      <c r="F1284" s="232" t="s">
        <v>339</v>
      </c>
      <c r="G1284" s="230"/>
      <c r="H1284" s="233">
        <v>3</v>
      </c>
      <c r="I1284" s="234"/>
      <c r="J1284" s="230"/>
      <c r="K1284" s="230"/>
      <c r="L1284" s="235"/>
      <c r="M1284" s="236"/>
      <c r="N1284" s="237"/>
      <c r="O1284" s="237"/>
      <c r="P1284" s="237"/>
      <c r="Q1284" s="237"/>
      <c r="R1284" s="237"/>
      <c r="S1284" s="237"/>
      <c r="T1284" s="238"/>
      <c r="AT1284" s="239" t="s">
        <v>263</v>
      </c>
      <c r="AU1284" s="239" t="s">
        <v>95</v>
      </c>
      <c r="AV1284" s="14" t="s">
        <v>217</v>
      </c>
      <c r="AW1284" s="14" t="s">
        <v>41</v>
      </c>
      <c r="AX1284" s="14" t="s">
        <v>93</v>
      </c>
      <c r="AY1284" s="239" t="s">
        <v>209</v>
      </c>
    </row>
    <row r="1285" spans="1:65" s="2" customFormat="1" ht="21.75" customHeight="1">
      <c r="A1285" s="35"/>
      <c r="B1285" s="36"/>
      <c r="C1285" s="250" t="s">
        <v>1952</v>
      </c>
      <c r="D1285" s="250" t="s">
        <v>405</v>
      </c>
      <c r="E1285" s="251" t="s">
        <v>1953</v>
      </c>
      <c r="F1285" s="252" t="s">
        <v>1954</v>
      </c>
      <c r="G1285" s="253" t="s">
        <v>462</v>
      </c>
      <c r="H1285" s="254">
        <v>2.16</v>
      </c>
      <c r="I1285" s="255"/>
      <c r="J1285" s="256">
        <f>ROUND(I1285*H1285,2)</f>
        <v>0</v>
      </c>
      <c r="K1285" s="252" t="s">
        <v>324</v>
      </c>
      <c r="L1285" s="257"/>
      <c r="M1285" s="258" t="s">
        <v>1</v>
      </c>
      <c r="N1285" s="259" t="s">
        <v>50</v>
      </c>
      <c r="O1285" s="72"/>
      <c r="P1285" s="203">
        <f>O1285*H1285</f>
        <v>0</v>
      </c>
      <c r="Q1285" s="203">
        <v>0.05</v>
      </c>
      <c r="R1285" s="203">
        <f>Q1285*H1285</f>
        <v>0.10800000000000001</v>
      </c>
      <c r="S1285" s="203">
        <v>0</v>
      </c>
      <c r="T1285" s="204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205" t="s">
        <v>526</v>
      </c>
      <c r="AT1285" s="205" t="s">
        <v>405</v>
      </c>
      <c r="AU1285" s="205" t="s">
        <v>95</v>
      </c>
      <c r="AY1285" s="17" t="s">
        <v>209</v>
      </c>
      <c r="BE1285" s="206">
        <f>IF(N1285="základní",J1285,0)</f>
        <v>0</v>
      </c>
      <c r="BF1285" s="206">
        <f>IF(N1285="snížená",J1285,0)</f>
        <v>0</v>
      </c>
      <c r="BG1285" s="206">
        <f>IF(N1285="zákl. přenesená",J1285,0)</f>
        <v>0</v>
      </c>
      <c r="BH1285" s="206">
        <f>IF(N1285="sníž. přenesená",J1285,0)</f>
        <v>0</v>
      </c>
      <c r="BI1285" s="206">
        <f>IF(N1285="nulová",J1285,0)</f>
        <v>0</v>
      </c>
      <c r="BJ1285" s="17" t="s">
        <v>93</v>
      </c>
      <c r="BK1285" s="206">
        <f>ROUND(I1285*H1285,2)</f>
        <v>0</v>
      </c>
      <c r="BL1285" s="17" t="s">
        <v>416</v>
      </c>
      <c r="BM1285" s="205" t="s">
        <v>1955</v>
      </c>
    </row>
    <row r="1286" spans="1:65" s="13" customFormat="1" ht="11.25">
      <c r="B1286" s="214"/>
      <c r="C1286" s="215"/>
      <c r="D1286" s="212" t="s">
        <v>263</v>
      </c>
      <c r="E1286" s="216" t="s">
        <v>1</v>
      </c>
      <c r="F1286" s="217" t="s">
        <v>1956</v>
      </c>
      <c r="G1286" s="215"/>
      <c r="H1286" s="218">
        <v>2.16</v>
      </c>
      <c r="I1286" s="219"/>
      <c r="J1286" s="215"/>
      <c r="K1286" s="215"/>
      <c r="L1286" s="220"/>
      <c r="M1286" s="221"/>
      <c r="N1286" s="222"/>
      <c r="O1286" s="222"/>
      <c r="P1286" s="222"/>
      <c r="Q1286" s="222"/>
      <c r="R1286" s="222"/>
      <c r="S1286" s="222"/>
      <c r="T1286" s="223"/>
      <c r="AT1286" s="224" t="s">
        <v>263</v>
      </c>
      <c r="AU1286" s="224" t="s">
        <v>95</v>
      </c>
      <c r="AV1286" s="13" t="s">
        <v>95</v>
      </c>
      <c r="AW1286" s="13" t="s">
        <v>41</v>
      </c>
      <c r="AX1286" s="13" t="s">
        <v>85</v>
      </c>
      <c r="AY1286" s="224" t="s">
        <v>209</v>
      </c>
    </row>
    <row r="1287" spans="1:65" s="14" customFormat="1" ht="11.25">
      <c r="B1287" s="229"/>
      <c r="C1287" s="230"/>
      <c r="D1287" s="212" t="s">
        <v>263</v>
      </c>
      <c r="E1287" s="231" t="s">
        <v>1</v>
      </c>
      <c r="F1287" s="232" t="s">
        <v>339</v>
      </c>
      <c r="G1287" s="230"/>
      <c r="H1287" s="233">
        <v>2.16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AT1287" s="239" t="s">
        <v>263</v>
      </c>
      <c r="AU1287" s="239" t="s">
        <v>95</v>
      </c>
      <c r="AV1287" s="14" t="s">
        <v>217</v>
      </c>
      <c r="AW1287" s="14" t="s">
        <v>41</v>
      </c>
      <c r="AX1287" s="14" t="s">
        <v>93</v>
      </c>
      <c r="AY1287" s="239" t="s">
        <v>209</v>
      </c>
    </row>
    <row r="1288" spans="1:65" s="2" customFormat="1" ht="24.2" customHeight="1">
      <c r="A1288" s="35"/>
      <c r="B1288" s="36"/>
      <c r="C1288" s="194" t="s">
        <v>1957</v>
      </c>
      <c r="D1288" s="194" t="s">
        <v>212</v>
      </c>
      <c r="E1288" s="195" t="s">
        <v>1958</v>
      </c>
      <c r="F1288" s="196" t="s">
        <v>1959</v>
      </c>
      <c r="G1288" s="197" t="s">
        <v>334</v>
      </c>
      <c r="H1288" s="198">
        <v>7</v>
      </c>
      <c r="I1288" s="199"/>
      <c r="J1288" s="200">
        <f>ROUND(I1288*H1288,2)</f>
        <v>0</v>
      </c>
      <c r="K1288" s="196" t="s">
        <v>216</v>
      </c>
      <c r="L1288" s="40"/>
      <c r="M1288" s="201" t="s">
        <v>1</v>
      </c>
      <c r="N1288" s="202" t="s">
        <v>50</v>
      </c>
      <c r="O1288" s="72"/>
      <c r="P1288" s="203">
        <f>O1288*H1288</f>
        <v>0</v>
      </c>
      <c r="Q1288" s="203">
        <v>4.0000000000000002E-4</v>
      </c>
      <c r="R1288" s="203">
        <f>Q1288*H1288</f>
        <v>2.8E-3</v>
      </c>
      <c r="S1288" s="203">
        <v>0</v>
      </c>
      <c r="T1288" s="204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205" t="s">
        <v>416</v>
      </c>
      <c r="AT1288" s="205" t="s">
        <v>212</v>
      </c>
      <c r="AU1288" s="205" t="s">
        <v>95</v>
      </c>
      <c r="AY1288" s="17" t="s">
        <v>209</v>
      </c>
      <c r="BE1288" s="206">
        <f>IF(N1288="základní",J1288,0)</f>
        <v>0</v>
      </c>
      <c r="BF1288" s="206">
        <f>IF(N1288="snížená",J1288,0)</f>
        <v>0</v>
      </c>
      <c r="BG1288" s="206">
        <f>IF(N1288="zákl. přenesená",J1288,0)</f>
        <v>0</v>
      </c>
      <c r="BH1288" s="206">
        <f>IF(N1288="sníž. přenesená",J1288,0)</f>
        <v>0</v>
      </c>
      <c r="BI1288" s="206">
        <f>IF(N1288="nulová",J1288,0)</f>
        <v>0</v>
      </c>
      <c r="BJ1288" s="17" t="s">
        <v>93</v>
      </c>
      <c r="BK1288" s="206">
        <f>ROUND(I1288*H1288,2)</f>
        <v>0</v>
      </c>
      <c r="BL1288" s="17" t="s">
        <v>416</v>
      </c>
      <c r="BM1288" s="205" t="s">
        <v>1960</v>
      </c>
    </row>
    <row r="1289" spans="1:65" s="2" customFormat="1" ht="11.25">
      <c r="A1289" s="35"/>
      <c r="B1289" s="36"/>
      <c r="C1289" s="37"/>
      <c r="D1289" s="207" t="s">
        <v>219</v>
      </c>
      <c r="E1289" s="37"/>
      <c r="F1289" s="208" t="s">
        <v>1961</v>
      </c>
      <c r="G1289" s="37"/>
      <c r="H1289" s="37"/>
      <c r="I1289" s="209"/>
      <c r="J1289" s="37"/>
      <c r="K1289" s="37"/>
      <c r="L1289" s="40"/>
      <c r="M1289" s="210"/>
      <c r="N1289" s="211"/>
      <c r="O1289" s="72"/>
      <c r="P1289" s="72"/>
      <c r="Q1289" s="72"/>
      <c r="R1289" s="72"/>
      <c r="S1289" s="72"/>
      <c r="T1289" s="73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T1289" s="17" t="s">
        <v>219</v>
      </c>
      <c r="AU1289" s="17" t="s">
        <v>95</v>
      </c>
    </row>
    <row r="1290" spans="1:65" s="13" customFormat="1" ht="11.25">
      <c r="B1290" s="214"/>
      <c r="C1290" s="215"/>
      <c r="D1290" s="212" t="s">
        <v>263</v>
      </c>
      <c r="E1290" s="216" t="s">
        <v>1</v>
      </c>
      <c r="F1290" s="217" t="s">
        <v>1962</v>
      </c>
      <c r="G1290" s="215"/>
      <c r="H1290" s="218">
        <v>7</v>
      </c>
      <c r="I1290" s="219"/>
      <c r="J1290" s="215"/>
      <c r="K1290" s="215"/>
      <c r="L1290" s="220"/>
      <c r="M1290" s="221"/>
      <c r="N1290" s="222"/>
      <c r="O1290" s="222"/>
      <c r="P1290" s="222"/>
      <c r="Q1290" s="222"/>
      <c r="R1290" s="222"/>
      <c r="S1290" s="222"/>
      <c r="T1290" s="223"/>
      <c r="AT1290" s="224" t="s">
        <v>263</v>
      </c>
      <c r="AU1290" s="224" t="s">
        <v>95</v>
      </c>
      <c r="AV1290" s="13" t="s">
        <v>95</v>
      </c>
      <c r="AW1290" s="13" t="s">
        <v>41</v>
      </c>
      <c r="AX1290" s="13" t="s">
        <v>85</v>
      </c>
      <c r="AY1290" s="224" t="s">
        <v>209</v>
      </c>
    </row>
    <row r="1291" spans="1:65" s="14" customFormat="1" ht="11.25">
      <c r="B1291" s="229"/>
      <c r="C1291" s="230"/>
      <c r="D1291" s="212" t="s">
        <v>263</v>
      </c>
      <c r="E1291" s="231" t="s">
        <v>1</v>
      </c>
      <c r="F1291" s="232" t="s">
        <v>339</v>
      </c>
      <c r="G1291" s="230"/>
      <c r="H1291" s="233">
        <v>7</v>
      </c>
      <c r="I1291" s="234"/>
      <c r="J1291" s="230"/>
      <c r="K1291" s="230"/>
      <c r="L1291" s="235"/>
      <c r="M1291" s="236"/>
      <c r="N1291" s="237"/>
      <c r="O1291" s="237"/>
      <c r="P1291" s="237"/>
      <c r="Q1291" s="237"/>
      <c r="R1291" s="237"/>
      <c r="S1291" s="237"/>
      <c r="T1291" s="238"/>
      <c r="AT1291" s="239" t="s">
        <v>263</v>
      </c>
      <c r="AU1291" s="239" t="s">
        <v>95</v>
      </c>
      <c r="AV1291" s="14" t="s">
        <v>217</v>
      </c>
      <c r="AW1291" s="14" t="s">
        <v>41</v>
      </c>
      <c r="AX1291" s="14" t="s">
        <v>93</v>
      </c>
      <c r="AY1291" s="239" t="s">
        <v>209</v>
      </c>
    </row>
    <row r="1292" spans="1:65" s="2" customFormat="1" ht="44.25" customHeight="1">
      <c r="A1292" s="35"/>
      <c r="B1292" s="36"/>
      <c r="C1292" s="250" t="s">
        <v>1963</v>
      </c>
      <c r="D1292" s="250" t="s">
        <v>405</v>
      </c>
      <c r="E1292" s="251" t="s">
        <v>1964</v>
      </c>
      <c r="F1292" s="252" t="s">
        <v>1965</v>
      </c>
      <c r="G1292" s="253" t="s">
        <v>334</v>
      </c>
      <c r="H1292" s="254">
        <v>7</v>
      </c>
      <c r="I1292" s="255"/>
      <c r="J1292" s="256">
        <f>ROUND(I1292*H1292,2)</f>
        <v>0</v>
      </c>
      <c r="K1292" s="252" t="s">
        <v>1</v>
      </c>
      <c r="L1292" s="257"/>
      <c r="M1292" s="258" t="s">
        <v>1</v>
      </c>
      <c r="N1292" s="259" t="s">
        <v>50</v>
      </c>
      <c r="O1292" s="72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205" t="s">
        <v>526</v>
      </c>
      <c r="AT1292" s="205" t="s">
        <v>405</v>
      </c>
      <c r="AU1292" s="205" t="s">
        <v>95</v>
      </c>
      <c r="AY1292" s="17" t="s">
        <v>209</v>
      </c>
      <c r="BE1292" s="206">
        <f>IF(N1292="základní",J1292,0)</f>
        <v>0</v>
      </c>
      <c r="BF1292" s="206">
        <f>IF(N1292="snížená",J1292,0)</f>
        <v>0</v>
      </c>
      <c r="BG1292" s="206">
        <f>IF(N1292="zákl. přenesená",J1292,0)</f>
        <v>0</v>
      </c>
      <c r="BH1292" s="206">
        <f>IF(N1292="sníž. přenesená",J1292,0)</f>
        <v>0</v>
      </c>
      <c r="BI1292" s="206">
        <f>IF(N1292="nulová",J1292,0)</f>
        <v>0</v>
      </c>
      <c r="BJ1292" s="17" t="s">
        <v>93</v>
      </c>
      <c r="BK1292" s="206">
        <f>ROUND(I1292*H1292,2)</f>
        <v>0</v>
      </c>
      <c r="BL1292" s="17" t="s">
        <v>416</v>
      </c>
      <c r="BM1292" s="205" t="s">
        <v>1966</v>
      </c>
    </row>
    <row r="1293" spans="1:65" s="2" customFormat="1" ht="24.2" customHeight="1">
      <c r="A1293" s="35"/>
      <c r="B1293" s="36"/>
      <c r="C1293" s="194" t="s">
        <v>1967</v>
      </c>
      <c r="D1293" s="194" t="s">
        <v>212</v>
      </c>
      <c r="E1293" s="195" t="s">
        <v>1968</v>
      </c>
      <c r="F1293" s="196" t="s">
        <v>1969</v>
      </c>
      <c r="G1293" s="197" t="s">
        <v>334</v>
      </c>
      <c r="H1293" s="198">
        <v>9.9</v>
      </c>
      <c r="I1293" s="199"/>
      <c r="J1293" s="200">
        <f>ROUND(I1293*H1293,2)</f>
        <v>0</v>
      </c>
      <c r="K1293" s="196" t="s">
        <v>324</v>
      </c>
      <c r="L1293" s="40"/>
      <c r="M1293" s="201" t="s">
        <v>1</v>
      </c>
      <c r="N1293" s="202" t="s">
        <v>50</v>
      </c>
      <c r="O1293" s="72"/>
      <c r="P1293" s="203">
        <f>O1293*H1293</f>
        <v>0</v>
      </c>
      <c r="Q1293" s="203">
        <v>0</v>
      </c>
      <c r="R1293" s="203">
        <f>Q1293*H1293</f>
        <v>0</v>
      </c>
      <c r="S1293" s="203">
        <v>0</v>
      </c>
      <c r="T1293" s="204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205" t="s">
        <v>416</v>
      </c>
      <c r="AT1293" s="205" t="s">
        <v>212</v>
      </c>
      <c r="AU1293" s="205" t="s">
        <v>95</v>
      </c>
      <c r="AY1293" s="17" t="s">
        <v>209</v>
      </c>
      <c r="BE1293" s="206">
        <f>IF(N1293="základní",J1293,0)</f>
        <v>0</v>
      </c>
      <c r="BF1293" s="206">
        <f>IF(N1293="snížená",J1293,0)</f>
        <v>0</v>
      </c>
      <c r="BG1293" s="206">
        <f>IF(N1293="zákl. přenesená",J1293,0)</f>
        <v>0</v>
      </c>
      <c r="BH1293" s="206">
        <f>IF(N1293="sníž. přenesená",J1293,0)</f>
        <v>0</v>
      </c>
      <c r="BI1293" s="206">
        <f>IF(N1293="nulová",J1293,0)</f>
        <v>0</v>
      </c>
      <c r="BJ1293" s="17" t="s">
        <v>93</v>
      </c>
      <c r="BK1293" s="206">
        <f>ROUND(I1293*H1293,2)</f>
        <v>0</v>
      </c>
      <c r="BL1293" s="17" t="s">
        <v>416</v>
      </c>
      <c r="BM1293" s="205" t="s">
        <v>1970</v>
      </c>
    </row>
    <row r="1294" spans="1:65" s="2" customFormat="1" ht="11.25">
      <c r="A1294" s="35"/>
      <c r="B1294" s="36"/>
      <c r="C1294" s="37"/>
      <c r="D1294" s="207" t="s">
        <v>219</v>
      </c>
      <c r="E1294" s="37"/>
      <c r="F1294" s="208" t="s">
        <v>1971</v>
      </c>
      <c r="G1294" s="37"/>
      <c r="H1294" s="37"/>
      <c r="I1294" s="209"/>
      <c r="J1294" s="37"/>
      <c r="K1294" s="37"/>
      <c r="L1294" s="40"/>
      <c r="M1294" s="210"/>
      <c r="N1294" s="211"/>
      <c r="O1294" s="72"/>
      <c r="P1294" s="72"/>
      <c r="Q1294" s="72"/>
      <c r="R1294" s="72"/>
      <c r="S1294" s="72"/>
      <c r="T1294" s="73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T1294" s="17" t="s">
        <v>219</v>
      </c>
      <c r="AU1294" s="17" t="s">
        <v>95</v>
      </c>
    </row>
    <row r="1295" spans="1:65" s="13" customFormat="1" ht="11.25">
      <c r="B1295" s="214"/>
      <c r="C1295" s="215"/>
      <c r="D1295" s="212" t="s">
        <v>263</v>
      </c>
      <c r="E1295" s="216" t="s">
        <v>1</v>
      </c>
      <c r="F1295" s="217" t="s">
        <v>1972</v>
      </c>
      <c r="G1295" s="215"/>
      <c r="H1295" s="218">
        <v>5</v>
      </c>
      <c r="I1295" s="219"/>
      <c r="J1295" s="215"/>
      <c r="K1295" s="215"/>
      <c r="L1295" s="220"/>
      <c r="M1295" s="221"/>
      <c r="N1295" s="222"/>
      <c r="O1295" s="222"/>
      <c r="P1295" s="222"/>
      <c r="Q1295" s="222"/>
      <c r="R1295" s="222"/>
      <c r="S1295" s="222"/>
      <c r="T1295" s="223"/>
      <c r="AT1295" s="224" t="s">
        <v>263</v>
      </c>
      <c r="AU1295" s="224" t="s">
        <v>95</v>
      </c>
      <c r="AV1295" s="13" t="s">
        <v>95</v>
      </c>
      <c r="AW1295" s="13" t="s">
        <v>41</v>
      </c>
      <c r="AX1295" s="13" t="s">
        <v>85</v>
      </c>
      <c r="AY1295" s="224" t="s">
        <v>209</v>
      </c>
    </row>
    <row r="1296" spans="1:65" s="13" customFormat="1" ht="11.25">
      <c r="B1296" s="214"/>
      <c r="C1296" s="215"/>
      <c r="D1296" s="212" t="s">
        <v>263</v>
      </c>
      <c r="E1296" s="216" t="s">
        <v>1</v>
      </c>
      <c r="F1296" s="217" t="s">
        <v>1973</v>
      </c>
      <c r="G1296" s="215"/>
      <c r="H1296" s="218">
        <v>4.9000000000000004</v>
      </c>
      <c r="I1296" s="219"/>
      <c r="J1296" s="215"/>
      <c r="K1296" s="215"/>
      <c r="L1296" s="220"/>
      <c r="M1296" s="221"/>
      <c r="N1296" s="222"/>
      <c r="O1296" s="222"/>
      <c r="P1296" s="222"/>
      <c r="Q1296" s="222"/>
      <c r="R1296" s="222"/>
      <c r="S1296" s="222"/>
      <c r="T1296" s="223"/>
      <c r="AT1296" s="224" t="s">
        <v>263</v>
      </c>
      <c r="AU1296" s="224" t="s">
        <v>95</v>
      </c>
      <c r="AV1296" s="13" t="s">
        <v>95</v>
      </c>
      <c r="AW1296" s="13" t="s">
        <v>41</v>
      </c>
      <c r="AX1296" s="13" t="s">
        <v>85</v>
      </c>
      <c r="AY1296" s="224" t="s">
        <v>209</v>
      </c>
    </row>
    <row r="1297" spans="1:65" s="14" customFormat="1" ht="11.25">
      <c r="B1297" s="229"/>
      <c r="C1297" s="230"/>
      <c r="D1297" s="212" t="s">
        <v>263</v>
      </c>
      <c r="E1297" s="231" t="s">
        <v>1</v>
      </c>
      <c r="F1297" s="232" t="s">
        <v>339</v>
      </c>
      <c r="G1297" s="230"/>
      <c r="H1297" s="233">
        <v>9.9</v>
      </c>
      <c r="I1297" s="234"/>
      <c r="J1297" s="230"/>
      <c r="K1297" s="230"/>
      <c r="L1297" s="235"/>
      <c r="M1297" s="236"/>
      <c r="N1297" s="237"/>
      <c r="O1297" s="237"/>
      <c r="P1297" s="237"/>
      <c r="Q1297" s="237"/>
      <c r="R1297" s="237"/>
      <c r="S1297" s="237"/>
      <c r="T1297" s="238"/>
      <c r="AT1297" s="239" t="s">
        <v>263</v>
      </c>
      <c r="AU1297" s="239" t="s">
        <v>95</v>
      </c>
      <c r="AV1297" s="14" t="s">
        <v>217</v>
      </c>
      <c r="AW1297" s="14" t="s">
        <v>41</v>
      </c>
      <c r="AX1297" s="14" t="s">
        <v>93</v>
      </c>
      <c r="AY1297" s="239" t="s">
        <v>209</v>
      </c>
    </row>
    <row r="1298" spans="1:65" s="2" customFormat="1" ht="21.75" customHeight="1">
      <c r="A1298" s="35"/>
      <c r="B1298" s="36"/>
      <c r="C1298" s="250" t="s">
        <v>1974</v>
      </c>
      <c r="D1298" s="250" t="s">
        <v>405</v>
      </c>
      <c r="E1298" s="251" t="s">
        <v>1975</v>
      </c>
      <c r="F1298" s="252" t="s">
        <v>1976</v>
      </c>
      <c r="G1298" s="253" t="s">
        <v>334</v>
      </c>
      <c r="H1298" s="254">
        <v>10.89</v>
      </c>
      <c r="I1298" s="255"/>
      <c r="J1298" s="256">
        <f>ROUND(I1298*H1298,2)</f>
        <v>0</v>
      </c>
      <c r="K1298" s="252" t="s">
        <v>324</v>
      </c>
      <c r="L1298" s="257"/>
      <c r="M1298" s="258" t="s">
        <v>1</v>
      </c>
      <c r="N1298" s="259" t="s">
        <v>50</v>
      </c>
      <c r="O1298" s="72"/>
      <c r="P1298" s="203">
        <f>O1298*H1298</f>
        <v>0</v>
      </c>
      <c r="Q1298" s="203">
        <v>2.0000000000000001E-4</v>
      </c>
      <c r="R1298" s="203">
        <f>Q1298*H1298</f>
        <v>2.1780000000000002E-3</v>
      </c>
      <c r="S1298" s="203">
        <v>0</v>
      </c>
      <c r="T1298" s="204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205" t="s">
        <v>526</v>
      </c>
      <c r="AT1298" s="205" t="s">
        <v>405</v>
      </c>
      <c r="AU1298" s="205" t="s">
        <v>95</v>
      </c>
      <c r="AY1298" s="17" t="s">
        <v>209</v>
      </c>
      <c r="BE1298" s="206">
        <f>IF(N1298="základní",J1298,0)</f>
        <v>0</v>
      </c>
      <c r="BF1298" s="206">
        <f>IF(N1298="snížená",J1298,0)</f>
        <v>0</v>
      </c>
      <c r="BG1298" s="206">
        <f>IF(N1298="zákl. přenesená",J1298,0)</f>
        <v>0</v>
      </c>
      <c r="BH1298" s="206">
        <f>IF(N1298="sníž. přenesená",J1298,0)</f>
        <v>0</v>
      </c>
      <c r="BI1298" s="206">
        <f>IF(N1298="nulová",J1298,0)</f>
        <v>0</v>
      </c>
      <c r="BJ1298" s="17" t="s">
        <v>93</v>
      </c>
      <c r="BK1298" s="206">
        <f>ROUND(I1298*H1298,2)</f>
        <v>0</v>
      </c>
      <c r="BL1298" s="17" t="s">
        <v>416</v>
      </c>
      <c r="BM1298" s="205" t="s">
        <v>1977</v>
      </c>
    </row>
    <row r="1299" spans="1:65" s="13" customFormat="1" ht="11.25">
      <c r="B1299" s="214"/>
      <c r="C1299" s="215"/>
      <c r="D1299" s="212" t="s">
        <v>263</v>
      </c>
      <c r="E1299" s="216" t="s">
        <v>1</v>
      </c>
      <c r="F1299" s="217" t="s">
        <v>1978</v>
      </c>
      <c r="G1299" s="215"/>
      <c r="H1299" s="218">
        <v>5.5</v>
      </c>
      <c r="I1299" s="219"/>
      <c r="J1299" s="215"/>
      <c r="K1299" s="215"/>
      <c r="L1299" s="220"/>
      <c r="M1299" s="221"/>
      <c r="N1299" s="222"/>
      <c r="O1299" s="222"/>
      <c r="P1299" s="222"/>
      <c r="Q1299" s="222"/>
      <c r="R1299" s="222"/>
      <c r="S1299" s="222"/>
      <c r="T1299" s="223"/>
      <c r="AT1299" s="224" t="s">
        <v>263</v>
      </c>
      <c r="AU1299" s="224" t="s">
        <v>95</v>
      </c>
      <c r="AV1299" s="13" t="s">
        <v>95</v>
      </c>
      <c r="AW1299" s="13" t="s">
        <v>41</v>
      </c>
      <c r="AX1299" s="13" t="s">
        <v>85</v>
      </c>
      <c r="AY1299" s="224" t="s">
        <v>209</v>
      </c>
    </row>
    <row r="1300" spans="1:65" s="13" customFormat="1" ht="11.25">
      <c r="B1300" s="214"/>
      <c r="C1300" s="215"/>
      <c r="D1300" s="212" t="s">
        <v>263</v>
      </c>
      <c r="E1300" s="216" t="s">
        <v>1</v>
      </c>
      <c r="F1300" s="217" t="s">
        <v>1979</v>
      </c>
      <c r="G1300" s="215"/>
      <c r="H1300" s="218">
        <v>5.39</v>
      </c>
      <c r="I1300" s="219"/>
      <c r="J1300" s="215"/>
      <c r="K1300" s="215"/>
      <c r="L1300" s="220"/>
      <c r="M1300" s="221"/>
      <c r="N1300" s="222"/>
      <c r="O1300" s="222"/>
      <c r="P1300" s="222"/>
      <c r="Q1300" s="222"/>
      <c r="R1300" s="222"/>
      <c r="S1300" s="222"/>
      <c r="T1300" s="223"/>
      <c r="AT1300" s="224" t="s">
        <v>263</v>
      </c>
      <c r="AU1300" s="224" t="s">
        <v>95</v>
      </c>
      <c r="AV1300" s="13" t="s">
        <v>95</v>
      </c>
      <c r="AW1300" s="13" t="s">
        <v>41</v>
      </c>
      <c r="AX1300" s="13" t="s">
        <v>85</v>
      </c>
      <c r="AY1300" s="224" t="s">
        <v>209</v>
      </c>
    </row>
    <row r="1301" spans="1:65" s="14" customFormat="1" ht="11.25">
      <c r="B1301" s="229"/>
      <c r="C1301" s="230"/>
      <c r="D1301" s="212" t="s">
        <v>263</v>
      </c>
      <c r="E1301" s="231" t="s">
        <v>1</v>
      </c>
      <c r="F1301" s="232" t="s">
        <v>339</v>
      </c>
      <c r="G1301" s="230"/>
      <c r="H1301" s="233">
        <v>10.89</v>
      </c>
      <c r="I1301" s="234"/>
      <c r="J1301" s="230"/>
      <c r="K1301" s="230"/>
      <c r="L1301" s="235"/>
      <c r="M1301" s="236"/>
      <c r="N1301" s="237"/>
      <c r="O1301" s="237"/>
      <c r="P1301" s="237"/>
      <c r="Q1301" s="237"/>
      <c r="R1301" s="237"/>
      <c r="S1301" s="237"/>
      <c r="T1301" s="238"/>
      <c r="AT1301" s="239" t="s">
        <v>263</v>
      </c>
      <c r="AU1301" s="239" t="s">
        <v>95</v>
      </c>
      <c r="AV1301" s="14" t="s">
        <v>217</v>
      </c>
      <c r="AW1301" s="14" t="s">
        <v>41</v>
      </c>
      <c r="AX1301" s="14" t="s">
        <v>93</v>
      </c>
      <c r="AY1301" s="239" t="s">
        <v>209</v>
      </c>
    </row>
    <row r="1302" spans="1:65" s="2" customFormat="1" ht="24.2" customHeight="1">
      <c r="A1302" s="35"/>
      <c r="B1302" s="36"/>
      <c r="C1302" s="194" t="s">
        <v>1980</v>
      </c>
      <c r="D1302" s="194" t="s">
        <v>212</v>
      </c>
      <c r="E1302" s="195" t="s">
        <v>1981</v>
      </c>
      <c r="F1302" s="196" t="s">
        <v>1982</v>
      </c>
      <c r="G1302" s="197" t="s">
        <v>515</v>
      </c>
      <c r="H1302" s="198">
        <v>2</v>
      </c>
      <c r="I1302" s="199"/>
      <c r="J1302" s="200">
        <f>ROUND(I1302*H1302,2)</f>
        <v>0</v>
      </c>
      <c r="K1302" s="196" t="s">
        <v>324</v>
      </c>
      <c r="L1302" s="40"/>
      <c r="M1302" s="201" t="s">
        <v>1</v>
      </c>
      <c r="N1302" s="202" t="s">
        <v>50</v>
      </c>
      <c r="O1302" s="72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R1302" s="205" t="s">
        <v>416</v>
      </c>
      <c r="AT1302" s="205" t="s">
        <v>212</v>
      </c>
      <c r="AU1302" s="205" t="s">
        <v>95</v>
      </c>
      <c r="AY1302" s="17" t="s">
        <v>209</v>
      </c>
      <c r="BE1302" s="206">
        <f>IF(N1302="základní",J1302,0)</f>
        <v>0</v>
      </c>
      <c r="BF1302" s="206">
        <f>IF(N1302="snížená",J1302,0)</f>
        <v>0</v>
      </c>
      <c r="BG1302" s="206">
        <f>IF(N1302="zákl. přenesená",J1302,0)</f>
        <v>0</v>
      </c>
      <c r="BH1302" s="206">
        <f>IF(N1302="sníž. přenesená",J1302,0)</f>
        <v>0</v>
      </c>
      <c r="BI1302" s="206">
        <f>IF(N1302="nulová",J1302,0)</f>
        <v>0</v>
      </c>
      <c r="BJ1302" s="17" t="s">
        <v>93</v>
      </c>
      <c r="BK1302" s="206">
        <f>ROUND(I1302*H1302,2)</f>
        <v>0</v>
      </c>
      <c r="BL1302" s="17" t="s">
        <v>416</v>
      </c>
      <c r="BM1302" s="205" t="s">
        <v>1983</v>
      </c>
    </row>
    <row r="1303" spans="1:65" s="2" customFormat="1" ht="11.25">
      <c r="A1303" s="35"/>
      <c r="B1303" s="36"/>
      <c r="C1303" s="37"/>
      <c r="D1303" s="207" t="s">
        <v>219</v>
      </c>
      <c r="E1303" s="37"/>
      <c r="F1303" s="208" t="s">
        <v>1984</v>
      </c>
      <c r="G1303" s="37"/>
      <c r="H1303" s="37"/>
      <c r="I1303" s="209"/>
      <c r="J1303" s="37"/>
      <c r="K1303" s="37"/>
      <c r="L1303" s="40"/>
      <c r="M1303" s="210"/>
      <c r="N1303" s="211"/>
      <c r="O1303" s="72"/>
      <c r="P1303" s="72"/>
      <c r="Q1303" s="72"/>
      <c r="R1303" s="72"/>
      <c r="S1303" s="72"/>
      <c r="T1303" s="73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T1303" s="17" t="s">
        <v>219</v>
      </c>
      <c r="AU1303" s="17" t="s">
        <v>95</v>
      </c>
    </row>
    <row r="1304" spans="1:65" s="13" customFormat="1" ht="11.25">
      <c r="B1304" s="214"/>
      <c r="C1304" s="215"/>
      <c r="D1304" s="212" t="s">
        <v>263</v>
      </c>
      <c r="E1304" s="216" t="s">
        <v>1</v>
      </c>
      <c r="F1304" s="217" t="s">
        <v>1985</v>
      </c>
      <c r="G1304" s="215"/>
      <c r="H1304" s="218">
        <v>2</v>
      </c>
      <c r="I1304" s="219"/>
      <c r="J1304" s="215"/>
      <c r="K1304" s="215"/>
      <c r="L1304" s="220"/>
      <c r="M1304" s="221"/>
      <c r="N1304" s="222"/>
      <c r="O1304" s="222"/>
      <c r="P1304" s="222"/>
      <c r="Q1304" s="222"/>
      <c r="R1304" s="222"/>
      <c r="S1304" s="222"/>
      <c r="T1304" s="223"/>
      <c r="AT1304" s="224" t="s">
        <v>263</v>
      </c>
      <c r="AU1304" s="224" t="s">
        <v>95</v>
      </c>
      <c r="AV1304" s="13" t="s">
        <v>95</v>
      </c>
      <c r="AW1304" s="13" t="s">
        <v>41</v>
      </c>
      <c r="AX1304" s="13" t="s">
        <v>85</v>
      </c>
      <c r="AY1304" s="224" t="s">
        <v>209</v>
      </c>
    </row>
    <row r="1305" spans="1:65" s="14" customFormat="1" ht="11.25">
      <c r="B1305" s="229"/>
      <c r="C1305" s="230"/>
      <c r="D1305" s="212" t="s">
        <v>263</v>
      </c>
      <c r="E1305" s="231" t="s">
        <v>1</v>
      </c>
      <c r="F1305" s="232" t="s">
        <v>339</v>
      </c>
      <c r="G1305" s="230"/>
      <c r="H1305" s="233">
        <v>2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AT1305" s="239" t="s">
        <v>263</v>
      </c>
      <c r="AU1305" s="239" t="s">
        <v>95</v>
      </c>
      <c r="AV1305" s="14" t="s">
        <v>217</v>
      </c>
      <c r="AW1305" s="14" t="s">
        <v>41</v>
      </c>
      <c r="AX1305" s="14" t="s">
        <v>93</v>
      </c>
      <c r="AY1305" s="239" t="s">
        <v>209</v>
      </c>
    </row>
    <row r="1306" spans="1:65" s="2" customFormat="1" ht="24.2" customHeight="1">
      <c r="A1306" s="35"/>
      <c r="B1306" s="36"/>
      <c r="C1306" s="250" t="s">
        <v>1986</v>
      </c>
      <c r="D1306" s="250" t="s">
        <v>405</v>
      </c>
      <c r="E1306" s="251" t="s">
        <v>1987</v>
      </c>
      <c r="F1306" s="252" t="s">
        <v>1988</v>
      </c>
      <c r="G1306" s="253" t="s">
        <v>462</v>
      </c>
      <c r="H1306" s="254">
        <v>1.5840000000000001</v>
      </c>
      <c r="I1306" s="255"/>
      <c r="J1306" s="256">
        <f>ROUND(I1306*H1306,2)</f>
        <v>0</v>
      </c>
      <c r="K1306" s="252" t="s">
        <v>324</v>
      </c>
      <c r="L1306" s="257"/>
      <c r="M1306" s="258" t="s">
        <v>1</v>
      </c>
      <c r="N1306" s="259" t="s">
        <v>50</v>
      </c>
      <c r="O1306" s="72"/>
      <c r="P1306" s="203">
        <f>O1306*H1306</f>
        <v>0</v>
      </c>
      <c r="Q1306" s="203">
        <v>1.2E-2</v>
      </c>
      <c r="R1306" s="203">
        <f>Q1306*H1306</f>
        <v>1.9008000000000001E-2</v>
      </c>
      <c r="S1306" s="203">
        <v>0</v>
      </c>
      <c r="T1306" s="204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205" t="s">
        <v>526</v>
      </c>
      <c r="AT1306" s="205" t="s">
        <v>405</v>
      </c>
      <c r="AU1306" s="205" t="s">
        <v>95</v>
      </c>
      <c r="AY1306" s="17" t="s">
        <v>209</v>
      </c>
      <c r="BE1306" s="206">
        <f>IF(N1306="základní",J1306,0)</f>
        <v>0</v>
      </c>
      <c r="BF1306" s="206">
        <f>IF(N1306="snížená",J1306,0)</f>
        <v>0</v>
      </c>
      <c r="BG1306" s="206">
        <f>IF(N1306="zákl. přenesená",J1306,0)</f>
        <v>0</v>
      </c>
      <c r="BH1306" s="206">
        <f>IF(N1306="sníž. přenesená",J1306,0)</f>
        <v>0</v>
      </c>
      <c r="BI1306" s="206">
        <f>IF(N1306="nulová",J1306,0)</f>
        <v>0</v>
      </c>
      <c r="BJ1306" s="17" t="s">
        <v>93</v>
      </c>
      <c r="BK1306" s="206">
        <f>ROUND(I1306*H1306,2)</f>
        <v>0</v>
      </c>
      <c r="BL1306" s="17" t="s">
        <v>416</v>
      </c>
      <c r="BM1306" s="205" t="s">
        <v>1989</v>
      </c>
    </row>
    <row r="1307" spans="1:65" s="13" customFormat="1" ht="11.25">
      <c r="B1307" s="214"/>
      <c r="C1307" s="215"/>
      <c r="D1307" s="212" t="s">
        <v>263</v>
      </c>
      <c r="E1307" s="216" t="s">
        <v>1</v>
      </c>
      <c r="F1307" s="217" t="s">
        <v>1990</v>
      </c>
      <c r="G1307" s="215"/>
      <c r="H1307" s="218">
        <v>1.44</v>
      </c>
      <c r="I1307" s="219"/>
      <c r="J1307" s="215"/>
      <c r="K1307" s="215"/>
      <c r="L1307" s="220"/>
      <c r="M1307" s="221"/>
      <c r="N1307" s="222"/>
      <c r="O1307" s="222"/>
      <c r="P1307" s="222"/>
      <c r="Q1307" s="222"/>
      <c r="R1307" s="222"/>
      <c r="S1307" s="222"/>
      <c r="T1307" s="223"/>
      <c r="AT1307" s="224" t="s">
        <v>263</v>
      </c>
      <c r="AU1307" s="224" t="s">
        <v>95</v>
      </c>
      <c r="AV1307" s="13" t="s">
        <v>95</v>
      </c>
      <c r="AW1307" s="13" t="s">
        <v>41</v>
      </c>
      <c r="AX1307" s="13" t="s">
        <v>85</v>
      </c>
      <c r="AY1307" s="224" t="s">
        <v>209</v>
      </c>
    </row>
    <row r="1308" spans="1:65" s="14" customFormat="1" ht="11.25">
      <c r="B1308" s="229"/>
      <c r="C1308" s="230"/>
      <c r="D1308" s="212" t="s">
        <v>263</v>
      </c>
      <c r="E1308" s="231" t="s">
        <v>1</v>
      </c>
      <c r="F1308" s="232" t="s">
        <v>339</v>
      </c>
      <c r="G1308" s="230"/>
      <c r="H1308" s="233">
        <v>1.44</v>
      </c>
      <c r="I1308" s="234"/>
      <c r="J1308" s="230"/>
      <c r="K1308" s="230"/>
      <c r="L1308" s="235"/>
      <c r="M1308" s="236"/>
      <c r="N1308" s="237"/>
      <c r="O1308" s="237"/>
      <c r="P1308" s="237"/>
      <c r="Q1308" s="237"/>
      <c r="R1308" s="237"/>
      <c r="S1308" s="237"/>
      <c r="T1308" s="238"/>
      <c r="AT1308" s="239" t="s">
        <v>263</v>
      </c>
      <c r="AU1308" s="239" t="s">
        <v>95</v>
      </c>
      <c r="AV1308" s="14" t="s">
        <v>217</v>
      </c>
      <c r="AW1308" s="14" t="s">
        <v>41</v>
      </c>
      <c r="AX1308" s="14" t="s">
        <v>93</v>
      </c>
      <c r="AY1308" s="239" t="s">
        <v>209</v>
      </c>
    </row>
    <row r="1309" spans="1:65" s="13" customFormat="1" ht="11.25">
      <c r="B1309" s="214"/>
      <c r="C1309" s="215"/>
      <c r="D1309" s="212" t="s">
        <v>263</v>
      </c>
      <c r="E1309" s="215"/>
      <c r="F1309" s="217" t="s">
        <v>1991</v>
      </c>
      <c r="G1309" s="215"/>
      <c r="H1309" s="218">
        <v>1.5840000000000001</v>
      </c>
      <c r="I1309" s="219"/>
      <c r="J1309" s="215"/>
      <c r="K1309" s="215"/>
      <c r="L1309" s="220"/>
      <c r="M1309" s="221"/>
      <c r="N1309" s="222"/>
      <c r="O1309" s="222"/>
      <c r="P1309" s="222"/>
      <c r="Q1309" s="222"/>
      <c r="R1309" s="222"/>
      <c r="S1309" s="222"/>
      <c r="T1309" s="223"/>
      <c r="AT1309" s="224" t="s">
        <v>263</v>
      </c>
      <c r="AU1309" s="224" t="s">
        <v>95</v>
      </c>
      <c r="AV1309" s="13" t="s">
        <v>95</v>
      </c>
      <c r="AW1309" s="13" t="s">
        <v>4</v>
      </c>
      <c r="AX1309" s="13" t="s">
        <v>93</v>
      </c>
      <c r="AY1309" s="224" t="s">
        <v>209</v>
      </c>
    </row>
    <row r="1310" spans="1:65" s="2" customFormat="1" ht="24.2" customHeight="1">
      <c r="A1310" s="35"/>
      <c r="B1310" s="36"/>
      <c r="C1310" s="250" t="s">
        <v>1992</v>
      </c>
      <c r="D1310" s="250" t="s">
        <v>405</v>
      </c>
      <c r="E1310" s="251" t="s">
        <v>1993</v>
      </c>
      <c r="F1310" s="252" t="s">
        <v>1994</v>
      </c>
      <c r="G1310" s="253" t="s">
        <v>462</v>
      </c>
      <c r="H1310" s="254">
        <v>1.8149999999999999</v>
      </c>
      <c r="I1310" s="255"/>
      <c r="J1310" s="256">
        <f>ROUND(I1310*H1310,2)</f>
        <v>0</v>
      </c>
      <c r="K1310" s="252" t="s">
        <v>324</v>
      </c>
      <c r="L1310" s="257"/>
      <c r="M1310" s="258" t="s">
        <v>1</v>
      </c>
      <c r="N1310" s="259" t="s">
        <v>50</v>
      </c>
      <c r="O1310" s="72"/>
      <c r="P1310" s="203">
        <f>O1310*H1310</f>
        <v>0</v>
      </c>
      <c r="Q1310" s="203">
        <v>3.0000000000000001E-3</v>
      </c>
      <c r="R1310" s="203">
        <f>Q1310*H1310</f>
        <v>5.4450000000000002E-3</v>
      </c>
      <c r="S1310" s="203">
        <v>0</v>
      </c>
      <c r="T1310" s="204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5" t="s">
        <v>526</v>
      </c>
      <c r="AT1310" s="205" t="s">
        <v>405</v>
      </c>
      <c r="AU1310" s="205" t="s">
        <v>95</v>
      </c>
      <c r="AY1310" s="17" t="s">
        <v>209</v>
      </c>
      <c r="BE1310" s="206">
        <f>IF(N1310="základní",J1310,0)</f>
        <v>0</v>
      </c>
      <c r="BF1310" s="206">
        <f>IF(N1310="snížená",J1310,0)</f>
        <v>0</v>
      </c>
      <c r="BG1310" s="206">
        <f>IF(N1310="zákl. přenesená",J1310,0)</f>
        <v>0</v>
      </c>
      <c r="BH1310" s="206">
        <f>IF(N1310="sníž. přenesená",J1310,0)</f>
        <v>0</v>
      </c>
      <c r="BI1310" s="206">
        <f>IF(N1310="nulová",J1310,0)</f>
        <v>0</v>
      </c>
      <c r="BJ1310" s="17" t="s">
        <v>93</v>
      </c>
      <c r="BK1310" s="206">
        <f>ROUND(I1310*H1310,2)</f>
        <v>0</v>
      </c>
      <c r="BL1310" s="17" t="s">
        <v>416</v>
      </c>
      <c r="BM1310" s="205" t="s">
        <v>1995</v>
      </c>
    </row>
    <row r="1311" spans="1:65" s="13" customFormat="1" ht="11.25">
      <c r="B1311" s="214"/>
      <c r="C1311" s="215"/>
      <c r="D1311" s="212" t="s">
        <v>263</v>
      </c>
      <c r="E1311" s="216" t="s">
        <v>1</v>
      </c>
      <c r="F1311" s="217" t="s">
        <v>1996</v>
      </c>
      <c r="G1311" s="215"/>
      <c r="H1311" s="218">
        <v>1.8149999999999999</v>
      </c>
      <c r="I1311" s="219"/>
      <c r="J1311" s="215"/>
      <c r="K1311" s="215"/>
      <c r="L1311" s="220"/>
      <c r="M1311" s="221"/>
      <c r="N1311" s="222"/>
      <c r="O1311" s="222"/>
      <c r="P1311" s="222"/>
      <c r="Q1311" s="222"/>
      <c r="R1311" s="222"/>
      <c r="S1311" s="222"/>
      <c r="T1311" s="223"/>
      <c r="AT1311" s="224" t="s">
        <v>263</v>
      </c>
      <c r="AU1311" s="224" t="s">
        <v>95</v>
      </c>
      <c r="AV1311" s="13" t="s">
        <v>95</v>
      </c>
      <c r="AW1311" s="13" t="s">
        <v>41</v>
      </c>
      <c r="AX1311" s="13" t="s">
        <v>85</v>
      </c>
      <c r="AY1311" s="224" t="s">
        <v>209</v>
      </c>
    </row>
    <row r="1312" spans="1:65" s="14" customFormat="1" ht="11.25">
      <c r="B1312" s="229"/>
      <c r="C1312" s="230"/>
      <c r="D1312" s="212" t="s">
        <v>263</v>
      </c>
      <c r="E1312" s="231" t="s">
        <v>1</v>
      </c>
      <c r="F1312" s="232" t="s">
        <v>339</v>
      </c>
      <c r="G1312" s="230"/>
      <c r="H1312" s="233">
        <v>1.8149999999999999</v>
      </c>
      <c r="I1312" s="234"/>
      <c r="J1312" s="230"/>
      <c r="K1312" s="230"/>
      <c r="L1312" s="235"/>
      <c r="M1312" s="236"/>
      <c r="N1312" s="237"/>
      <c r="O1312" s="237"/>
      <c r="P1312" s="237"/>
      <c r="Q1312" s="237"/>
      <c r="R1312" s="237"/>
      <c r="S1312" s="237"/>
      <c r="T1312" s="238"/>
      <c r="AT1312" s="239" t="s">
        <v>263</v>
      </c>
      <c r="AU1312" s="239" t="s">
        <v>95</v>
      </c>
      <c r="AV1312" s="14" t="s">
        <v>217</v>
      </c>
      <c r="AW1312" s="14" t="s">
        <v>41</v>
      </c>
      <c r="AX1312" s="14" t="s">
        <v>93</v>
      </c>
      <c r="AY1312" s="239" t="s">
        <v>209</v>
      </c>
    </row>
    <row r="1313" spans="1:65" s="2" customFormat="1" ht="24.2" customHeight="1">
      <c r="A1313" s="35"/>
      <c r="B1313" s="36"/>
      <c r="C1313" s="194" t="s">
        <v>1997</v>
      </c>
      <c r="D1313" s="194" t="s">
        <v>212</v>
      </c>
      <c r="E1313" s="195" t="s">
        <v>1998</v>
      </c>
      <c r="F1313" s="196" t="s">
        <v>1999</v>
      </c>
      <c r="G1313" s="197" t="s">
        <v>515</v>
      </c>
      <c r="H1313" s="198">
        <v>1</v>
      </c>
      <c r="I1313" s="199"/>
      <c r="J1313" s="200">
        <f>ROUND(I1313*H1313,2)</f>
        <v>0</v>
      </c>
      <c r="K1313" s="196" t="s">
        <v>324</v>
      </c>
      <c r="L1313" s="40"/>
      <c r="M1313" s="201" t="s">
        <v>1</v>
      </c>
      <c r="N1313" s="202" t="s">
        <v>50</v>
      </c>
      <c r="O1313" s="72"/>
      <c r="P1313" s="203">
        <f>O1313*H1313</f>
        <v>0</v>
      </c>
      <c r="Q1313" s="203">
        <v>0</v>
      </c>
      <c r="R1313" s="203">
        <f>Q1313*H1313</f>
        <v>0</v>
      </c>
      <c r="S1313" s="203">
        <v>0</v>
      </c>
      <c r="T1313" s="204">
        <f>S1313*H1313</f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205" t="s">
        <v>217</v>
      </c>
      <c r="AT1313" s="205" t="s">
        <v>212</v>
      </c>
      <c r="AU1313" s="205" t="s">
        <v>95</v>
      </c>
      <c r="AY1313" s="17" t="s">
        <v>209</v>
      </c>
      <c r="BE1313" s="206">
        <f>IF(N1313="základní",J1313,0)</f>
        <v>0</v>
      </c>
      <c r="BF1313" s="206">
        <f>IF(N1313="snížená",J1313,0)</f>
        <v>0</v>
      </c>
      <c r="BG1313" s="206">
        <f>IF(N1313="zákl. přenesená",J1313,0)</f>
        <v>0</v>
      </c>
      <c r="BH1313" s="206">
        <f>IF(N1313="sníž. přenesená",J1313,0)</f>
        <v>0</v>
      </c>
      <c r="BI1313" s="206">
        <f>IF(N1313="nulová",J1313,0)</f>
        <v>0</v>
      </c>
      <c r="BJ1313" s="17" t="s">
        <v>93</v>
      </c>
      <c r="BK1313" s="206">
        <f>ROUND(I1313*H1313,2)</f>
        <v>0</v>
      </c>
      <c r="BL1313" s="17" t="s">
        <v>217</v>
      </c>
      <c r="BM1313" s="205" t="s">
        <v>2000</v>
      </c>
    </row>
    <row r="1314" spans="1:65" s="2" customFormat="1" ht="11.25">
      <c r="A1314" s="35"/>
      <c r="B1314" s="36"/>
      <c r="C1314" s="37"/>
      <c r="D1314" s="207" t="s">
        <v>219</v>
      </c>
      <c r="E1314" s="37"/>
      <c r="F1314" s="208" t="s">
        <v>2001</v>
      </c>
      <c r="G1314" s="37"/>
      <c r="H1314" s="37"/>
      <c r="I1314" s="209"/>
      <c r="J1314" s="37"/>
      <c r="K1314" s="37"/>
      <c r="L1314" s="40"/>
      <c r="M1314" s="210"/>
      <c r="N1314" s="211"/>
      <c r="O1314" s="72"/>
      <c r="P1314" s="72"/>
      <c r="Q1314" s="72"/>
      <c r="R1314" s="72"/>
      <c r="S1314" s="72"/>
      <c r="T1314" s="73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T1314" s="17" t="s">
        <v>219</v>
      </c>
      <c r="AU1314" s="17" t="s">
        <v>95</v>
      </c>
    </row>
    <row r="1315" spans="1:65" s="13" customFormat="1" ht="11.25">
      <c r="B1315" s="214"/>
      <c r="C1315" s="215"/>
      <c r="D1315" s="212" t="s">
        <v>263</v>
      </c>
      <c r="E1315" s="216" t="s">
        <v>1</v>
      </c>
      <c r="F1315" s="217" t="s">
        <v>2002</v>
      </c>
      <c r="G1315" s="215"/>
      <c r="H1315" s="218">
        <v>1</v>
      </c>
      <c r="I1315" s="219"/>
      <c r="J1315" s="215"/>
      <c r="K1315" s="215"/>
      <c r="L1315" s="220"/>
      <c r="M1315" s="221"/>
      <c r="N1315" s="222"/>
      <c r="O1315" s="222"/>
      <c r="P1315" s="222"/>
      <c r="Q1315" s="222"/>
      <c r="R1315" s="222"/>
      <c r="S1315" s="222"/>
      <c r="T1315" s="223"/>
      <c r="AT1315" s="224" t="s">
        <v>263</v>
      </c>
      <c r="AU1315" s="224" t="s">
        <v>95</v>
      </c>
      <c r="AV1315" s="13" t="s">
        <v>95</v>
      </c>
      <c r="AW1315" s="13" t="s">
        <v>41</v>
      </c>
      <c r="AX1315" s="13" t="s">
        <v>85</v>
      </c>
      <c r="AY1315" s="224" t="s">
        <v>209</v>
      </c>
    </row>
    <row r="1316" spans="1:65" s="14" customFormat="1" ht="11.25">
      <c r="B1316" s="229"/>
      <c r="C1316" s="230"/>
      <c r="D1316" s="212" t="s">
        <v>263</v>
      </c>
      <c r="E1316" s="231" t="s">
        <v>1</v>
      </c>
      <c r="F1316" s="232" t="s">
        <v>339</v>
      </c>
      <c r="G1316" s="230"/>
      <c r="H1316" s="233">
        <v>1</v>
      </c>
      <c r="I1316" s="234"/>
      <c r="J1316" s="230"/>
      <c r="K1316" s="230"/>
      <c r="L1316" s="235"/>
      <c r="M1316" s="236"/>
      <c r="N1316" s="237"/>
      <c r="O1316" s="237"/>
      <c r="P1316" s="237"/>
      <c r="Q1316" s="237"/>
      <c r="R1316" s="237"/>
      <c r="S1316" s="237"/>
      <c r="T1316" s="238"/>
      <c r="AT1316" s="239" t="s">
        <v>263</v>
      </c>
      <c r="AU1316" s="239" t="s">
        <v>95</v>
      </c>
      <c r="AV1316" s="14" t="s">
        <v>217</v>
      </c>
      <c r="AW1316" s="14" t="s">
        <v>41</v>
      </c>
      <c r="AX1316" s="14" t="s">
        <v>93</v>
      </c>
      <c r="AY1316" s="239" t="s">
        <v>209</v>
      </c>
    </row>
    <row r="1317" spans="1:65" s="2" customFormat="1" ht="33" customHeight="1">
      <c r="A1317" s="35"/>
      <c r="B1317" s="36"/>
      <c r="C1317" s="250" t="s">
        <v>2003</v>
      </c>
      <c r="D1317" s="250" t="s">
        <v>405</v>
      </c>
      <c r="E1317" s="251" t="s">
        <v>2004</v>
      </c>
      <c r="F1317" s="252" t="s">
        <v>2005</v>
      </c>
      <c r="G1317" s="253" t="s">
        <v>462</v>
      </c>
      <c r="H1317" s="254">
        <v>1</v>
      </c>
      <c r="I1317" s="255"/>
      <c r="J1317" s="256">
        <f>ROUND(I1317*H1317,2)</f>
        <v>0</v>
      </c>
      <c r="K1317" s="252" t="s">
        <v>1</v>
      </c>
      <c r="L1317" s="257"/>
      <c r="M1317" s="258" t="s">
        <v>1</v>
      </c>
      <c r="N1317" s="259" t="s">
        <v>50</v>
      </c>
      <c r="O1317" s="72"/>
      <c r="P1317" s="203">
        <f>O1317*H1317</f>
        <v>0</v>
      </c>
      <c r="Q1317" s="203">
        <v>3.8289999999999998E-2</v>
      </c>
      <c r="R1317" s="203">
        <f>Q1317*H1317</f>
        <v>3.8289999999999998E-2</v>
      </c>
      <c r="S1317" s="203">
        <v>0</v>
      </c>
      <c r="T1317" s="204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205" t="s">
        <v>254</v>
      </c>
      <c r="AT1317" s="205" t="s">
        <v>405</v>
      </c>
      <c r="AU1317" s="205" t="s">
        <v>95</v>
      </c>
      <c r="AY1317" s="17" t="s">
        <v>209</v>
      </c>
      <c r="BE1317" s="206">
        <f>IF(N1317="základní",J1317,0)</f>
        <v>0</v>
      </c>
      <c r="BF1317" s="206">
        <f>IF(N1317="snížená",J1317,0)</f>
        <v>0</v>
      </c>
      <c r="BG1317" s="206">
        <f>IF(N1317="zákl. přenesená",J1317,0)</f>
        <v>0</v>
      </c>
      <c r="BH1317" s="206">
        <f>IF(N1317="sníž. přenesená",J1317,0)</f>
        <v>0</v>
      </c>
      <c r="BI1317" s="206">
        <f>IF(N1317="nulová",J1317,0)</f>
        <v>0</v>
      </c>
      <c r="BJ1317" s="17" t="s">
        <v>93</v>
      </c>
      <c r="BK1317" s="206">
        <f>ROUND(I1317*H1317,2)</f>
        <v>0</v>
      </c>
      <c r="BL1317" s="17" t="s">
        <v>217</v>
      </c>
      <c r="BM1317" s="205" t="s">
        <v>2006</v>
      </c>
    </row>
    <row r="1318" spans="1:65" s="13" customFormat="1" ht="11.25">
      <c r="B1318" s="214"/>
      <c r="C1318" s="215"/>
      <c r="D1318" s="212" t="s">
        <v>263</v>
      </c>
      <c r="E1318" s="216" t="s">
        <v>1</v>
      </c>
      <c r="F1318" s="217" t="s">
        <v>2007</v>
      </c>
      <c r="G1318" s="215"/>
      <c r="H1318" s="218">
        <v>1</v>
      </c>
      <c r="I1318" s="219"/>
      <c r="J1318" s="215"/>
      <c r="K1318" s="215"/>
      <c r="L1318" s="220"/>
      <c r="M1318" s="221"/>
      <c r="N1318" s="222"/>
      <c r="O1318" s="222"/>
      <c r="P1318" s="222"/>
      <c r="Q1318" s="222"/>
      <c r="R1318" s="222"/>
      <c r="S1318" s="222"/>
      <c r="T1318" s="223"/>
      <c r="AT1318" s="224" t="s">
        <v>263</v>
      </c>
      <c r="AU1318" s="224" t="s">
        <v>95</v>
      </c>
      <c r="AV1318" s="13" t="s">
        <v>95</v>
      </c>
      <c r="AW1318" s="13" t="s">
        <v>41</v>
      </c>
      <c r="AX1318" s="13" t="s">
        <v>85</v>
      </c>
      <c r="AY1318" s="224" t="s">
        <v>209</v>
      </c>
    </row>
    <row r="1319" spans="1:65" s="14" customFormat="1" ht="11.25">
      <c r="B1319" s="229"/>
      <c r="C1319" s="230"/>
      <c r="D1319" s="212" t="s">
        <v>263</v>
      </c>
      <c r="E1319" s="231" t="s">
        <v>1</v>
      </c>
      <c r="F1319" s="232" t="s">
        <v>339</v>
      </c>
      <c r="G1319" s="230"/>
      <c r="H1319" s="233">
        <v>1</v>
      </c>
      <c r="I1319" s="234"/>
      <c r="J1319" s="230"/>
      <c r="K1319" s="230"/>
      <c r="L1319" s="235"/>
      <c r="M1319" s="236"/>
      <c r="N1319" s="237"/>
      <c r="O1319" s="237"/>
      <c r="P1319" s="237"/>
      <c r="Q1319" s="237"/>
      <c r="R1319" s="237"/>
      <c r="S1319" s="237"/>
      <c r="T1319" s="238"/>
      <c r="AT1319" s="239" t="s">
        <v>263</v>
      </c>
      <c r="AU1319" s="239" t="s">
        <v>95</v>
      </c>
      <c r="AV1319" s="14" t="s">
        <v>217</v>
      </c>
      <c r="AW1319" s="14" t="s">
        <v>41</v>
      </c>
      <c r="AX1319" s="14" t="s">
        <v>93</v>
      </c>
      <c r="AY1319" s="239" t="s">
        <v>209</v>
      </c>
    </row>
    <row r="1320" spans="1:65" s="2" customFormat="1" ht="24.2" customHeight="1">
      <c r="A1320" s="35"/>
      <c r="B1320" s="36"/>
      <c r="C1320" s="194" t="s">
        <v>2008</v>
      </c>
      <c r="D1320" s="194" t="s">
        <v>212</v>
      </c>
      <c r="E1320" s="195" t="s">
        <v>2009</v>
      </c>
      <c r="F1320" s="196" t="s">
        <v>2010</v>
      </c>
      <c r="G1320" s="197" t="s">
        <v>515</v>
      </c>
      <c r="H1320" s="198">
        <v>2</v>
      </c>
      <c r="I1320" s="199"/>
      <c r="J1320" s="200">
        <f>ROUND(I1320*H1320,2)</f>
        <v>0</v>
      </c>
      <c r="K1320" s="196" t="s">
        <v>1</v>
      </c>
      <c r="L1320" s="40"/>
      <c r="M1320" s="201" t="s">
        <v>1</v>
      </c>
      <c r="N1320" s="202" t="s">
        <v>50</v>
      </c>
      <c r="O1320" s="72"/>
      <c r="P1320" s="203">
        <f>O1320*H1320</f>
        <v>0</v>
      </c>
      <c r="Q1320" s="203">
        <v>7.6999999999999996E-4</v>
      </c>
      <c r="R1320" s="203">
        <f>Q1320*H1320</f>
        <v>1.5399999999999999E-3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416</v>
      </c>
      <c r="AT1320" s="205" t="s">
        <v>212</v>
      </c>
      <c r="AU1320" s="205" t="s">
        <v>95</v>
      </c>
      <c r="AY1320" s="17" t="s">
        <v>209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7" t="s">
        <v>93</v>
      </c>
      <c r="BK1320" s="206">
        <f>ROUND(I1320*H1320,2)</f>
        <v>0</v>
      </c>
      <c r="BL1320" s="17" t="s">
        <v>416</v>
      </c>
      <c r="BM1320" s="205" t="s">
        <v>2011</v>
      </c>
    </row>
    <row r="1321" spans="1:65" s="13" customFormat="1" ht="11.25">
      <c r="B1321" s="214"/>
      <c r="C1321" s="215"/>
      <c r="D1321" s="212" t="s">
        <v>263</v>
      </c>
      <c r="E1321" s="216" t="s">
        <v>1</v>
      </c>
      <c r="F1321" s="217" t="s">
        <v>2012</v>
      </c>
      <c r="G1321" s="215"/>
      <c r="H1321" s="218">
        <v>1</v>
      </c>
      <c r="I1321" s="219"/>
      <c r="J1321" s="215"/>
      <c r="K1321" s="215"/>
      <c r="L1321" s="220"/>
      <c r="M1321" s="221"/>
      <c r="N1321" s="222"/>
      <c r="O1321" s="222"/>
      <c r="P1321" s="222"/>
      <c r="Q1321" s="222"/>
      <c r="R1321" s="222"/>
      <c r="S1321" s="222"/>
      <c r="T1321" s="223"/>
      <c r="AT1321" s="224" t="s">
        <v>263</v>
      </c>
      <c r="AU1321" s="224" t="s">
        <v>95</v>
      </c>
      <c r="AV1321" s="13" t="s">
        <v>95</v>
      </c>
      <c r="AW1321" s="13" t="s">
        <v>41</v>
      </c>
      <c r="AX1321" s="13" t="s">
        <v>85</v>
      </c>
      <c r="AY1321" s="224" t="s">
        <v>209</v>
      </c>
    </row>
    <row r="1322" spans="1:65" s="13" customFormat="1" ht="11.25">
      <c r="B1322" s="214"/>
      <c r="C1322" s="215"/>
      <c r="D1322" s="212" t="s">
        <v>263</v>
      </c>
      <c r="E1322" s="216" t="s">
        <v>1</v>
      </c>
      <c r="F1322" s="217" t="s">
        <v>2013</v>
      </c>
      <c r="G1322" s="215"/>
      <c r="H1322" s="218">
        <v>1</v>
      </c>
      <c r="I1322" s="219"/>
      <c r="J1322" s="215"/>
      <c r="K1322" s="215"/>
      <c r="L1322" s="220"/>
      <c r="M1322" s="221"/>
      <c r="N1322" s="222"/>
      <c r="O1322" s="222"/>
      <c r="P1322" s="222"/>
      <c r="Q1322" s="222"/>
      <c r="R1322" s="222"/>
      <c r="S1322" s="222"/>
      <c r="T1322" s="223"/>
      <c r="AT1322" s="224" t="s">
        <v>263</v>
      </c>
      <c r="AU1322" s="224" t="s">
        <v>95</v>
      </c>
      <c r="AV1322" s="13" t="s">
        <v>95</v>
      </c>
      <c r="AW1322" s="13" t="s">
        <v>41</v>
      </c>
      <c r="AX1322" s="13" t="s">
        <v>85</v>
      </c>
      <c r="AY1322" s="224" t="s">
        <v>209</v>
      </c>
    </row>
    <row r="1323" spans="1:65" s="14" customFormat="1" ht="11.25">
      <c r="B1323" s="229"/>
      <c r="C1323" s="230"/>
      <c r="D1323" s="212" t="s">
        <v>263</v>
      </c>
      <c r="E1323" s="231" t="s">
        <v>1</v>
      </c>
      <c r="F1323" s="232" t="s">
        <v>339</v>
      </c>
      <c r="G1323" s="230"/>
      <c r="H1323" s="233">
        <v>2</v>
      </c>
      <c r="I1323" s="234"/>
      <c r="J1323" s="230"/>
      <c r="K1323" s="230"/>
      <c r="L1323" s="235"/>
      <c r="M1323" s="236"/>
      <c r="N1323" s="237"/>
      <c r="O1323" s="237"/>
      <c r="P1323" s="237"/>
      <c r="Q1323" s="237"/>
      <c r="R1323" s="237"/>
      <c r="S1323" s="237"/>
      <c r="T1323" s="238"/>
      <c r="AT1323" s="239" t="s">
        <v>263</v>
      </c>
      <c r="AU1323" s="239" t="s">
        <v>95</v>
      </c>
      <c r="AV1323" s="14" t="s">
        <v>217</v>
      </c>
      <c r="AW1323" s="14" t="s">
        <v>41</v>
      </c>
      <c r="AX1323" s="14" t="s">
        <v>93</v>
      </c>
      <c r="AY1323" s="239" t="s">
        <v>209</v>
      </c>
    </row>
    <row r="1324" spans="1:65" s="2" customFormat="1" ht="37.9" customHeight="1">
      <c r="A1324" s="35"/>
      <c r="B1324" s="36"/>
      <c r="C1324" s="250" t="s">
        <v>2014</v>
      </c>
      <c r="D1324" s="250" t="s">
        <v>405</v>
      </c>
      <c r="E1324" s="251" t="s">
        <v>2015</v>
      </c>
      <c r="F1324" s="252" t="s">
        <v>2016</v>
      </c>
      <c r="G1324" s="253" t="s">
        <v>515</v>
      </c>
      <c r="H1324" s="254">
        <v>1</v>
      </c>
      <c r="I1324" s="255"/>
      <c r="J1324" s="256">
        <f>ROUND(I1324*H1324,2)</f>
        <v>0</v>
      </c>
      <c r="K1324" s="252" t="s">
        <v>1</v>
      </c>
      <c r="L1324" s="257"/>
      <c r="M1324" s="258" t="s">
        <v>1</v>
      </c>
      <c r="N1324" s="259" t="s">
        <v>50</v>
      </c>
      <c r="O1324" s="72"/>
      <c r="P1324" s="203">
        <f>O1324*H1324</f>
        <v>0</v>
      </c>
      <c r="Q1324" s="203">
        <v>0.12864999999999999</v>
      </c>
      <c r="R1324" s="203">
        <f>Q1324*H1324</f>
        <v>0.12864999999999999</v>
      </c>
      <c r="S1324" s="203">
        <v>0</v>
      </c>
      <c r="T1324" s="204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205" t="s">
        <v>526</v>
      </c>
      <c r="AT1324" s="205" t="s">
        <v>405</v>
      </c>
      <c r="AU1324" s="205" t="s">
        <v>95</v>
      </c>
      <c r="AY1324" s="17" t="s">
        <v>209</v>
      </c>
      <c r="BE1324" s="206">
        <f>IF(N1324="základní",J1324,0)</f>
        <v>0</v>
      </c>
      <c r="BF1324" s="206">
        <f>IF(N1324="snížená",J1324,0)</f>
        <v>0</v>
      </c>
      <c r="BG1324" s="206">
        <f>IF(N1324="zákl. přenesená",J1324,0)</f>
        <v>0</v>
      </c>
      <c r="BH1324" s="206">
        <f>IF(N1324="sníž. přenesená",J1324,0)</f>
        <v>0</v>
      </c>
      <c r="BI1324" s="206">
        <f>IF(N1324="nulová",J1324,0)</f>
        <v>0</v>
      </c>
      <c r="BJ1324" s="17" t="s">
        <v>93</v>
      </c>
      <c r="BK1324" s="206">
        <f>ROUND(I1324*H1324,2)</f>
        <v>0</v>
      </c>
      <c r="BL1324" s="17" t="s">
        <v>416</v>
      </c>
      <c r="BM1324" s="205" t="s">
        <v>2017</v>
      </c>
    </row>
    <row r="1325" spans="1:65" s="13" customFormat="1" ht="11.25">
      <c r="B1325" s="214"/>
      <c r="C1325" s="215"/>
      <c r="D1325" s="212" t="s">
        <v>263</v>
      </c>
      <c r="E1325" s="216" t="s">
        <v>1</v>
      </c>
      <c r="F1325" s="217" t="s">
        <v>2012</v>
      </c>
      <c r="G1325" s="215"/>
      <c r="H1325" s="218">
        <v>1</v>
      </c>
      <c r="I1325" s="219"/>
      <c r="J1325" s="215"/>
      <c r="K1325" s="215"/>
      <c r="L1325" s="220"/>
      <c r="M1325" s="221"/>
      <c r="N1325" s="222"/>
      <c r="O1325" s="222"/>
      <c r="P1325" s="222"/>
      <c r="Q1325" s="222"/>
      <c r="R1325" s="222"/>
      <c r="S1325" s="222"/>
      <c r="T1325" s="223"/>
      <c r="AT1325" s="224" t="s">
        <v>263</v>
      </c>
      <c r="AU1325" s="224" t="s">
        <v>95</v>
      </c>
      <c r="AV1325" s="13" t="s">
        <v>95</v>
      </c>
      <c r="AW1325" s="13" t="s">
        <v>41</v>
      </c>
      <c r="AX1325" s="13" t="s">
        <v>85</v>
      </c>
      <c r="AY1325" s="224" t="s">
        <v>209</v>
      </c>
    </row>
    <row r="1326" spans="1:65" s="14" customFormat="1" ht="11.25">
      <c r="B1326" s="229"/>
      <c r="C1326" s="230"/>
      <c r="D1326" s="212" t="s">
        <v>263</v>
      </c>
      <c r="E1326" s="231" t="s">
        <v>1</v>
      </c>
      <c r="F1326" s="232" t="s">
        <v>339</v>
      </c>
      <c r="G1326" s="230"/>
      <c r="H1326" s="233">
        <v>1</v>
      </c>
      <c r="I1326" s="234"/>
      <c r="J1326" s="230"/>
      <c r="K1326" s="230"/>
      <c r="L1326" s="235"/>
      <c r="M1326" s="236"/>
      <c r="N1326" s="237"/>
      <c r="O1326" s="237"/>
      <c r="P1326" s="237"/>
      <c r="Q1326" s="237"/>
      <c r="R1326" s="237"/>
      <c r="S1326" s="237"/>
      <c r="T1326" s="238"/>
      <c r="AT1326" s="239" t="s">
        <v>263</v>
      </c>
      <c r="AU1326" s="239" t="s">
        <v>95</v>
      </c>
      <c r="AV1326" s="14" t="s">
        <v>217</v>
      </c>
      <c r="AW1326" s="14" t="s">
        <v>41</v>
      </c>
      <c r="AX1326" s="14" t="s">
        <v>93</v>
      </c>
      <c r="AY1326" s="239" t="s">
        <v>209</v>
      </c>
    </row>
    <row r="1327" spans="1:65" s="2" customFormat="1" ht="37.9" customHeight="1">
      <c r="A1327" s="35"/>
      <c r="B1327" s="36"/>
      <c r="C1327" s="250" t="s">
        <v>2018</v>
      </c>
      <c r="D1327" s="250" t="s">
        <v>405</v>
      </c>
      <c r="E1327" s="251" t="s">
        <v>2019</v>
      </c>
      <c r="F1327" s="252" t="s">
        <v>2020</v>
      </c>
      <c r="G1327" s="253" t="s">
        <v>515</v>
      </c>
      <c r="H1327" s="254">
        <v>1</v>
      </c>
      <c r="I1327" s="255"/>
      <c r="J1327" s="256">
        <f>ROUND(I1327*H1327,2)</f>
        <v>0</v>
      </c>
      <c r="K1327" s="252" t="s">
        <v>1</v>
      </c>
      <c r="L1327" s="257"/>
      <c r="M1327" s="258" t="s">
        <v>1</v>
      </c>
      <c r="N1327" s="259" t="s">
        <v>50</v>
      </c>
      <c r="O1327" s="72"/>
      <c r="P1327" s="203">
        <f>O1327*H1327</f>
        <v>0</v>
      </c>
      <c r="Q1327" s="203">
        <v>0.12864999999999999</v>
      </c>
      <c r="R1327" s="203">
        <f>Q1327*H1327</f>
        <v>0.12864999999999999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526</v>
      </c>
      <c r="AT1327" s="205" t="s">
        <v>405</v>
      </c>
      <c r="AU1327" s="205" t="s">
        <v>95</v>
      </c>
      <c r="AY1327" s="17" t="s">
        <v>209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7" t="s">
        <v>93</v>
      </c>
      <c r="BK1327" s="206">
        <f>ROUND(I1327*H1327,2)</f>
        <v>0</v>
      </c>
      <c r="BL1327" s="17" t="s">
        <v>416</v>
      </c>
      <c r="BM1327" s="205" t="s">
        <v>2021</v>
      </c>
    </row>
    <row r="1328" spans="1:65" s="13" customFormat="1" ht="11.25">
      <c r="B1328" s="214"/>
      <c r="C1328" s="215"/>
      <c r="D1328" s="212" t="s">
        <v>263</v>
      </c>
      <c r="E1328" s="216" t="s">
        <v>1</v>
      </c>
      <c r="F1328" s="217" t="s">
        <v>2013</v>
      </c>
      <c r="G1328" s="215"/>
      <c r="H1328" s="218">
        <v>1</v>
      </c>
      <c r="I1328" s="219"/>
      <c r="J1328" s="215"/>
      <c r="K1328" s="215"/>
      <c r="L1328" s="220"/>
      <c r="M1328" s="221"/>
      <c r="N1328" s="222"/>
      <c r="O1328" s="222"/>
      <c r="P1328" s="222"/>
      <c r="Q1328" s="222"/>
      <c r="R1328" s="222"/>
      <c r="S1328" s="222"/>
      <c r="T1328" s="223"/>
      <c r="AT1328" s="224" t="s">
        <v>263</v>
      </c>
      <c r="AU1328" s="224" t="s">
        <v>95</v>
      </c>
      <c r="AV1328" s="13" t="s">
        <v>95</v>
      </c>
      <c r="AW1328" s="13" t="s">
        <v>41</v>
      </c>
      <c r="AX1328" s="13" t="s">
        <v>85</v>
      </c>
      <c r="AY1328" s="224" t="s">
        <v>209</v>
      </c>
    </row>
    <row r="1329" spans="1:65" s="14" customFormat="1" ht="11.25">
      <c r="B1329" s="229"/>
      <c r="C1329" s="230"/>
      <c r="D1329" s="212" t="s">
        <v>263</v>
      </c>
      <c r="E1329" s="231" t="s">
        <v>1</v>
      </c>
      <c r="F1329" s="232" t="s">
        <v>339</v>
      </c>
      <c r="G1329" s="230"/>
      <c r="H1329" s="233">
        <v>1</v>
      </c>
      <c r="I1329" s="234"/>
      <c r="J1329" s="230"/>
      <c r="K1329" s="230"/>
      <c r="L1329" s="235"/>
      <c r="M1329" s="236"/>
      <c r="N1329" s="237"/>
      <c r="O1329" s="237"/>
      <c r="P1329" s="237"/>
      <c r="Q1329" s="237"/>
      <c r="R1329" s="237"/>
      <c r="S1329" s="237"/>
      <c r="T1329" s="238"/>
      <c r="AT1329" s="239" t="s">
        <v>263</v>
      </c>
      <c r="AU1329" s="239" t="s">
        <v>95</v>
      </c>
      <c r="AV1329" s="14" t="s">
        <v>217</v>
      </c>
      <c r="AW1329" s="14" t="s">
        <v>41</v>
      </c>
      <c r="AX1329" s="14" t="s">
        <v>93</v>
      </c>
      <c r="AY1329" s="239" t="s">
        <v>209</v>
      </c>
    </row>
    <row r="1330" spans="1:65" s="2" customFormat="1" ht="16.5" customHeight="1">
      <c r="A1330" s="35"/>
      <c r="B1330" s="36"/>
      <c r="C1330" s="194" t="s">
        <v>2022</v>
      </c>
      <c r="D1330" s="194" t="s">
        <v>212</v>
      </c>
      <c r="E1330" s="195" t="s">
        <v>2023</v>
      </c>
      <c r="F1330" s="196" t="s">
        <v>2024</v>
      </c>
      <c r="G1330" s="197" t="s">
        <v>515</v>
      </c>
      <c r="H1330" s="198">
        <v>1</v>
      </c>
      <c r="I1330" s="199"/>
      <c r="J1330" s="200">
        <f>ROUND(I1330*H1330,2)</f>
        <v>0</v>
      </c>
      <c r="K1330" s="196" t="s">
        <v>324</v>
      </c>
      <c r="L1330" s="40"/>
      <c r="M1330" s="201" t="s">
        <v>1</v>
      </c>
      <c r="N1330" s="202" t="s">
        <v>50</v>
      </c>
      <c r="O1330" s="72"/>
      <c r="P1330" s="203">
        <f>O1330*H1330</f>
        <v>0</v>
      </c>
      <c r="Q1330" s="203">
        <v>1.24E-6</v>
      </c>
      <c r="R1330" s="203">
        <f>Q1330*H1330</f>
        <v>1.24E-6</v>
      </c>
      <c r="S1330" s="203">
        <v>0</v>
      </c>
      <c r="T1330" s="204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205" t="s">
        <v>416</v>
      </c>
      <c r="AT1330" s="205" t="s">
        <v>212</v>
      </c>
      <c r="AU1330" s="205" t="s">
        <v>95</v>
      </c>
      <c r="AY1330" s="17" t="s">
        <v>209</v>
      </c>
      <c r="BE1330" s="206">
        <f>IF(N1330="základní",J1330,0)</f>
        <v>0</v>
      </c>
      <c r="BF1330" s="206">
        <f>IF(N1330="snížená",J1330,0)</f>
        <v>0</v>
      </c>
      <c r="BG1330" s="206">
        <f>IF(N1330="zákl. přenesená",J1330,0)</f>
        <v>0</v>
      </c>
      <c r="BH1330" s="206">
        <f>IF(N1330="sníž. přenesená",J1330,0)</f>
        <v>0</v>
      </c>
      <c r="BI1330" s="206">
        <f>IF(N1330="nulová",J1330,0)</f>
        <v>0</v>
      </c>
      <c r="BJ1330" s="17" t="s">
        <v>93</v>
      </c>
      <c r="BK1330" s="206">
        <f>ROUND(I1330*H1330,2)</f>
        <v>0</v>
      </c>
      <c r="BL1330" s="17" t="s">
        <v>416</v>
      </c>
      <c r="BM1330" s="205" t="s">
        <v>2025</v>
      </c>
    </row>
    <row r="1331" spans="1:65" s="2" customFormat="1" ht="11.25">
      <c r="A1331" s="35"/>
      <c r="B1331" s="36"/>
      <c r="C1331" s="37"/>
      <c r="D1331" s="207" t="s">
        <v>219</v>
      </c>
      <c r="E1331" s="37"/>
      <c r="F1331" s="208" t="s">
        <v>2026</v>
      </c>
      <c r="G1331" s="37"/>
      <c r="H1331" s="37"/>
      <c r="I1331" s="209"/>
      <c r="J1331" s="37"/>
      <c r="K1331" s="37"/>
      <c r="L1331" s="40"/>
      <c r="M1331" s="210"/>
      <c r="N1331" s="211"/>
      <c r="O1331" s="72"/>
      <c r="P1331" s="72"/>
      <c r="Q1331" s="72"/>
      <c r="R1331" s="72"/>
      <c r="S1331" s="72"/>
      <c r="T1331" s="73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7" t="s">
        <v>219</v>
      </c>
      <c r="AU1331" s="17" t="s">
        <v>95</v>
      </c>
    </row>
    <row r="1332" spans="1:65" s="13" customFormat="1" ht="11.25">
      <c r="B1332" s="214"/>
      <c r="C1332" s="215"/>
      <c r="D1332" s="212" t="s">
        <v>263</v>
      </c>
      <c r="E1332" s="216" t="s">
        <v>1</v>
      </c>
      <c r="F1332" s="217" t="s">
        <v>2002</v>
      </c>
      <c r="G1332" s="215"/>
      <c r="H1332" s="218">
        <v>1</v>
      </c>
      <c r="I1332" s="219"/>
      <c r="J1332" s="215"/>
      <c r="K1332" s="215"/>
      <c r="L1332" s="220"/>
      <c r="M1332" s="221"/>
      <c r="N1332" s="222"/>
      <c r="O1332" s="222"/>
      <c r="P1332" s="222"/>
      <c r="Q1332" s="222"/>
      <c r="R1332" s="222"/>
      <c r="S1332" s="222"/>
      <c r="T1332" s="223"/>
      <c r="AT1332" s="224" t="s">
        <v>263</v>
      </c>
      <c r="AU1332" s="224" t="s">
        <v>95</v>
      </c>
      <c r="AV1332" s="13" t="s">
        <v>95</v>
      </c>
      <c r="AW1332" s="13" t="s">
        <v>41</v>
      </c>
      <c r="AX1332" s="13" t="s">
        <v>85</v>
      </c>
      <c r="AY1332" s="224" t="s">
        <v>209</v>
      </c>
    </row>
    <row r="1333" spans="1:65" s="14" customFormat="1" ht="11.25">
      <c r="B1333" s="229"/>
      <c r="C1333" s="230"/>
      <c r="D1333" s="212" t="s">
        <v>263</v>
      </c>
      <c r="E1333" s="231" t="s">
        <v>1</v>
      </c>
      <c r="F1333" s="232" t="s">
        <v>339</v>
      </c>
      <c r="G1333" s="230"/>
      <c r="H1333" s="233">
        <v>1</v>
      </c>
      <c r="I1333" s="234"/>
      <c r="J1333" s="230"/>
      <c r="K1333" s="230"/>
      <c r="L1333" s="235"/>
      <c r="M1333" s="236"/>
      <c r="N1333" s="237"/>
      <c r="O1333" s="237"/>
      <c r="P1333" s="237"/>
      <c r="Q1333" s="237"/>
      <c r="R1333" s="237"/>
      <c r="S1333" s="237"/>
      <c r="T1333" s="238"/>
      <c r="AT1333" s="239" t="s">
        <v>263</v>
      </c>
      <c r="AU1333" s="239" t="s">
        <v>95</v>
      </c>
      <c r="AV1333" s="14" t="s">
        <v>217</v>
      </c>
      <c r="AW1333" s="14" t="s">
        <v>41</v>
      </c>
      <c r="AX1333" s="14" t="s">
        <v>93</v>
      </c>
      <c r="AY1333" s="239" t="s">
        <v>209</v>
      </c>
    </row>
    <row r="1334" spans="1:65" s="2" customFormat="1" ht="16.5" customHeight="1">
      <c r="A1334" s="35"/>
      <c r="B1334" s="36"/>
      <c r="C1334" s="250" t="s">
        <v>2027</v>
      </c>
      <c r="D1334" s="250" t="s">
        <v>405</v>
      </c>
      <c r="E1334" s="251" t="s">
        <v>2028</v>
      </c>
      <c r="F1334" s="252" t="s">
        <v>2029</v>
      </c>
      <c r="G1334" s="253" t="s">
        <v>515</v>
      </c>
      <c r="H1334" s="254">
        <v>1</v>
      </c>
      <c r="I1334" s="255"/>
      <c r="J1334" s="256">
        <f>ROUND(I1334*H1334,2)</f>
        <v>0</v>
      </c>
      <c r="K1334" s="252" t="s">
        <v>324</v>
      </c>
      <c r="L1334" s="257"/>
      <c r="M1334" s="258" t="s">
        <v>1</v>
      </c>
      <c r="N1334" s="259" t="s">
        <v>50</v>
      </c>
      <c r="O1334" s="72"/>
      <c r="P1334" s="203">
        <f>O1334*H1334</f>
        <v>0</v>
      </c>
      <c r="Q1334" s="203">
        <v>2.3999999999999998E-3</v>
      </c>
      <c r="R1334" s="203">
        <f>Q1334*H1334</f>
        <v>2.3999999999999998E-3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526</v>
      </c>
      <c r="AT1334" s="205" t="s">
        <v>405</v>
      </c>
      <c r="AU1334" s="205" t="s">
        <v>95</v>
      </c>
      <c r="AY1334" s="17" t="s">
        <v>209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7" t="s">
        <v>93</v>
      </c>
      <c r="BK1334" s="206">
        <f>ROUND(I1334*H1334,2)</f>
        <v>0</v>
      </c>
      <c r="BL1334" s="17" t="s">
        <v>416</v>
      </c>
      <c r="BM1334" s="205" t="s">
        <v>2030</v>
      </c>
    </row>
    <row r="1335" spans="1:65" s="2" customFormat="1" ht="24.2" customHeight="1">
      <c r="A1335" s="35"/>
      <c r="B1335" s="36"/>
      <c r="C1335" s="194" t="s">
        <v>2031</v>
      </c>
      <c r="D1335" s="194" t="s">
        <v>212</v>
      </c>
      <c r="E1335" s="195" t="s">
        <v>2032</v>
      </c>
      <c r="F1335" s="196" t="s">
        <v>2033</v>
      </c>
      <c r="G1335" s="197" t="s">
        <v>2034</v>
      </c>
      <c r="H1335" s="198">
        <v>1287.123</v>
      </c>
      <c r="I1335" s="199"/>
      <c r="J1335" s="200">
        <f>ROUND(I1335*H1335,2)</f>
        <v>0</v>
      </c>
      <c r="K1335" s="196" t="s">
        <v>324</v>
      </c>
      <c r="L1335" s="40"/>
      <c r="M1335" s="201" t="s">
        <v>1</v>
      </c>
      <c r="N1335" s="202" t="s">
        <v>50</v>
      </c>
      <c r="O1335" s="72"/>
      <c r="P1335" s="203">
        <f>O1335*H1335</f>
        <v>0</v>
      </c>
      <c r="Q1335" s="203">
        <v>5.8275E-5</v>
      </c>
      <c r="R1335" s="203">
        <f>Q1335*H1335</f>
        <v>7.5007092824999996E-2</v>
      </c>
      <c r="S1335" s="203">
        <v>0</v>
      </c>
      <c r="T1335" s="204">
        <f>S1335*H1335</f>
        <v>0</v>
      </c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R1335" s="205" t="s">
        <v>416</v>
      </c>
      <c r="AT1335" s="205" t="s">
        <v>212</v>
      </c>
      <c r="AU1335" s="205" t="s">
        <v>95</v>
      </c>
      <c r="AY1335" s="17" t="s">
        <v>209</v>
      </c>
      <c r="BE1335" s="206">
        <f>IF(N1335="základní",J1335,0)</f>
        <v>0</v>
      </c>
      <c r="BF1335" s="206">
        <f>IF(N1335="snížená",J1335,0)</f>
        <v>0</v>
      </c>
      <c r="BG1335" s="206">
        <f>IF(N1335="zákl. přenesená",J1335,0)</f>
        <v>0</v>
      </c>
      <c r="BH1335" s="206">
        <f>IF(N1335="sníž. přenesená",J1335,0)</f>
        <v>0</v>
      </c>
      <c r="BI1335" s="206">
        <f>IF(N1335="nulová",J1335,0)</f>
        <v>0</v>
      </c>
      <c r="BJ1335" s="17" t="s">
        <v>93</v>
      </c>
      <c r="BK1335" s="206">
        <f>ROUND(I1335*H1335,2)</f>
        <v>0</v>
      </c>
      <c r="BL1335" s="17" t="s">
        <v>416</v>
      </c>
      <c r="BM1335" s="205" t="s">
        <v>2035</v>
      </c>
    </row>
    <row r="1336" spans="1:65" s="2" customFormat="1" ht="11.25">
      <c r="A1336" s="35"/>
      <c r="B1336" s="36"/>
      <c r="C1336" s="37"/>
      <c r="D1336" s="207" t="s">
        <v>219</v>
      </c>
      <c r="E1336" s="37"/>
      <c r="F1336" s="208" t="s">
        <v>2036</v>
      </c>
      <c r="G1336" s="37"/>
      <c r="H1336" s="37"/>
      <c r="I1336" s="209"/>
      <c r="J1336" s="37"/>
      <c r="K1336" s="37"/>
      <c r="L1336" s="40"/>
      <c r="M1336" s="210"/>
      <c r="N1336" s="211"/>
      <c r="O1336" s="72"/>
      <c r="P1336" s="72"/>
      <c r="Q1336" s="72"/>
      <c r="R1336" s="72"/>
      <c r="S1336" s="72"/>
      <c r="T1336" s="73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T1336" s="17" t="s">
        <v>219</v>
      </c>
      <c r="AU1336" s="17" t="s">
        <v>95</v>
      </c>
    </row>
    <row r="1337" spans="1:65" s="15" customFormat="1" ht="11.25">
      <c r="B1337" s="240"/>
      <c r="C1337" s="241"/>
      <c r="D1337" s="212" t="s">
        <v>263</v>
      </c>
      <c r="E1337" s="242" t="s">
        <v>1</v>
      </c>
      <c r="F1337" s="243" t="s">
        <v>2037</v>
      </c>
      <c r="G1337" s="241"/>
      <c r="H1337" s="242" t="s">
        <v>1</v>
      </c>
      <c r="I1337" s="244"/>
      <c r="J1337" s="241"/>
      <c r="K1337" s="241"/>
      <c r="L1337" s="245"/>
      <c r="M1337" s="246"/>
      <c r="N1337" s="247"/>
      <c r="O1337" s="247"/>
      <c r="P1337" s="247"/>
      <c r="Q1337" s="247"/>
      <c r="R1337" s="247"/>
      <c r="S1337" s="247"/>
      <c r="T1337" s="248"/>
      <c r="AT1337" s="249" t="s">
        <v>263</v>
      </c>
      <c r="AU1337" s="249" t="s">
        <v>95</v>
      </c>
      <c r="AV1337" s="15" t="s">
        <v>93</v>
      </c>
      <c r="AW1337" s="15" t="s">
        <v>41</v>
      </c>
      <c r="AX1337" s="15" t="s">
        <v>85</v>
      </c>
      <c r="AY1337" s="249" t="s">
        <v>209</v>
      </c>
    </row>
    <row r="1338" spans="1:65" s="13" customFormat="1" ht="11.25">
      <c r="B1338" s="214"/>
      <c r="C1338" s="215"/>
      <c r="D1338" s="212" t="s">
        <v>263</v>
      </c>
      <c r="E1338" s="216" t="s">
        <v>1</v>
      </c>
      <c r="F1338" s="217" t="s">
        <v>2038</v>
      </c>
      <c r="G1338" s="215"/>
      <c r="H1338" s="218">
        <v>219.96</v>
      </c>
      <c r="I1338" s="219"/>
      <c r="J1338" s="215"/>
      <c r="K1338" s="215"/>
      <c r="L1338" s="220"/>
      <c r="M1338" s="221"/>
      <c r="N1338" s="222"/>
      <c r="O1338" s="222"/>
      <c r="P1338" s="222"/>
      <c r="Q1338" s="222"/>
      <c r="R1338" s="222"/>
      <c r="S1338" s="222"/>
      <c r="T1338" s="223"/>
      <c r="AT1338" s="224" t="s">
        <v>263</v>
      </c>
      <c r="AU1338" s="224" t="s">
        <v>95</v>
      </c>
      <c r="AV1338" s="13" t="s">
        <v>95</v>
      </c>
      <c r="AW1338" s="13" t="s">
        <v>41</v>
      </c>
      <c r="AX1338" s="13" t="s">
        <v>85</v>
      </c>
      <c r="AY1338" s="224" t="s">
        <v>209</v>
      </c>
    </row>
    <row r="1339" spans="1:65" s="13" customFormat="1" ht="11.25">
      <c r="B1339" s="214"/>
      <c r="C1339" s="215"/>
      <c r="D1339" s="212" t="s">
        <v>263</v>
      </c>
      <c r="E1339" s="216" t="s">
        <v>1</v>
      </c>
      <c r="F1339" s="217" t="s">
        <v>2039</v>
      </c>
      <c r="G1339" s="215"/>
      <c r="H1339" s="218">
        <v>201.16</v>
      </c>
      <c r="I1339" s="219"/>
      <c r="J1339" s="215"/>
      <c r="K1339" s="215"/>
      <c r="L1339" s="220"/>
      <c r="M1339" s="221"/>
      <c r="N1339" s="222"/>
      <c r="O1339" s="222"/>
      <c r="P1339" s="222"/>
      <c r="Q1339" s="222"/>
      <c r="R1339" s="222"/>
      <c r="S1339" s="222"/>
      <c r="T1339" s="223"/>
      <c r="AT1339" s="224" t="s">
        <v>263</v>
      </c>
      <c r="AU1339" s="224" t="s">
        <v>95</v>
      </c>
      <c r="AV1339" s="13" t="s">
        <v>95</v>
      </c>
      <c r="AW1339" s="13" t="s">
        <v>41</v>
      </c>
      <c r="AX1339" s="13" t="s">
        <v>85</v>
      </c>
      <c r="AY1339" s="224" t="s">
        <v>209</v>
      </c>
    </row>
    <row r="1340" spans="1:65" s="13" customFormat="1" ht="11.25">
      <c r="B1340" s="214"/>
      <c r="C1340" s="215"/>
      <c r="D1340" s="212" t="s">
        <v>263</v>
      </c>
      <c r="E1340" s="216" t="s">
        <v>1</v>
      </c>
      <c r="F1340" s="217" t="s">
        <v>2040</v>
      </c>
      <c r="G1340" s="215"/>
      <c r="H1340" s="218">
        <v>748.99199999999996</v>
      </c>
      <c r="I1340" s="219"/>
      <c r="J1340" s="215"/>
      <c r="K1340" s="215"/>
      <c r="L1340" s="220"/>
      <c r="M1340" s="221"/>
      <c r="N1340" s="222"/>
      <c r="O1340" s="222"/>
      <c r="P1340" s="222"/>
      <c r="Q1340" s="222"/>
      <c r="R1340" s="222"/>
      <c r="S1340" s="222"/>
      <c r="T1340" s="223"/>
      <c r="AT1340" s="224" t="s">
        <v>263</v>
      </c>
      <c r="AU1340" s="224" t="s">
        <v>95</v>
      </c>
      <c r="AV1340" s="13" t="s">
        <v>95</v>
      </c>
      <c r="AW1340" s="13" t="s">
        <v>41</v>
      </c>
      <c r="AX1340" s="13" t="s">
        <v>85</v>
      </c>
      <c r="AY1340" s="224" t="s">
        <v>209</v>
      </c>
    </row>
    <row r="1341" spans="1:65" s="13" customFormat="1" ht="11.25">
      <c r="B1341" s="214"/>
      <c r="C1341" s="215"/>
      <c r="D1341" s="212" t="s">
        <v>263</v>
      </c>
      <c r="E1341" s="216" t="s">
        <v>1</v>
      </c>
      <c r="F1341" s="217" t="s">
        <v>2041</v>
      </c>
      <c r="G1341" s="215"/>
      <c r="H1341" s="218">
        <v>117.011</v>
      </c>
      <c r="I1341" s="219"/>
      <c r="J1341" s="215"/>
      <c r="K1341" s="215"/>
      <c r="L1341" s="220"/>
      <c r="M1341" s="221"/>
      <c r="N1341" s="222"/>
      <c r="O1341" s="222"/>
      <c r="P1341" s="222"/>
      <c r="Q1341" s="222"/>
      <c r="R1341" s="222"/>
      <c r="S1341" s="222"/>
      <c r="T1341" s="223"/>
      <c r="AT1341" s="224" t="s">
        <v>263</v>
      </c>
      <c r="AU1341" s="224" t="s">
        <v>95</v>
      </c>
      <c r="AV1341" s="13" t="s">
        <v>95</v>
      </c>
      <c r="AW1341" s="13" t="s">
        <v>41</v>
      </c>
      <c r="AX1341" s="13" t="s">
        <v>85</v>
      </c>
      <c r="AY1341" s="224" t="s">
        <v>209</v>
      </c>
    </row>
    <row r="1342" spans="1:65" s="14" customFormat="1" ht="11.25">
      <c r="B1342" s="229"/>
      <c r="C1342" s="230"/>
      <c r="D1342" s="212" t="s">
        <v>263</v>
      </c>
      <c r="E1342" s="231" t="s">
        <v>1</v>
      </c>
      <c r="F1342" s="232" t="s">
        <v>339</v>
      </c>
      <c r="G1342" s="230"/>
      <c r="H1342" s="233">
        <v>1287.123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AT1342" s="239" t="s">
        <v>263</v>
      </c>
      <c r="AU1342" s="239" t="s">
        <v>95</v>
      </c>
      <c r="AV1342" s="14" t="s">
        <v>217</v>
      </c>
      <c r="AW1342" s="14" t="s">
        <v>41</v>
      </c>
      <c r="AX1342" s="14" t="s">
        <v>93</v>
      </c>
      <c r="AY1342" s="239" t="s">
        <v>209</v>
      </c>
    </row>
    <row r="1343" spans="1:65" s="2" customFormat="1" ht="24.2" customHeight="1">
      <c r="A1343" s="35"/>
      <c r="B1343" s="36"/>
      <c r="C1343" s="250" t="s">
        <v>2042</v>
      </c>
      <c r="D1343" s="250" t="s">
        <v>405</v>
      </c>
      <c r="E1343" s="251" t="s">
        <v>2043</v>
      </c>
      <c r="F1343" s="252" t="s">
        <v>2044</v>
      </c>
      <c r="G1343" s="253" t="s">
        <v>383</v>
      </c>
      <c r="H1343" s="254">
        <v>1.2869999999999999</v>
      </c>
      <c r="I1343" s="255"/>
      <c r="J1343" s="256">
        <f>ROUND(I1343*H1343,2)</f>
        <v>0</v>
      </c>
      <c r="K1343" s="252" t="s">
        <v>324</v>
      </c>
      <c r="L1343" s="257"/>
      <c r="M1343" s="258" t="s">
        <v>1</v>
      </c>
      <c r="N1343" s="259" t="s">
        <v>50</v>
      </c>
      <c r="O1343" s="72"/>
      <c r="P1343" s="203">
        <f>O1343*H1343</f>
        <v>0</v>
      </c>
      <c r="Q1343" s="203">
        <v>1</v>
      </c>
      <c r="R1343" s="203">
        <f>Q1343*H1343</f>
        <v>1.2869999999999999</v>
      </c>
      <c r="S1343" s="203">
        <v>0</v>
      </c>
      <c r="T1343" s="204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205" t="s">
        <v>526</v>
      </c>
      <c r="AT1343" s="205" t="s">
        <v>405</v>
      </c>
      <c r="AU1343" s="205" t="s">
        <v>95</v>
      </c>
      <c r="AY1343" s="17" t="s">
        <v>209</v>
      </c>
      <c r="BE1343" s="206">
        <f>IF(N1343="základní",J1343,0)</f>
        <v>0</v>
      </c>
      <c r="BF1343" s="206">
        <f>IF(N1343="snížená",J1343,0)</f>
        <v>0</v>
      </c>
      <c r="BG1343" s="206">
        <f>IF(N1343="zákl. přenesená",J1343,0)</f>
        <v>0</v>
      </c>
      <c r="BH1343" s="206">
        <f>IF(N1343="sníž. přenesená",J1343,0)</f>
        <v>0</v>
      </c>
      <c r="BI1343" s="206">
        <f>IF(N1343="nulová",J1343,0)</f>
        <v>0</v>
      </c>
      <c r="BJ1343" s="17" t="s">
        <v>93</v>
      </c>
      <c r="BK1343" s="206">
        <f>ROUND(I1343*H1343,2)</f>
        <v>0</v>
      </c>
      <c r="BL1343" s="17" t="s">
        <v>416</v>
      </c>
      <c r="BM1343" s="205" t="s">
        <v>2045</v>
      </c>
    </row>
    <row r="1344" spans="1:65" s="2" customFormat="1" ht="19.5">
      <c r="A1344" s="35"/>
      <c r="B1344" s="36"/>
      <c r="C1344" s="37"/>
      <c r="D1344" s="212" t="s">
        <v>221</v>
      </c>
      <c r="E1344" s="37"/>
      <c r="F1344" s="213" t="s">
        <v>2046</v>
      </c>
      <c r="G1344" s="37"/>
      <c r="H1344" s="37"/>
      <c r="I1344" s="209"/>
      <c r="J1344" s="37"/>
      <c r="K1344" s="37"/>
      <c r="L1344" s="40"/>
      <c r="M1344" s="210"/>
      <c r="N1344" s="211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7" t="s">
        <v>221</v>
      </c>
      <c r="AU1344" s="17" t="s">
        <v>95</v>
      </c>
    </row>
    <row r="1345" spans="1:65" s="13" customFormat="1" ht="11.25">
      <c r="B1345" s="214"/>
      <c r="C1345" s="215"/>
      <c r="D1345" s="212" t="s">
        <v>263</v>
      </c>
      <c r="E1345" s="216" t="s">
        <v>1</v>
      </c>
      <c r="F1345" s="217" t="s">
        <v>2047</v>
      </c>
      <c r="G1345" s="215"/>
      <c r="H1345" s="218">
        <v>1.2869999999999999</v>
      </c>
      <c r="I1345" s="219"/>
      <c r="J1345" s="215"/>
      <c r="K1345" s="215"/>
      <c r="L1345" s="220"/>
      <c r="M1345" s="221"/>
      <c r="N1345" s="222"/>
      <c r="O1345" s="222"/>
      <c r="P1345" s="222"/>
      <c r="Q1345" s="222"/>
      <c r="R1345" s="222"/>
      <c r="S1345" s="222"/>
      <c r="T1345" s="223"/>
      <c r="AT1345" s="224" t="s">
        <v>263</v>
      </c>
      <c r="AU1345" s="224" t="s">
        <v>95</v>
      </c>
      <c r="AV1345" s="13" t="s">
        <v>95</v>
      </c>
      <c r="AW1345" s="13" t="s">
        <v>41</v>
      </c>
      <c r="AX1345" s="13" t="s">
        <v>85</v>
      </c>
      <c r="AY1345" s="224" t="s">
        <v>209</v>
      </c>
    </row>
    <row r="1346" spans="1:65" s="14" customFormat="1" ht="11.25">
      <c r="B1346" s="229"/>
      <c r="C1346" s="230"/>
      <c r="D1346" s="212" t="s">
        <v>263</v>
      </c>
      <c r="E1346" s="231" t="s">
        <v>1</v>
      </c>
      <c r="F1346" s="232" t="s">
        <v>339</v>
      </c>
      <c r="G1346" s="230"/>
      <c r="H1346" s="233">
        <v>1.2869999999999999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AT1346" s="239" t="s">
        <v>263</v>
      </c>
      <c r="AU1346" s="239" t="s">
        <v>95</v>
      </c>
      <c r="AV1346" s="14" t="s">
        <v>217</v>
      </c>
      <c r="AW1346" s="14" t="s">
        <v>41</v>
      </c>
      <c r="AX1346" s="14" t="s">
        <v>93</v>
      </c>
      <c r="AY1346" s="239" t="s">
        <v>209</v>
      </c>
    </row>
    <row r="1347" spans="1:65" s="2" customFormat="1" ht="24.2" customHeight="1">
      <c r="A1347" s="35"/>
      <c r="B1347" s="36"/>
      <c r="C1347" s="194" t="s">
        <v>2048</v>
      </c>
      <c r="D1347" s="194" t="s">
        <v>212</v>
      </c>
      <c r="E1347" s="195" t="s">
        <v>2049</v>
      </c>
      <c r="F1347" s="196" t="s">
        <v>2050</v>
      </c>
      <c r="G1347" s="197" t="s">
        <v>383</v>
      </c>
      <c r="H1347" s="198">
        <v>2.6280000000000001</v>
      </c>
      <c r="I1347" s="199"/>
      <c r="J1347" s="200">
        <f>ROUND(I1347*H1347,2)</f>
        <v>0</v>
      </c>
      <c r="K1347" s="196" t="s">
        <v>324</v>
      </c>
      <c r="L1347" s="40"/>
      <c r="M1347" s="201" t="s">
        <v>1</v>
      </c>
      <c r="N1347" s="202" t="s">
        <v>50</v>
      </c>
      <c r="O1347" s="72"/>
      <c r="P1347" s="203">
        <f>O1347*H1347</f>
        <v>0</v>
      </c>
      <c r="Q1347" s="203">
        <v>8.5470000000000008E-3</v>
      </c>
      <c r="R1347" s="203">
        <f>Q1347*H1347</f>
        <v>2.2461516000000004E-2</v>
      </c>
      <c r="S1347" s="203">
        <v>0</v>
      </c>
      <c r="T1347" s="204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205" t="s">
        <v>416</v>
      </c>
      <c r="AT1347" s="205" t="s">
        <v>212</v>
      </c>
      <c r="AU1347" s="205" t="s">
        <v>95</v>
      </c>
      <c r="AY1347" s="17" t="s">
        <v>209</v>
      </c>
      <c r="BE1347" s="206">
        <f>IF(N1347="základní",J1347,0)</f>
        <v>0</v>
      </c>
      <c r="BF1347" s="206">
        <f>IF(N1347="snížená",J1347,0)</f>
        <v>0</v>
      </c>
      <c r="BG1347" s="206">
        <f>IF(N1347="zákl. přenesená",J1347,0)</f>
        <v>0</v>
      </c>
      <c r="BH1347" s="206">
        <f>IF(N1347="sníž. přenesená",J1347,0)</f>
        <v>0</v>
      </c>
      <c r="BI1347" s="206">
        <f>IF(N1347="nulová",J1347,0)</f>
        <v>0</v>
      </c>
      <c r="BJ1347" s="17" t="s">
        <v>93</v>
      </c>
      <c r="BK1347" s="206">
        <f>ROUND(I1347*H1347,2)</f>
        <v>0</v>
      </c>
      <c r="BL1347" s="17" t="s">
        <v>416</v>
      </c>
      <c r="BM1347" s="205" t="s">
        <v>2051</v>
      </c>
    </row>
    <row r="1348" spans="1:65" s="2" customFormat="1" ht="11.25">
      <c r="A1348" s="35"/>
      <c r="B1348" s="36"/>
      <c r="C1348" s="37"/>
      <c r="D1348" s="207" t="s">
        <v>219</v>
      </c>
      <c r="E1348" s="37"/>
      <c r="F1348" s="208" t="s">
        <v>2052</v>
      </c>
      <c r="G1348" s="37"/>
      <c r="H1348" s="37"/>
      <c r="I1348" s="209"/>
      <c r="J1348" s="37"/>
      <c r="K1348" s="37"/>
      <c r="L1348" s="40"/>
      <c r="M1348" s="210"/>
      <c r="N1348" s="211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7" t="s">
        <v>219</v>
      </c>
      <c r="AU1348" s="17" t="s">
        <v>95</v>
      </c>
    </row>
    <row r="1349" spans="1:65" s="13" customFormat="1" ht="11.25">
      <c r="B1349" s="214"/>
      <c r="C1349" s="215"/>
      <c r="D1349" s="212" t="s">
        <v>263</v>
      </c>
      <c r="E1349" s="216" t="s">
        <v>1</v>
      </c>
      <c r="F1349" s="217" t="s">
        <v>2053</v>
      </c>
      <c r="G1349" s="215"/>
      <c r="H1349" s="218">
        <v>1.3440000000000001</v>
      </c>
      <c r="I1349" s="219"/>
      <c r="J1349" s="215"/>
      <c r="K1349" s="215"/>
      <c r="L1349" s="220"/>
      <c r="M1349" s="221"/>
      <c r="N1349" s="222"/>
      <c r="O1349" s="222"/>
      <c r="P1349" s="222"/>
      <c r="Q1349" s="222"/>
      <c r="R1349" s="222"/>
      <c r="S1349" s="222"/>
      <c r="T1349" s="223"/>
      <c r="AT1349" s="224" t="s">
        <v>263</v>
      </c>
      <c r="AU1349" s="224" t="s">
        <v>95</v>
      </c>
      <c r="AV1349" s="13" t="s">
        <v>95</v>
      </c>
      <c r="AW1349" s="13" t="s">
        <v>41</v>
      </c>
      <c r="AX1349" s="13" t="s">
        <v>85</v>
      </c>
      <c r="AY1349" s="224" t="s">
        <v>209</v>
      </c>
    </row>
    <row r="1350" spans="1:65" s="13" customFormat="1" ht="22.5">
      <c r="B1350" s="214"/>
      <c r="C1350" s="215"/>
      <c r="D1350" s="212" t="s">
        <v>263</v>
      </c>
      <c r="E1350" s="216" t="s">
        <v>1</v>
      </c>
      <c r="F1350" s="217" t="s">
        <v>2054</v>
      </c>
      <c r="G1350" s="215"/>
      <c r="H1350" s="218">
        <v>1.284</v>
      </c>
      <c r="I1350" s="219"/>
      <c r="J1350" s="215"/>
      <c r="K1350" s="215"/>
      <c r="L1350" s="220"/>
      <c r="M1350" s="221"/>
      <c r="N1350" s="222"/>
      <c r="O1350" s="222"/>
      <c r="P1350" s="222"/>
      <c r="Q1350" s="222"/>
      <c r="R1350" s="222"/>
      <c r="S1350" s="222"/>
      <c r="T1350" s="223"/>
      <c r="AT1350" s="224" t="s">
        <v>263</v>
      </c>
      <c r="AU1350" s="224" t="s">
        <v>95</v>
      </c>
      <c r="AV1350" s="13" t="s">
        <v>95</v>
      </c>
      <c r="AW1350" s="13" t="s">
        <v>41</v>
      </c>
      <c r="AX1350" s="13" t="s">
        <v>85</v>
      </c>
      <c r="AY1350" s="224" t="s">
        <v>209</v>
      </c>
    </row>
    <row r="1351" spans="1:65" s="14" customFormat="1" ht="11.25">
      <c r="B1351" s="229"/>
      <c r="C1351" s="230"/>
      <c r="D1351" s="212" t="s">
        <v>263</v>
      </c>
      <c r="E1351" s="231" t="s">
        <v>1</v>
      </c>
      <c r="F1351" s="232" t="s">
        <v>339</v>
      </c>
      <c r="G1351" s="230"/>
      <c r="H1351" s="233">
        <v>2.6280000000000001</v>
      </c>
      <c r="I1351" s="234"/>
      <c r="J1351" s="230"/>
      <c r="K1351" s="230"/>
      <c r="L1351" s="235"/>
      <c r="M1351" s="236"/>
      <c r="N1351" s="237"/>
      <c r="O1351" s="237"/>
      <c r="P1351" s="237"/>
      <c r="Q1351" s="237"/>
      <c r="R1351" s="237"/>
      <c r="S1351" s="237"/>
      <c r="T1351" s="238"/>
      <c r="AT1351" s="239" t="s">
        <v>263</v>
      </c>
      <c r="AU1351" s="239" t="s">
        <v>95</v>
      </c>
      <c r="AV1351" s="14" t="s">
        <v>217</v>
      </c>
      <c r="AW1351" s="14" t="s">
        <v>41</v>
      </c>
      <c r="AX1351" s="14" t="s">
        <v>93</v>
      </c>
      <c r="AY1351" s="239" t="s">
        <v>209</v>
      </c>
    </row>
    <row r="1352" spans="1:65" s="2" customFormat="1" ht="21.75" customHeight="1">
      <c r="A1352" s="35"/>
      <c r="B1352" s="36"/>
      <c r="C1352" s="250" t="s">
        <v>2055</v>
      </c>
      <c r="D1352" s="250" t="s">
        <v>405</v>
      </c>
      <c r="E1352" s="251" t="s">
        <v>2056</v>
      </c>
      <c r="F1352" s="252" t="s">
        <v>2057</v>
      </c>
      <c r="G1352" s="253" t="s">
        <v>383</v>
      </c>
      <c r="H1352" s="254">
        <v>2.7589999999999999</v>
      </c>
      <c r="I1352" s="255"/>
      <c r="J1352" s="256">
        <f>ROUND(I1352*H1352,2)</f>
        <v>0</v>
      </c>
      <c r="K1352" s="252" t="s">
        <v>324</v>
      </c>
      <c r="L1352" s="257"/>
      <c r="M1352" s="258" t="s">
        <v>1</v>
      </c>
      <c r="N1352" s="259" t="s">
        <v>50</v>
      </c>
      <c r="O1352" s="72"/>
      <c r="P1352" s="203">
        <f>O1352*H1352</f>
        <v>0</v>
      </c>
      <c r="Q1352" s="203">
        <v>1</v>
      </c>
      <c r="R1352" s="203">
        <f>Q1352*H1352</f>
        <v>2.7589999999999999</v>
      </c>
      <c r="S1352" s="203">
        <v>0</v>
      </c>
      <c r="T1352" s="204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205" t="s">
        <v>526</v>
      </c>
      <c r="AT1352" s="205" t="s">
        <v>405</v>
      </c>
      <c r="AU1352" s="205" t="s">
        <v>95</v>
      </c>
      <c r="AY1352" s="17" t="s">
        <v>209</v>
      </c>
      <c r="BE1352" s="206">
        <f>IF(N1352="základní",J1352,0)</f>
        <v>0</v>
      </c>
      <c r="BF1352" s="206">
        <f>IF(N1352="snížená",J1352,0)</f>
        <v>0</v>
      </c>
      <c r="BG1352" s="206">
        <f>IF(N1352="zákl. přenesená",J1352,0)</f>
        <v>0</v>
      </c>
      <c r="BH1352" s="206">
        <f>IF(N1352="sníž. přenesená",J1352,0)</f>
        <v>0</v>
      </c>
      <c r="BI1352" s="206">
        <f>IF(N1352="nulová",J1352,0)</f>
        <v>0</v>
      </c>
      <c r="BJ1352" s="17" t="s">
        <v>93</v>
      </c>
      <c r="BK1352" s="206">
        <f>ROUND(I1352*H1352,2)</f>
        <v>0</v>
      </c>
      <c r="BL1352" s="17" t="s">
        <v>416</v>
      </c>
      <c r="BM1352" s="205" t="s">
        <v>2058</v>
      </c>
    </row>
    <row r="1353" spans="1:65" s="2" customFormat="1" ht="19.5">
      <c r="A1353" s="35"/>
      <c r="B1353" s="36"/>
      <c r="C1353" s="37"/>
      <c r="D1353" s="212" t="s">
        <v>221</v>
      </c>
      <c r="E1353" s="37"/>
      <c r="F1353" s="213" t="s">
        <v>2059</v>
      </c>
      <c r="G1353" s="37"/>
      <c r="H1353" s="37"/>
      <c r="I1353" s="209"/>
      <c r="J1353" s="37"/>
      <c r="K1353" s="37"/>
      <c r="L1353" s="40"/>
      <c r="M1353" s="210"/>
      <c r="N1353" s="211"/>
      <c r="O1353" s="72"/>
      <c r="P1353" s="72"/>
      <c r="Q1353" s="72"/>
      <c r="R1353" s="72"/>
      <c r="S1353" s="72"/>
      <c r="T1353" s="73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T1353" s="17" t="s">
        <v>221</v>
      </c>
      <c r="AU1353" s="17" t="s">
        <v>95</v>
      </c>
    </row>
    <row r="1354" spans="1:65" s="13" customFormat="1" ht="11.25">
      <c r="B1354" s="214"/>
      <c r="C1354" s="215"/>
      <c r="D1354" s="212" t="s">
        <v>263</v>
      </c>
      <c r="E1354" s="216" t="s">
        <v>1</v>
      </c>
      <c r="F1354" s="217" t="s">
        <v>2060</v>
      </c>
      <c r="G1354" s="215"/>
      <c r="H1354" s="218">
        <v>1.411</v>
      </c>
      <c r="I1354" s="219"/>
      <c r="J1354" s="215"/>
      <c r="K1354" s="215"/>
      <c r="L1354" s="220"/>
      <c r="M1354" s="221"/>
      <c r="N1354" s="222"/>
      <c r="O1354" s="222"/>
      <c r="P1354" s="222"/>
      <c r="Q1354" s="222"/>
      <c r="R1354" s="222"/>
      <c r="S1354" s="222"/>
      <c r="T1354" s="223"/>
      <c r="AT1354" s="224" t="s">
        <v>263</v>
      </c>
      <c r="AU1354" s="224" t="s">
        <v>95</v>
      </c>
      <c r="AV1354" s="13" t="s">
        <v>95</v>
      </c>
      <c r="AW1354" s="13" t="s">
        <v>41</v>
      </c>
      <c r="AX1354" s="13" t="s">
        <v>85</v>
      </c>
      <c r="AY1354" s="224" t="s">
        <v>209</v>
      </c>
    </row>
    <row r="1355" spans="1:65" s="13" customFormat="1" ht="22.5">
      <c r="B1355" s="214"/>
      <c r="C1355" s="215"/>
      <c r="D1355" s="212" t="s">
        <v>263</v>
      </c>
      <c r="E1355" s="216" t="s">
        <v>1</v>
      </c>
      <c r="F1355" s="217" t="s">
        <v>2061</v>
      </c>
      <c r="G1355" s="215"/>
      <c r="H1355" s="218">
        <v>1.3480000000000001</v>
      </c>
      <c r="I1355" s="219"/>
      <c r="J1355" s="215"/>
      <c r="K1355" s="215"/>
      <c r="L1355" s="220"/>
      <c r="M1355" s="221"/>
      <c r="N1355" s="222"/>
      <c r="O1355" s="222"/>
      <c r="P1355" s="222"/>
      <c r="Q1355" s="222"/>
      <c r="R1355" s="222"/>
      <c r="S1355" s="222"/>
      <c r="T1355" s="223"/>
      <c r="AT1355" s="224" t="s">
        <v>263</v>
      </c>
      <c r="AU1355" s="224" t="s">
        <v>95</v>
      </c>
      <c r="AV1355" s="13" t="s">
        <v>95</v>
      </c>
      <c r="AW1355" s="13" t="s">
        <v>41</v>
      </c>
      <c r="AX1355" s="13" t="s">
        <v>85</v>
      </c>
      <c r="AY1355" s="224" t="s">
        <v>209</v>
      </c>
    </row>
    <row r="1356" spans="1:65" s="14" customFormat="1" ht="11.25">
      <c r="B1356" s="229"/>
      <c r="C1356" s="230"/>
      <c r="D1356" s="212" t="s">
        <v>263</v>
      </c>
      <c r="E1356" s="231" t="s">
        <v>1</v>
      </c>
      <c r="F1356" s="232" t="s">
        <v>339</v>
      </c>
      <c r="G1356" s="230"/>
      <c r="H1356" s="233">
        <v>2.7589999999999999</v>
      </c>
      <c r="I1356" s="234"/>
      <c r="J1356" s="230"/>
      <c r="K1356" s="230"/>
      <c r="L1356" s="235"/>
      <c r="M1356" s="236"/>
      <c r="N1356" s="237"/>
      <c r="O1356" s="237"/>
      <c r="P1356" s="237"/>
      <c r="Q1356" s="237"/>
      <c r="R1356" s="237"/>
      <c r="S1356" s="237"/>
      <c r="T1356" s="238"/>
      <c r="AT1356" s="239" t="s">
        <v>263</v>
      </c>
      <c r="AU1356" s="239" t="s">
        <v>95</v>
      </c>
      <c r="AV1356" s="14" t="s">
        <v>217</v>
      </c>
      <c r="AW1356" s="14" t="s">
        <v>41</v>
      </c>
      <c r="AX1356" s="14" t="s">
        <v>93</v>
      </c>
      <c r="AY1356" s="239" t="s">
        <v>209</v>
      </c>
    </row>
    <row r="1357" spans="1:65" s="2" customFormat="1" ht="24.2" customHeight="1">
      <c r="A1357" s="35"/>
      <c r="B1357" s="36"/>
      <c r="C1357" s="194" t="s">
        <v>2062</v>
      </c>
      <c r="D1357" s="194" t="s">
        <v>212</v>
      </c>
      <c r="E1357" s="195" t="s">
        <v>2063</v>
      </c>
      <c r="F1357" s="196" t="s">
        <v>2064</v>
      </c>
      <c r="G1357" s="197" t="s">
        <v>383</v>
      </c>
      <c r="H1357" s="198">
        <v>4.7930000000000001</v>
      </c>
      <c r="I1357" s="199"/>
      <c r="J1357" s="200">
        <f>ROUND(I1357*H1357,2)</f>
        <v>0</v>
      </c>
      <c r="K1357" s="196" t="s">
        <v>324</v>
      </c>
      <c r="L1357" s="40"/>
      <c r="M1357" s="201" t="s">
        <v>1</v>
      </c>
      <c r="N1357" s="202" t="s">
        <v>50</v>
      </c>
      <c r="O1357" s="72"/>
      <c r="P1357" s="203">
        <f>O1357*H1357</f>
        <v>0</v>
      </c>
      <c r="Q1357" s="203">
        <v>0</v>
      </c>
      <c r="R1357" s="203">
        <f>Q1357*H1357</f>
        <v>0</v>
      </c>
      <c r="S1357" s="203">
        <v>0</v>
      </c>
      <c r="T1357" s="204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205" t="s">
        <v>416</v>
      </c>
      <c r="AT1357" s="205" t="s">
        <v>212</v>
      </c>
      <c r="AU1357" s="205" t="s">
        <v>95</v>
      </c>
      <c r="AY1357" s="17" t="s">
        <v>209</v>
      </c>
      <c r="BE1357" s="206">
        <f>IF(N1357="základní",J1357,0)</f>
        <v>0</v>
      </c>
      <c r="BF1357" s="206">
        <f>IF(N1357="snížená",J1357,0)</f>
        <v>0</v>
      </c>
      <c r="BG1357" s="206">
        <f>IF(N1357="zákl. přenesená",J1357,0)</f>
        <v>0</v>
      </c>
      <c r="BH1357" s="206">
        <f>IF(N1357="sníž. přenesená",J1357,0)</f>
        <v>0</v>
      </c>
      <c r="BI1357" s="206">
        <f>IF(N1357="nulová",J1357,0)</f>
        <v>0</v>
      </c>
      <c r="BJ1357" s="17" t="s">
        <v>93</v>
      </c>
      <c r="BK1357" s="206">
        <f>ROUND(I1357*H1357,2)</f>
        <v>0</v>
      </c>
      <c r="BL1357" s="17" t="s">
        <v>416</v>
      </c>
      <c r="BM1357" s="205" t="s">
        <v>2065</v>
      </c>
    </row>
    <row r="1358" spans="1:65" s="2" customFormat="1" ht="11.25">
      <c r="A1358" s="35"/>
      <c r="B1358" s="36"/>
      <c r="C1358" s="37"/>
      <c r="D1358" s="207" t="s">
        <v>219</v>
      </c>
      <c r="E1358" s="37"/>
      <c r="F1358" s="208" t="s">
        <v>2066</v>
      </c>
      <c r="G1358" s="37"/>
      <c r="H1358" s="37"/>
      <c r="I1358" s="209"/>
      <c r="J1358" s="37"/>
      <c r="K1358" s="37"/>
      <c r="L1358" s="40"/>
      <c r="M1358" s="210"/>
      <c r="N1358" s="211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7" t="s">
        <v>219</v>
      </c>
      <c r="AU1358" s="17" t="s">
        <v>95</v>
      </c>
    </row>
    <row r="1359" spans="1:65" s="12" customFormat="1" ht="22.9" customHeight="1">
      <c r="B1359" s="178"/>
      <c r="C1359" s="179"/>
      <c r="D1359" s="180" t="s">
        <v>84</v>
      </c>
      <c r="E1359" s="192" t="s">
        <v>2067</v>
      </c>
      <c r="F1359" s="192" t="s">
        <v>2068</v>
      </c>
      <c r="G1359" s="179"/>
      <c r="H1359" s="179"/>
      <c r="I1359" s="182"/>
      <c r="J1359" s="193">
        <f>BK1359</f>
        <v>0</v>
      </c>
      <c r="K1359" s="179"/>
      <c r="L1359" s="184"/>
      <c r="M1359" s="185"/>
      <c r="N1359" s="186"/>
      <c r="O1359" s="186"/>
      <c r="P1359" s="187">
        <f>SUM(P1360:P1402)</f>
        <v>0</v>
      </c>
      <c r="Q1359" s="186"/>
      <c r="R1359" s="187">
        <f>SUM(R1360:R1402)</f>
        <v>2.0008403399999999</v>
      </c>
      <c r="S1359" s="186"/>
      <c r="T1359" s="188">
        <f>SUM(T1360:T1402)</f>
        <v>0</v>
      </c>
      <c r="AR1359" s="189" t="s">
        <v>95</v>
      </c>
      <c r="AT1359" s="190" t="s">
        <v>84</v>
      </c>
      <c r="AU1359" s="190" t="s">
        <v>93</v>
      </c>
      <c r="AY1359" s="189" t="s">
        <v>209</v>
      </c>
      <c r="BK1359" s="191">
        <f>SUM(BK1360:BK1402)</f>
        <v>0</v>
      </c>
    </row>
    <row r="1360" spans="1:65" s="2" customFormat="1" ht="16.5" customHeight="1">
      <c r="A1360" s="35"/>
      <c r="B1360" s="36"/>
      <c r="C1360" s="194" t="s">
        <v>2069</v>
      </c>
      <c r="D1360" s="194" t="s">
        <v>212</v>
      </c>
      <c r="E1360" s="195" t="s">
        <v>2070</v>
      </c>
      <c r="F1360" s="196" t="s">
        <v>2071</v>
      </c>
      <c r="G1360" s="197" t="s">
        <v>462</v>
      </c>
      <c r="H1360" s="198">
        <v>55.05</v>
      </c>
      <c r="I1360" s="199"/>
      <c r="J1360" s="200">
        <f>ROUND(I1360*H1360,2)</f>
        <v>0</v>
      </c>
      <c r="K1360" s="196" t="s">
        <v>324</v>
      </c>
      <c r="L1360" s="40"/>
      <c r="M1360" s="201" t="s">
        <v>1</v>
      </c>
      <c r="N1360" s="202" t="s">
        <v>50</v>
      </c>
      <c r="O1360" s="72"/>
      <c r="P1360" s="203">
        <f>O1360*H1360</f>
        <v>0</v>
      </c>
      <c r="Q1360" s="203">
        <v>2.9999999999999997E-4</v>
      </c>
      <c r="R1360" s="203">
        <f>Q1360*H1360</f>
        <v>1.6514999999999998E-2</v>
      </c>
      <c r="S1360" s="203">
        <v>0</v>
      </c>
      <c r="T1360" s="204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205" t="s">
        <v>416</v>
      </c>
      <c r="AT1360" s="205" t="s">
        <v>212</v>
      </c>
      <c r="AU1360" s="205" t="s">
        <v>95</v>
      </c>
      <c r="AY1360" s="17" t="s">
        <v>209</v>
      </c>
      <c r="BE1360" s="206">
        <f>IF(N1360="základní",J1360,0)</f>
        <v>0</v>
      </c>
      <c r="BF1360" s="206">
        <f>IF(N1360="snížená",J1360,0)</f>
        <v>0</v>
      </c>
      <c r="BG1360" s="206">
        <f>IF(N1360="zákl. přenesená",J1360,0)</f>
        <v>0</v>
      </c>
      <c r="BH1360" s="206">
        <f>IF(N1360="sníž. přenesená",J1360,0)</f>
        <v>0</v>
      </c>
      <c r="BI1360" s="206">
        <f>IF(N1360="nulová",J1360,0)</f>
        <v>0</v>
      </c>
      <c r="BJ1360" s="17" t="s">
        <v>93</v>
      </c>
      <c r="BK1360" s="206">
        <f>ROUND(I1360*H1360,2)</f>
        <v>0</v>
      </c>
      <c r="BL1360" s="17" t="s">
        <v>416</v>
      </c>
      <c r="BM1360" s="205" t="s">
        <v>2072</v>
      </c>
    </row>
    <row r="1361" spans="1:65" s="2" customFormat="1" ht="11.25">
      <c r="A1361" s="35"/>
      <c r="B1361" s="36"/>
      <c r="C1361" s="37"/>
      <c r="D1361" s="207" t="s">
        <v>219</v>
      </c>
      <c r="E1361" s="37"/>
      <c r="F1361" s="208" t="s">
        <v>2073</v>
      </c>
      <c r="G1361" s="37"/>
      <c r="H1361" s="37"/>
      <c r="I1361" s="209"/>
      <c r="J1361" s="37"/>
      <c r="K1361" s="37"/>
      <c r="L1361" s="40"/>
      <c r="M1361" s="210"/>
      <c r="N1361" s="211"/>
      <c r="O1361" s="72"/>
      <c r="P1361" s="72"/>
      <c r="Q1361" s="72"/>
      <c r="R1361" s="72"/>
      <c r="S1361" s="72"/>
      <c r="T1361" s="73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T1361" s="17" t="s">
        <v>219</v>
      </c>
      <c r="AU1361" s="17" t="s">
        <v>95</v>
      </c>
    </row>
    <row r="1362" spans="1:65" s="13" customFormat="1" ht="11.25">
      <c r="B1362" s="214"/>
      <c r="C1362" s="215"/>
      <c r="D1362" s="212" t="s">
        <v>263</v>
      </c>
      <c r="E1362" s="216" t="s">
        <v>1</v>
      </c>
      <c r="F1362" s="217" t="s">
        <v>2074</v>
      </c>
      <c r="G1362" s="215"/>
      <c r="H1362" s="218">
        <v>46.83</v>
      </c>
      <c r="I1362" s="219"/>
      <c r="J1362" s="215"/>
      <c r="K1362" s="215"/>
      <c r="L1362" s="220"/>
      <c r="M1362" s="221"/>
      <c r="N1362" s="222"/>
      <c r="O1362" s="222"/>
      <c r="P1362" s="222"/>
      <c r="Q1362" s="222"/>
      <c r="R1362" s="222"/>
      <c r="S1362" s="222"/>
      <c r="T1362" s="223"/>
      <c r="AT1362" s="224" t="s">
        <v>263</v>
      </c>
      <c r="AU1362" s="224" t="s">
        <v>95</v>
      </c>
      <c r="AV1362" s="13" t="s">
        <v>95</v>
      </c>
      <c r="AW1362" s="13" t="s">
        <v>41</v>
      </c>
      <c r="AX1362" s="13" t="s">
        <v>85</v>
      </c>
      <c r="AY1362" s="224" t="s">
        <v>209</v>
      </c>
    </row>
    <row r="1363" spans="1:65" s="13" customFormat="1" ht="11.25">
      <c r="B1363" s="214"/>
      <c r="C1363" s="215"/>
      <c r="D1363" s="212" t="s">
        <v>263</v>
      </c>
      <c r="E1363" s="216" t="s">
        <v>1</v>
      </c>
      <c r="F1363" s="217" t="s">
        <v>2075</v>
      </c>
      <c r="G1363" s="215"/>
      <c r="H1363" s="218">
        <v>8.2200000000000006</v>
      </c>
      <c r="I1363" s="219"/>
      <c r="J1363" s="215"/>
      <c r="K1363" s="215"/>
      <c r="L1363" s="220"/>
      <c r="M1363" s="221"/>
      <c r="N1363" s="222"/>
      <c r="O1363" s="222"/>
      <c r="P1363" s="222"/>
      <c r="Q1363" s="222"/>
      <c r="R1363" s="222"/>
      <c r="S1363" s="222"/>
      <c r="T1363" s="223"/>
      <c r="AT1363" s="224" t="s">
        <v>263</v>
      </c>
      <c r="AU1363" s="224" t="s">
        <v>95</v>
      </c>
      <c r="AV1363" s="13" t="s">
        <v>95</v>
      </c>
      <c r="AW1363" s="13" t="s">
        <v>41</v>
      </c>
      <c r="AX1363" s="13" t="s">
        <v>85</v>
      </c>
      <c r="AY1363" s="224" t="s">
        <v>209</v>
      </c>
    </row>
    <row r="1364" spans="1:65" s="14" customFormat="1" ht="11.25">
      <c r="B1364" s="229"/>
      <c r="C1364" s="230"/>
      <c r="D1364" s="212" t="s">
        <v>263</v>
      </c>
      <c r="E1364" s="231" t="s">
        <v>1</v>
      </c>
      <c r="F1364" s="232" t="s">
        <v>339</v>
      </c>
      <c r="G1364" s="230"/>
      <c r="H1364" s="233">
        <v>55.05</v>
      </c>
      <c r="I1364" s="234"/>
      <c r="J1364" s="230"/>
      <c r="K1364" s="230"/>
      <c r="L1364" s="235"/>
      <c r="M1364" s="236"/>
      <c r="N1364" s="237"/>
      <c r="O1364" s="237"/>
      <c r="P1364" s="237"/>
      <c r="Q1364" s="237"/>
      <c r="R1364" s="237"/>
      <c r="S1364" s="237"/>
      <c r="T1364" s="238"/>
      <c r="AT1364" s="239" t="s">
        <v>263</v>
      </c>
      <c r="AU1364" s="239" t="s">
        <v>95</v>
      </c>
      <c r="AV1364" s="14" t="s">
        <v>217</v>
      </c>
      <c r="AW1364" s="14" t="s">
        <v>41</v>
      </c>
      <c r="AX1364" s="14" t="s">
        <v>93</v>
      </c>
      <c r="AY1364" s="239" t="s">
        <v>209</v>
      </c>
    </row>
    <row r="1365" spans="1:65" s="2" customFormat="1" ht="33" customHeight="1">
      <c r="A1365" s="35"/>
      <c r="B1365" s="36"/>
      <c r="C1365" s="194" t="s">
        <v>2076</v>
      </c>
      <c r="D1365" s="194" t="s">
        <v>212</v>
      </c>
      <c r="E1365" s="195" t="s">
        <v>2077</v>
      </c>
      <c r="F1365" s="196" t="s">
        <v>2078</v>
      </c>
      <c r="G1365" s="197" t="s">
        <v>334</v>
      </c>
      <c r="H1365" s="198">
        <v>32.54</v>
      </c>
      <c r="I1365" s="199"/>
      <c r="J1365" s="200">
        <f>ROUND(I1365*H1365,2)</f>
        <v>0</v>
      </c>
      <c r="K1365" s="196" t="s">
        <v>324</v>
      </c>
      <c r="L1365" s="40"/>
      <c r="M1365" s="201" t="s">
        <v>1</v>
      </c>
      <c r="N1365" s="202" t="s">
        <v>50</v>
      </c>
      <c r="O1365" s="72"/>
      <c r="P1365" s="203">
        <f>O1365*H1365</f>
        <v>0</v>
      </c>
      <c r="Q1365" s="203">
        <v>4.28E-4</v>
      </c>
      <c r="R1365" s="203">
        <f>Q1365*H1365</f>
        <v>1.3927119999999999E-2</v>
      </c>
      <c r="S1365" s="203">
        <v>0</v>
      </c>
      <c r="T1365" s="204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205" t="s">
        <v>416</v>
      </c>
      <c r="AT1365" s="205" t="s">
        <v>212</v>
      </c>
      <c r="AU1365" s="205" t="s">
        <v>95</v>
      </c>
      <c r="AY1365" s="17" t="s">
        <v>209</v>
      </c>
      <c r="BE1365" s="206">
        <f>IF(N1365="základní",J1365,0)</f>
        <v>0</v>
      </c>
      <c r="BF1365" s="206">
        <f>IF(N1365="snížená",J1365,0)</f>
        <v>0</v>
      </c>
      <c r="BG1365" s="206">
        <f>IF(N1365="zákl. přenesená",J1365,0)</f>
        <v>0</v>
      </c>
      <c r="BH1365" s="206">
        <f>IF(N1365="sníž. přenesená",J1365,0)</f>
        <v>0</v>
      </c>
      <c r="BI1365" s="206">
        <f>IF(N1365="nulová",J1365,0)</f>
        <v>0</v>
      </c>
      <c r="BJ1365" s="17" t="s">
        <v>93</v>
      </c>
      <c r="BK1365" s="206">
        <f>ROUND(I1365*H1365,2)</f>
        <v>0</v>
      </c>
      <c r="BL1365" s="17" t="s">
        <v>416</v>
      </c>
      <c r="BM1365" s="205" t="s">
        <v>2079</v>
      </c>
    </row>
    <row r="1366" spans="1:65" s="2" customFormat="1" ht="11.25">
      <c r="A1366" s="35"/>
      <c r="B1366" s="36"/>
      <c r="C1366" s="37"/>
      <c r="D1366" s="207" t="s">
        <v>219</v>
      </c>
      <c r="E1366" s="37"/>
      <c r="F1366" s="208" t="s">
        <v>2080</v>
      </c>
      <c r="G1366" s="37"/>
      <c r="H1366" s="37"/>
      <c r="I1366" s="209"/>
      <c r="J1366" s="37"/>
      <c r="K1366" s="37"/>
      <c r="L1366" s="40"/>
      <c r="M1366" s="210"/>
      <c r="N1366" s="211"/>
      <c r="O1366" s="72"/>
      <c r="P1366" s="72"/>
      <c r="Q1366" s="72"/>
      <c r="R1366" s="72"/>
      <c r="S1366" s="72"/>
      <c r="T1366" s="73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T1366" s="17" t="s">
        <v>219</v>
      </c>
      <c r="AU1366" s="17" t="s">
        <v>95</v>
      </c>
    </row>
    <row r="1367" spans="1:65" s="15" customFormat="1" ht="11.25">
      <c r="B1367" s="240"/>
      <c r="C1367" s="241"/>
      <c r="D1367" s="212" t="s">
        <v>263</v>
      </c>
      <c r="E1367" s="242" t="s">
        <v>1</v>
      </c>
      <c r="F1367" s="243" t="s">
        <v>2081</v>
      </c>
      <c r="G1367" s="241"/>
      <c r="H1367" s="242" t="s">
        <v>1</v>
      </c>
      <c r="I1367" s="244"/>
      <c r="J1367" s="241"/>
      <c r="K1367" s="241"/>
      <c r="L1367" s="245"/>
      <c r="M1367" s="246"/>
      <c r="N1367" s="247"/>
      <c r="O1367" s="247"/>
      <c r="P1367" s="247"/>
      <c r="Q1367" s="247"/>
      <c r="R1367" s="247"/>
      <c r="S1367" s="247"/>
      <c r="T1367" s="248"/>
      <c r="AT1367" s="249" t="s">
        <v>263</v>
      </c>
      <c r="AU1367" s="249" t="s">
        <v>95</v>
      </c>
      <c r="AV1367" s="15" t="s">
        <v>93</v>
      </c>
      <c r="AW1367" s="15" t="s">
        <v>41</v>
      </c>
      <c r="AX1367" s="15" t="s">
        <v>85</v>
      </c>
      <c r="AY1367" s="249" t="s">
        <v>209</v>
      </c>
    </row>
    <row r="1368" spans="1:65" s="13" customFormat="1" ht="11.25">
      <c r="B1368" s="214"/>
      <c r="C1368" s="215"/>
      <c r="D1368" s="212" t="s">
        <v>263</v>
      </c>
      <c r="E1368" s="216" t="s">
        <v>1</v>
      </c>
      <c r="F1368" s="217" t="s">
        <v>2082</v>
      </c>
      <c r="G1368" s="215"/>
      <c r="H1368" s="218">
        <v>5.55</v>
      </c>
      <c r="I1368" s="219"/>
      <c r="J1368" s="215"/>
      <c r="K1368" s="215"/>
      <c r="L1368" s="220"/>
      <c r="M1368" s="221"/>
      <c r="N1368" s="222"/>
      <c r="O1368" s="222"/>
      <c r="P1368" s="222"/>
      <c r="Q1368" s="222"/>
      <c r="R1368" s="222"/>
      <c r="S1368" s="222"/>
      <c r="T1368" s="223"/>
      <c r="AT1368" s="224" t="s">
        <v>263</v>
      </c>
      <c r="AU1368" s="224" t="s">
        <v>95</v>
      </c>
      <c r="AV1368" s="13" t="s">
        <v>95</v>
      </c>
      <c r="AW1368" s="13" t="s">
        <v>41</v>
      </c>
      <c r="AX1368" s="13" t="s">
        <v>85</v>
      </c>
      <c r="AY1368" s="224" t="s">
        <v>209</v>
      </c>
    </row>
    <row r="1369" spans="1:65" s="13" customFormat="1" ht="11.25">
      <c r="B1369" s="214"/>
      <c r="C1369" s="215"/>
      <c r="D1369" s="212" t="s">
        <v>263</v>
      </c>
      <c r="E1369" s="216" t="s">
        <v>1</v>
      </c>
      <c r="F1369" s="217" t="s">
        <v>2083</v>
      </c>
      <c r="G1369" s="215"/>
      <c r="H1369" s="218">
        <v>11.06</v>
      </c>
      <c r="I1369" s="219"/>
      <c r="J1369" s="215"/>
      <c r="K1369" s="215"/>
      <c r="L1369" s="220"/>
      <c r="M1369" s="221"/>
      <c r="N1369" s="222"/>
      <c r="O1369" s="222"/>
      <c r="P1369" s="222"/>
      <c r="Q1369" s="222"/>
      <c r="R1369" s="222"/>
      <c r="S1369" s="222"/>
      <c r="T1369" s="223"/>
      <c r="AT1369" s="224" t="s">
        <v>263</v>
      </c>
      <c r="AU1369" s="224" t="s">
        <v>95</v>
      </c>
      <c r="AV1369" s="13" t="s">
        <v>95</v>
      </c>
      <c r="AW1369" s="13" t="s">
        <v>41</v>
      </c>
      <c r="AX1369" s="13" t="s">
        <v>85</v>
      </c>
      <c r="AY1369" s="224" t="s">
        <v>209</v>
      </c>
    </row>
    <row r="1370" spans="1:65" s="13" customFormat="1" ht="11.25">
      <c r="B1370" s="214"/>
      <c r="C1370" s="215"/>
      <c r="D1370" s="212" t="s">
        <v>263</v>
      </c>
      <c r="E1370" s="216" t="s">
        <v>1</v>
      </c>
      <c r="F1370" s="217" t="s">
        <v>2084</v>
      </c>
      <c r="G1370" s="215"/>
      <c r="H1370" s="218">
        <v>5.69</v>
      </c>
      <c r="I1370" s="219"/>
      <c r="J1370" s="215"/>
      <c r="K1370" s="215"/>
      <c r="L1370" s="220"/>
      <c r="M1370" s="221"/>
      <c r="N1370" s="222"/>
      <c r="O1370" s="222"/>
      <c r="P1370" s="222"/>
      <c r="Q1370" s="222"/>
      <c r="R1370" s="222"/>
      <c r="S1370" s="222"/>
      <c r="T1370" s="223"/>
      <c r="AT1370" s="224" t="s">
        <v>263</v>
      </c>
      <c r="AU1370" s="224" t="s">
        <v>95</v>
      </c>
      <c r="AV1370" s="13" t="s">
        <v>95</v>
      </c>
      <c r="AW1370" s="13" t="s">
        <v>41</v>
      </c>
      <c r="AX1370" s="13" t="s">
        <v>85</v>
      </c>
      <c r="AY1370" s="224" t="s">
        <v>209</v>
      </c>
    </row>
    <row r="1371" spans="1:65" s="13" customFormat="1" ht="11.25">
      <c r="B1371" s="214"/>
      <c r="C1371" s="215"/>
      <c r="D1371" s="212" t="s">
        <v>263</v>
      </c>
      <c r="E1371" s="216" t="s">
        <v>1</v>
      </c>
      <c r="F1371" s="217" t="s">
        <v>2085</v>
      </c>
      <c r="G1371" s="215"/>
      <c r="H1371" s="218">
        <v>10.24</v>
      </c>
      <c r="I1371" s="219"/>
      <c r="J1371" s="215"/>
      <c r="K1371" s="215"/>
      <c r="L1371" s="220"/>
      <c r="M1371" s="221"/>
      <c r="N1371" s="222"/>
      <c r="O1371" s="222"/>
      <c r="P1371" s="222"/>
      <c r="Q1371" s="222"/>
      <c r="R1371" s="222"/>
      <c r="S1371" s="222"/>
      <c r="T1371" s="223"/>
      <c r="AT1371" s="224" t="s">
        <v>263</v>
      </c>
      <c r="AU1371" s="224" t="s">
        <v>95</v>
      </c>
      <c r="AV1371" s="13" t="s">
        <v>95</v>
      </c>
      <c r="AW1371" s="13" t="s">
        <v>41</v>
      </c>
      <c r="AX1371" s="13" t="s">
        <v>85</v>
      </c>
      <c r="AY1371" s="224" t="s">
        <v>209</v>
      </c>
    </row>
    <row r="1372" spans="1:65" s="14" customFormat="1" ht="11.25">
      <c r="B1372" s="229"/>
      <c r="C1372" s="230"/>
      <c r="D1372" s="212" t="s">
        <v>263</v>
      </c>
      <c r="E1372" s="231" t="s">
        <v>1</v>
      </c>
      <c r="F1372" s="232" t="s">
        <v>339</v>
      </c>
      <c r="G1372" s="230"/>
      <c r="H1372" s="233">
        <v>32.54</v>
      </c>
      <c r="I1372" s="234"/>
      <c r="J1372" s="230"/>
      <c r="K1372" s="230"/>
      <c r="L1372" s="235"/>
      <c r="M1372" s="236"/>
      <c r="N1372" s="237"/>
      <c r="O1372" s="237"/>
      <c r="P1372" s="237"/>
      <c r="Q1372" s="237"/>
      <c r="R1372" s="237"/>
      <c r="S1372" s="237"/>
      <c r="T1372" s="238"/>
      <c r="AT1372" s="239" t="s">
        <v>263</v>
      </c>
      <c r="AU1372" s="239" t="s">
        <v>95</v>
      </c>
      <c r="AV1372" s="14" t="s">
        <v>217</v>
      </c>
      <c r="AW1372" s="14" t="s">
        <v>41</v>
      </c>
      <c r="AX1372" s="14" t="s">
        <v>93</v>
      </c>
      <c r="AY1372" s="239" t="s">
        <v>209</v>
      </c>
    </row>
    <row r="1373" spans="1:65" s="2" customFormat="1" ht="24.2" customHeight="1">
      <c r="A1373" s="35"/>
      <c r="B1373" s="36"/>
      <c r="C1373" s="250" t="s">
        <v>2086</v>
      </c>
      <c r="D1373" s="250" t="s">
        <v>405</v>
      </c>
      <c r="E1373" s="251" t="s">
        <v>2087</v>
      </c>
      <c r="F1373" s="252" t="s">
        <v>2088</v>
      </c>
      <c r="G1373" s="253" t="s">
        <v>334</v>
      </c>
      <c r="H1373" s="254">
        <v>35.793999999999997</v>
      </c>
      <c r="I1373" s="255"/>
      <c r="J1373" s="256">
        <f>ROUND(I1373*H1373,2)</f>
        <v>0</v>
      </c>
      <c r="K1373" s="252" t="s">
        <v>324</v>
      </c>
      <c r="L1373" s="257"/>
      <c r="M1373" s="258" t="s">
        <v>1</v>
      </c>
      <c r="N1373" s="259" t="s">
        <v>50</v>
      </c>
      <c r="O1373" s="72"/>
      <c r="P1373" s="203">
        <f>O1373*H1373</f>
        <v>0</v>
      </c>
      <c r="Q1373" s="203">
        <v>1.98E-3</v>
      </c>
      <c r="R1373" s="203">
        <f>Q1373*H1373</f>
        <v>7.0872119999999997E-2</v>
      </c>
      <c r="S1373" s="203">
        <v>0</v>
      </c>
      <c r="T1373" s="204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5" t="s">
        <v>526</v>
      </c>
      <c r="AT1373" s="205" t="s">
        <v>405</v>
      </c>
      <c r="AU1373" s="205" t="s">
        <v>95</v>
      </c>
      <c r="AY1373" s="17" t="s">
        <v>209</v>
      </c>
      <c r="BE1373" s="206">
        <f>IF(N1373="základní",J1373,0)</f>
        <v>0</v>
      </c>
      <c r="BF1373" s="206">
        <f>IF(N1373="snížená",J1373,0)</f>
        <v>0</v>
      </c>
      <c r="BG1373" s="206">
        <f>IF(N1373="zákl. přenesená",J1373,0)</f>
        <v>0</v>
      </c>
      <c r="BH1373" s="206">
        <f>IF(N1373="sníž. přenesená",J1373,0)</f>
        <v>0</v>
      </c>
      <c r="BI1373" s="206">
        <f>IF(N1373="nulová",J1373,0)</f>
        <v>0</v>
      </c>
      <c r="BJ1373" s="17" t="s">
        <v>93</v>
      </c>
      <c r="BK1373" s="206">
        <f>ROUND(I1373*H1373,2)</f>
        <v>0</v>
      </c>
      <c r="BL1373" s="17" t="s">
        <v>416</v>
      </c>
      <c r="BM1373" s="205" t="s">
        <v>2089</v>
      </c>
    </row>
    <row r="1374" spans="1:65" s="13" customFormat="1" ht="11.25">
      <c r="B1374" s="214"/>
      <c r="C1374" s="215"/>
      <c r="D1374" s="212" t="s">
        <v>263</v>
      </c>
      <c r="E1374" s="215"/>
      <c r="F1374" s="217" t="s">
        <v>2090</v>
      </c>
      <c r="G1374" s="215"/>
      <c r="H1374" s="218">
        <v>35.793999999999997</v>
      </c>
      <c r="I1374" s="219"/>
      <c r="J1374" s="215"/>
      <c r="K1374" s="215"/>
      <c r="L1374" s="220"/>
      <c r="M1374" s="221"/>
      <c r="N1374" s="222"/>
      <c r="O1374" s="222"/>
      <c r="P1374" s="222"/>
      <c r="Q1374" s="222"/>
      <c r="R1374" s="222"/>
      <c r="S1374" s="222"/>
      <c r="T1374" s="223"/>
      <c r="AT1374" s="224" t="s">
        <v>263</v>
      </c>
      <c r="AU1374" s="224" t="s">
        <v>95</v>
      </c>
      <c r="AV1374" s="13" t="s">
        <v>95</v>
      </c>
      <c r="AW1374" s="13" t="s">
        <v>4</v>
      </c>
      <c r="AX1374" s="13" t="s">
        <v>93</v>
      </c>
      <c r="AY1374" s="224" t="s">
        <v>209</v>
      </c>
    </row>
    <row r="1375" spans="1:65" s="2" customFormat="1" ht="33" customHeight="1">
      <c r="A1375" s="35"/>
      <c r="B1375" s="36"/>
      <c r="C1375" s="194" t="s">
        <v>2091</v>
      </c>
      <c r="D1375" s="194" t="s">
        <v>212</v>
      </c>
      <c r="E1375" s="195" t="s">
        <v>2092</v>
      </c>
      <c r="F1375" s="196" t="s">
        <v>2093</v>
      </c>
      <c r="G1375" s="197" t="s">
        <v>462</v>
      </c>
      <c r="H1375" s="198">
        <v>55.05</v>
      </c>
      <c r="I1375" s="199"/>
      <c r="J1375" s="200">
        <f>ROUND(I1375*H1375,2)</f>
        <v>0</v>
      </c>
      <c r="K1375" s="196" t="s">
        <v>324</v>
      </c>
      <c r="L1375" s="40"/>
      <c r="M1375" s="201" t="s">
        <v>1</v>
      </c>
      <c r="N1375" s="202" t="s">
        <v>50</v>
      </c>
      <c r="O1375" s="72"/>
      <c r="P1375" s="203">
        <f>O1375*H1375</f>
        <v>0</v>
      </c>
      <c r="Q1375" s="203">
        <v>9.0880000000000006E-3</v>
      </c>
      <c r="R1375" s="203">
        <f>Q1375*H1375</f>
        <v>0.50029440000000003</v>
      </c>
      <c r="S1375" s="203">
        <v>0</v>
      </c>
      <c r="T1375" s="204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5" t="s">
        <v>416</v>
      </c>
      <c r="AT1375" s="205" t="s">
        <v>212</v>
      </c>
      <c r="AU1375" s="205" t="s">
        <v>95</v>
      </c>
      <c r="AY1375" s="17" t="s">
        <v>209</v>
      </c>
      <c r="BE1375" s="206">
        <f>IF(N1375="základní",J1375,0)</f>
        <v>0</v>
      </c>
      <c r="BF1375" s="206">
        <f>IF(N1375="snížená",J1375,0)</f>
        <v>0</v>
      </c>
      <c r="BG1375" s="206">
        <f>IF(N1375="zákl. přenesená",J1375,0)</f>
        <v>0</v>
      </c>
      <c r="BH1375" s="206">
        <f>IF(N1375="sníž. přenesená",J1375,0)</f>
        <v>0</v>
      </c>
      <c r="BI1375" s="206">
        <f>IF(N1375="nulová",J1375,0)</f>
        <v>0</v>
      </c>
      <c r="BJ1375" s="17" t="s">
        <v>93</v>
      </c>
      <c r="BK1375" s="206">
        <f>ROUND(I1375*H1375,2)</f>
        <v>0</v>
      </c>
      <c r="BL1375" s="17" t="s">
        <v>416</v>
      </c>
      <c r="BM1375" s="205" t="s">
        <v>2094</v>
      </c>
    </row>
    <row r="1376" spans="1:65" s="2" customFormat="1" ht="11.25">
      <c r="A1376" s="35"/>
      <c r="B1376" s="36"/>
      <c r="C1376" s="37"/>
      <c r="D1376" s="207" t="s">
        <v>219</v>
      </c>
      <c r="E1376" s="37"/>
      <c r="F1376" s="208" t="s">
        <v>2095</v>
      </c>
      <c r="G1376" s="37"/>
      <c r="H1376" s="37"/>
      <c r="I1376" s="209"/>
      <c r="J1376" s="37"/>
      <c r="K1376" s="37"/>
      <c r="L1376" s="40"/>
      <c r="M1376" s="210"/>
      <c r="N1376" s="211"/>
      <c r="O1376" s="72"/>
      <c r="P1376" s="72"/>
      <c r="Q1376" s="72"/>
      <c r="R1376" s="72"/>
      <c r="S1376" s="72"/>
      <c r="T1376" s="73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T1376" s="17" t="s">
        <v>219</v>
      </c>
      <c r="AU1376" s="17" t="s">
        <v>95</v>
      </c>
    </row>
    <row r="1377" spans="1:65" s="13" customFormat="1" ht="11.25">
      <c r="B1377" s="214"/>
      <c r="C1377" s="215"/>
      <c r="D1377" s="212" t="s">
        <v>263</v>
      </c>
      <c r="E1377" s="216" t="s">
        <v>1</v>
      </c>
      <c r="F1377" s="217" t="s">
        <v>2096</v>
      </c>
      <c r="G1377" s="215"/>
      <c r="H1377" s="218">
        <v>46.83</v>
      </c>
      <c r="I1377" s="219"/>
      <c r="J1377" s="215"/>
      <c r="K1377" s="215"/>
      <c r="L1377" s="220"/>
      <c r="M1377" s="221"/>
      <c r="N1377" s="222"/>
      <c r="O1377" s="222"/>
      <c r="P1377" s="222"/>
      <c r="Q1377" s="222"/>
      <c r="R1377" s="222"/>
      <c r="S1377" s="222"/>
      <c r="T1377" s="223"/>
      <c r="AT1377" s="224" t="s">
        <v>263</v>
      </c>
      <c r="AU1377" s="224" t="s">
        <v>95</v>
      </c>
      <c r="AV1377" s="13" t="s">
        <v>95</v>
      </c>
      <c r="AW1377" s="13" t="s">
        <v>41</v>
      </c>
      <c r="AX1377" s="13" t="s">
        <v>85</v>
      </c>
      <c r="AY1377" s="224" t="s">
        <v>209</v>
      </c>
    </row>
    <row r="1378" spans="1:65" s="13" customFormat="1" ht="11.25">
      <c r="B1378" s="214"/>
      <c r="C1378" s="215"/>
      <c r="D1378" s="212" t="s">
        <v>263</v>
      </c>
      <c r="E1378" s="216" t="s">
        <v>1</v>
      </c>
      <c r="F1378" s="217" t="s">
        <v>2075</v>
      </c>
      <c r="G1378" s="215"/>
      <c r="H1378" s="218">
        <v>8.2200000000000006</v>
      </c>
      <c r="I1378" s="219"/>
      <c r="J1378" s="215"/>
      <c r="K1378" s="215"/>
      <c r="L1378" s="220"/>
      <c r="M1378" s="221"/>
      <c r="N1378" s="222"/>
      <c r="O1378" s="222"/>
      <c r="P1378" s="222"/>
      <c r="Q1378" s="222"/>
      <c r="R1378" s="222"/>
      <c r="S1378" s="222"/>
      <c r="T1378" s="223"/>
      <c r="AT1378" s="224" t="s">
        <v>263</v>
      </c>
      <c r="AU1378" s="224" t="s">
        <v>95</v>
      </c>
      <c r="AV1378" s="13" t="s">
        <v>95</v>
      </c>
      <c r="AW1378" s="13" t="s">
        <v>41</v>
      </c>
      <c r="AX1378" s="13" t="s">
        <v>85</v>
      </c>
      <c r="AY1378" s="224" t="s">
        <v>209</v>
      </c>
    </row>
    <row r="1379" spans="1:65" s="14" customFormat="1" ht="11.25">
      <c r="B1379" s="229"/>
      <c r="C1379" s="230"/>
      <c r="D1379" s="212" t="s">
        <v>263</v>
      </c>
      <c r="E1379" s="231" t="s">
        <v>1</v>
      </c>
      <c r="F1379" s="232" t="s">
        <v>339</v>
      </c>
      <c r="G1379" s="230"/>
      <c r="H1379" s="233">
        <v>55.05</v>
      </c>
      <c r="I1379" s="234"/>
      <c r="J1379" s="230"/>
      <c r="K1379" s="230"/>
      <c r="L1379" s="235"/>
      <c r="M1379" s="236"/>
      <c r="N1379" s="237"/>
      <c r="O1379" s="237"/>
      <c r="P1379" s="237"/>
      <c r="Q1379" s="237"/>
      <c r="R1379" s="237"/>
      <c r="S1379" s="237"/>
      <c r="T1379" s="238"/>
      <c r="AT1379" s="239" t="s">
        <v>263</v>
      </c>
      <c r="AU1379" s="239" t="s">
        <v>95</v>
      </c>
      <c r="AV1379" s="14" t="s">
        <v>217</v>
      </c>
      <c r="AW1379" s="14" t="s">
        <v>41</v>
      </c>
      <c r="AX1379" s="14" t="s">
        <v>93</v>
      </c>
      <c r="AY1379" s="239" t="s">
        <v>209</v>
      </c>
    </row>
    <row r="1380" spans="1:65" s="2" customFormat="1" ht="24.2" customHeight="1">
      <c r="A1380" s="35"/>
      <c r="B1380" s="36"/>
      <c r="C1380" s="250" t="s">
        <v>2097</v>
      </c>
      <c r="D1380" s="250" t="s">
        <v>405</v>
      </c>
      <c r="E1380" s="251" t="s">
        <v>2098</v>
      </c>
      <c r="F1380" s="252" t="s">
        <v>2099</v>
      </c>
      <c r="G1380" s="253" t="s">
        <v>462</v>
      </c>
      <c r="H1380" s="254">
        <v>63.308</v>
      </c>
      <c r="I1380" s="255"/>
      <c r="J1380" s="256">
        <f>ROUND(I1380*H1380,2)</f>
        <v>0</v>
      </c>
      <c r="K1380" s="252" t="s">
        <v>324</v>
      </c>
      <c r="L1380" s="257"/>
      <c r="M1380" s="258" t="s">
        <v>1</v>
      </c>
      <c r="N1380" s="259" t="s">
        <v>50</v>
      </c>
      <c r="O1380" s="72"/>
      <c r="P1380" s="203">
        <f>O1380*H1380</f>
        <v>0</v>
      </c>
      <c r="Q1380" s="203">
        <v>2.1999999999999999E-2</v>
      </c>
      <c r="R1380" s="203">
        <f>Q1380*H1380</f>
        <v>1.392776</v>
      </c>
      <c r="S1380" s="203">
        <v>0</v>
      </c>
      <c r="T1380" s="204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205" t="s">
        <v>526</v>
      </c>
      <c r="AT1380" s="205" t="s">
        <v>405</v>
      </c>
      <c r="AU1380" s="205" t="s">
        <v>95</v>
      </c>
      <c r="AY1380" s="17" t="s">
        <v>209</v>
      </c>
      <c r="BE1380" s="206">
        <f>IF(N1380="základní",J1380,0)</f>
        <v>0</v>
      </c>
      <c r="BF1380" s="206">
        <f>IF(N1380="snížená",J1380,0)</f>
        <v>0</v>
      </c>
      <c r="BG1380" s="206">
        <f>IF(N1380="zákl. přenesená",J1380,0)</f>
        <v>0</v>
      </c>
      <c r="BH1380" s="206">
        <f>IF(N1380="sníž. přenesená",J1380,0)</f>
        <v>0</v>
      </c>
      <c r="BI1380" s="206">
        <f>IF(N1380="nulová",J1380,0)</f>
        <v>0</v>
      </c>
      <c r="BJ1380" s="17" t="s">
        <v>93</v>
      </c>
      <c r="BK1380" s="206">
        <f>ROUND(I1380*H1380,2)</f>
        <v>0</v>
      </c>
      <c r="BL1380" s="17" t="s">
        <v>416</v>
      </c>
      <c r="BM1380" s="205" t="s">
        <v>2100</v>
      </c>
    </row>
    <row r="1381" spans="1:65" s="13" customFormat="1" ht="11.25">
      <c r="B1381" s="214"/>
      <c r="C1381" s="215"/>
      <c r="D1381" s="212" t="s">
        <v>263</v>
      </c>
      <c r="E1381" s="216" t="s">
        <v>1</v>
      </c>
      <c r="F1381" s="217" t="s">
        <v>2101</v>
      </c>
      <c r="G1381" s="215"/>
      <c r="H1381" s="218">
        <v>55.05</v>
      </c>
      <c r="I1381" s="219"/>
      <c r="J1381" s="215"/>
      <c r="K1381" s="215"/>
      <c r="L1381" s="220"/>
      <c r="M1381" s="221"/>
      <c r="N1381" s="222"/>
      <c r="O1381" s="222"/>
      <c r="P1381" s="222"/>
      <c r="Q1381" s="222"/>
      <c r="R1381" s="222"/>
      <c r="S1381" s="222"/>
      <c r="T1381" s="223"/>
      <c r="AT1381" s="224" t="s">
        <v>263</v>
      </c>
      <c r="AU1381" s="224" t="s">
        <v>95</v>
      </c>
      <c r="AV1381" s="13" t="s">
        <v>95</v>
      </c>
      <c r="AW1381" s="13" t="s">
        <v>41</v>
      </c>
      <c r="AX1381" s="13" t="s">
        <v>85</v>
      </c>
      <c r="AY1381" s="224" t="s">
        <v>209</v>
      </c>
    </row>
    <row r="1382" spans="1:65" s="14" customFormat="1" ht="11.25">
      <c r="B1382" s="229"/>
      <c r="C1382" s="230"/>
      <c r="D1382" s="212" t="s">
        <v>263</v>
      </c>
      <c r="E1382" s="231" t="s">
        <v>1</v>
      </c>
      <c r="F1382" s="232" t="s">
        <v>339</v>
      </c>
      <c r="G1382" s="230"/>
      <c r="H1382" s="233">
        <v>55.05</v>
      </c>
      <c r="I1382" s="234"/>
      <c r="J1382" s="230"/>
      <c r="K1382" s="230"/>
      <c r="L1382" s="235"/>
      <c r="M1382" s="236"/>
      <c r="N1382" s="237"/>
      <c r="O1382" s="237"/>
      <c r="P1382" s="237"/>
      <c r="Q1382" s="237"/>
      <c r="R1382" s="237"/>
      <c r="S1382" s="237"/>
      <c r="T1382" s="238"/>
      <c r="AT1382" s="239" t="s">
        <v>263</v>
      </c>
      <c r="AU1382" s="239" t="s">
        <v>95</v>
      </c>
      <c r="AV1382" s="14" t="s">
        <v>217</v>
      </c>
      <c r="AW1382" s="14" t="s">
        <v>41</v>
      </c>
      <c r="AX1382" s="14" t="s">
        <v>93</v>
      </c>
      <c r="AY1382" s="239" t="s">
        <v>209</v>
      </c>
    </row>
    <row r="1383" spans="1:65" s="13" customFormat="1" ht="11.25">
      <c r="B1383" s="214"/>
      <c r="C1383" s="215"/>
      <c r="D1383" s="212" t="s">
        <v>263</v>
      </c>
      <c r="E1383" s="215"/>
      <c r="F1383" s="217" t="s">
        <v>2102</v>
      </c>
      <c r="G1383" s="215"/>
      <c r="H1383" s="218">
        <v>63.308</v>
      </c>
      <c r="I1383" s="219"/>
      <c r="J1383" s="215"/>
      <c r="K1383" s="215"/>
      <c r="L1383" s="220"/>
      <c r="M1383" s="221"/>
      <c r="N1383" s="222"/>
      <c r="O1383" s="222"/>
      <c r="P1383" s="222"/>
      <c r="Q1383" s="222"/>
      <c r="R1383" s="222"/>
      <c r="S1383" s="222"/>
      <c r="T1383" s="223"/>
      <c r="AT1383" s="224" t="s">
        <v>263</v>
      </c>
      <c r="AU1383" s="224" t="s">
        <v>95</v>
      </c>
      <c r="AV1383" s="13" t="s">
        <v>95</v>
      </c>
      <c r="AW1383" s="13" t="s">
        <v>4</v>
      </c>
      <c r="AX1383" s="13" t="s">
        <v>93</v>
      </c>
      <c r="AY1383" s="224" t="s">
        <v>209</v>
      </c>
    </row>
    <row r="1384" spans="1:65" s="2" customFormat="1" ht="33" customHeight="1">
      <c r="A1384" s="35"/>
      <c r="B1384" s="36"/>
      <c r="C1384" s="194" t="s">
        <v>2103</v>
      </c>
      <c r="D1384" s="194" t="s">
        <v>212</v>
      </c>
      <c r="E1384" s="195" t="s">
        <v>2104</v>
      </c>
      <c r="F1384" s="196" t="s">
        <v>2105</v>
      </c>
      <c r="G1384" s="197" t="s">
        <v>462</v>
      </c>
      <c r="H1384" s="198">
        <v>6.24</v>
      </c>
      <c r="I1384" s="199"/>
      <c r="J1384" s="200">
        <f>ROUND(I1384*H1384,2)</f>
        <v>0</v>
      </c>
      <c r="K1384" s="196" t="s">
        <v>324</v>
      </c>
      <c r="L1384" s="40"/>
      <c r="M1384" s="201" t="s">
        <v>1</v>
      </c>
      <c r="N1384" s="202" t="s">
        <v>50</v>
      </c>
      <c r="O1384" s="72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205" t="s">
        <v>416</v>
      </c>
      <c r="AT1384" s="205" t="s">
        <v>212</v>
      </c>
      <c r="AU1384" s="205" t="s">
        <v>95</v>
      </c>
      <c r="AY1384" s="17" t="s">
        <v>209</v>
      </c>
      <c r="BE1384" s="206">
        <f>IF(N1384="základní",J1384,0)</f>
        <v>0</v>
      </c>
      <c r="BF1384" s="206">
        <f>IF(N1384="snížená",J1384,0)</f>
        <v>0</v>
      </c>
      <c r="BG1384" s="206">
        <f>IF(N1384="zákl. přenesená",J1384,0)</f>
        <v>0</v>
      </c>
      <c r="BH1384" s="206">
        <f>IF(N1384="sníž. přenesená",J1384,0)</f>
        <v>0</v>
      </c>
      <c r="BI1384" s="206">
        <f>IF(N1384="nulová",J1384,0)</f>
        <v>0</v>
      </c>
      <c r="BJ1384" s="17" t="s">
        <v>93</v>
      </c>
      <c r="BK1384" s="206">
        <f>ROUND(I1384*H1384,2)</f>
        <v>0</v>
      </c>
      <c r="BL1384" s="17" t="s">
        <v>416</v>
      </c>
      <c r="BM1384" s="205" t="s">
        <v>2106</v>
      </c>
    </row>
    <row r="1385" spans="1:65" s="2" customFormat="1" ht="11.25">
      <c r="A1385" s="35"/>
      <c r="B1385" s="36"/>
      <c r="C1385" s="37"/>
      <c r="D1385" s="207" t="s">
        <v>219</v>
      </c>
      <c r="E1385" s="37"/>
      <c r="F1385" s="208" t="s">
        <v>2107</v>
      </c>
      <c r="G1385" s="37"/>
      <c r="H1385" s="37"/>
      <c r="I1385" s="209"/>
      <c r="J1385" s="37"/>
      <c r="K1385" s="37"/>
      <c r="L1385" s="40"/>
      <c r="M1385" s="210"/>
      <c r="N1385" s="211"/>
      <c r="O1385" s="72"/>
      <c r="P1385" s="72"/>
      <c r="Q1385" s="72"/>
      <c r="R1385" s="72"/>
      <c r="S1385" s="72"/>
      <c r="T1385" s="73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T1385" s="17" t="s">
        <v>219</v>
      </c>
      <c r="AU1385" s="17" t="s">
        <v>95</v>
      </c>
    </row>
    <row r="1386" spans="1:65" s="13" customFormat="1" ht="11.25">
      <c r="B1386" s="214"/>
      <c r="C1386" s="215"/>
      <c r="D1386" s="212" t="s">
        <v>263</v>
      </c>
      <c r="E1386" s="216" t="s">
        <v>1</v>
      </c>
      <c r="F1386" s="217" t="s">
        <v>2108</v>
      </c>
      <c r="G1386" s="215"/>
      <c r="H1386" s="218">
        <v>6.24</v>
      </c>
      <c r="I1386" s="219"/>
      <c r="J1386" s="215"/>
      <c r="K1386" s="215"/>
      <c r="L1386" s="220"/>
      <c r="M1386" s="221"/>
      <c r="N1386" s="222"/>
      <c r="O1386" s="222"/>
      <c r="P1386" s="222"/>
      <c r="Q1386" s="222"/>
      <c r="R1386" s="222"/>
      <c r="S1386" s="222"/>
      <c r="T1386" s="223"/>
      <c r="AT1386" s="224" t="s">
        <v>263</v>
      </c>
      <c r="AU1386" s="224" t="s">
        <v>95</v>
      </c>
      <c r="AV1386" s="13" t="s">
        <v>95</v>
      </c>
      <c r="AW1386" s="13" t="s">
        <v>41</v>
      </c>
      <c r="AX1386" s="13" t="s">
        <v>85</v>
      </c>
      <c r="AY1386" s="224" t="s">
        <v>209</v>
      </c>
    </row>
    <row r="1387" spans="1:65" s="14" customFormat="1" ht="11.25">
      <c r="B1387" s="229"/>
      <c r="C1387" s="230"/>
      <c r="D1387" s="212" t="s">
        <v>263</v>
      </c>
      <c r="E1387" s="231" t="s">
        <v>1</v>
      </c>
      <c r="F1387" s="232" t="s">
        <v>339</v>
      </c>
      <c r="G1387" s="230"/>
      <c r="H1387" s="233">
        <v>6.24</v>
      </c>
      <c r="I1387" s="234"/>
      <c r="J1387" s="230"/>
      <c r="K1387" s="230"/>
      <c r="L1387" s="235"/>
      <c r="M1387" s="236"/>
      <c r="N1387" s="237"/>
      <c r="O1387" s="237"/>
      <c r="P1387" s="237"/>
      <c r="Q1387" s="237"/>
      <c r="R1387" s="237"/>
      <c r="S1387" s="237"/>
      <c r="T1387" s="238"/>
      <c r="AT1387" s="239" t="s">
        <v>263</v>
      </c>
      <c r="AU1387" s="239" t="s">
        <v>95</v>
      </c>
      <c r="AV1387" s="14" t="s">
        <v>217</v>
      </c>
      <c r="AW1387" s="14" t="s">
        <v>41</v>
      </c>
      <c r="AX1387" s="14" t="s">
        <v>93</v>
      </c>
      <c r="AY1387" s="239" t="s">
        <v>209</v>
      </c>
    </row>
    <row r="1388" spans="1:65" s="2" customFormat="1" ht="16.5" customHeight="1">
      <c r="A1388" s="35"/>
      <c r="B1388" s="36"/>
      <c r="C1388" s="194" t="s">
        <v>2109</v>
      </c>
      <c r="D1388" s="194" t="s">
        <v>212</v>
      </c>
      <c r="E1388" s="195" t="s">
        <v>2110</v>
      </c>
      <c r="F1388" s="196" t="s">
        <v>2111</v>
      </c>
      <c r="G1388" s="197" t="s">
        <v>334</v>
      </c>
      <c r="H1388" s="198">
        <v>71.73</v>
      </c>
      <c r="I1388" s="199"/>
      <c r="J1388" s="200">
        <f>ROUND(I1388*H1388,2)</f>
        <v>0</v>
      </c>
      <c r="K1388" s="196" t="s">
        <v>324</v>
      </c>
      <c r="L1388" s="40"/>
      <c r="M1388" s="201" t="s">
        <v>1</v>
      </c>
      <c r="N1388" s="202" t="s">
        <v>50</v>
      </c>
      <c r="O1388" s="72"/>
      <c r="P1388" s="203">
        <f>O1388*H1388</f>
        <v>0</v>
      </c>
      <c r="Q1388" s="203">
        <v>9.0000000000000006E-5</v>
      </c>
      <c r="R1388" s="203">
        <f>Q1388*H1388</f>
        <v>6.4557000000000008E-3</v>
      </c>
      <c r="S1388" s="203">
        <v>0</v>
      </c>
      <c r="T1388" s="204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205" t="s">
        <v>416</v>
      </c>
      <c r="AT1388" s="205" t="s">
        <v>212</v>
      </c>
      <c r="AU1388" s="205" t="s">
        <v>95</v>
      </c>
      <c r="AY1388" s="17" t="s">
        <v>209</v>
      </c>
      <c r="BE1388" s="206">
        <f>IF(N1388="základní",J1388,0)</f>
        <v>0</v>
      </c>
      <c r="BF1388" s="206">
        <f>IF(N1388="snížená",J1388,0)</f>
        <v>0</v>
      </c>
      <c r="BG1388" s="206">
        <f>IF(N1388="zákl. přenesená",J1388,0)</f>
        <v>0</v>
      </c>
      <c r="BH1388" s="206">
        <f>IF(N1388="sníž. přenesená",J1388,0)</f>
        <v>0</v>
      </c>
      <c r="BI1388" s="206">
        <f>IF(N1388="nulová",J1388,0)</f>
        <v>0</v>
      </c>
      <c r="BJ1388" s="17" t="s">
        <v>93</v>
      </c>
      <c r="BK1388" s="206">
        <f>ROUND(I1388*H1388,2)</f>
        <v>0</v>
      </c>
      <c r="BL1388" s="17" t="s">
        <v>416</v>
      </c>
      <c r="BM1388" s="205" t="s">
        <v>2112</v>
      </c>
    </row>
    <row r="1389" spans="1:65" s="2" customFormat="1" ht="11.25">
      <c r="A1389" s="35"/>
      <c r="B1389" s="36"/>
      <c r="C1389" s="37"/>
      <c r="D1389" s="207" t="s">
        <v>219</v>
      </c>
      <c r="E1389" s="37"/>
      <c r="F1389" s="208" t="s">
        <v>2113</v>
      </c>
      <c r="G1389" s="37"/>
      <c r="H1389" s="37"/>
      <c r="I1389" s="209"/>
      <c r="J1389" s="37"/>
      <c r="K1389" s="37"/>
      <c r="L1389" s="40"/>
      <c r="M1389" s="210"/>
      <c r="N1389" s="211"/>
      <c r="O1389" s="72"/>
      <c r="P1389" s="72"/>
      <c r="Q1389" s="72"/>
      <c r="R1389" s="72"/>
      <c r="S1389" s="72"/>
      <c r="T1389" s="73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T1389" s="17" t="s">
        <v>219</v>
      </c>
      <c r="AU1389" s="17" t="s">
        <v>95</v>
      </c>
    </row>
    <row r="1390" spans="1:65" s="15" customFormat="1" ht="11.25">
      <c r="B1390" s="240"/>
      <c r="C1390" s="241"/>
      <c r="D1390" s="212" t="s">
        <v>263</v>
      </c>
      <c r="E1390" s="242" t="s">
        <v>1</v>
      </c>
      <c r="F1390" s="243" t="s">
        <v>2081</v>
      </c>
      <c r="G1390" s="241"/>
      <c r="H1390" s="242" t="s">
        <v>1</v>
      </c>
      <c r="I1390" s="244"/>
      <c r="J1390" s="241"/>
      <c r="K1390" s="241"/>
      <c r="L1390" s="245"/>
      <c r="M1390" s="246"/>
      <c r="N1390" s="247"/>
      <c r="O1390" s="247"/>
      <c r="P1390" s="247"/>
      <c r="Q1390" s="247"/>
      <c r="R1390" s="247"/>
      <c r="S1390" s="247"/>
      <c r="T1390" s="248"/>
      <c r="AT1390" s="249" t="s">
        <v>263</v>
      </c>
      <c r="AU1390" s="249" t="s">
        <v>95</v>
      </c>
      <c r="AV1390" s="15" t="s">
        <v>93</v>
      </c>
      <c r="AW1390" s="15" t="s">
        <v>41</v>
      </c>
      <c r="AX1390" s="15" t="s">
        <v>85</v>
      </c>
      <c r="AY1390" s="249" t="s">
        <v>209</v>
      </c>
    </row>
    <row r="1391" spans="1:65" s="13" customFormat="1" ht="11.25">
      <c r="B1391" s="214"/>
      <c r="C1391" s="215"/>
      <c r="D1391" s="212" t="s">
        <v>263</v>
      </c>
      <c r="E1391" s="216" t="s">
        <v>1</v>
      </c>
      <c r="F1391" s="217" t="s">
        <v>2082</v>
      </c>
      <c r="G1391" s="215"/>
      <c r="H1391" s="218">
        <v>5.55</v>
      </c>
      <c r="I1391" s="219"/>
      <c r="J1391" s="215"/>
      <c r="K1391" s="215"/>
      <c r="L1391" s="220"/>
      <c r="M1391" s="221"/>
      <c r="N1391" s="222"/>
      <c r="O1391" s="222"/>
      <c r="P1391" s="222"/>
      <c r="Q1391" s="222"/>
      <c r="R1391" s="222"/>
      <c r="S1391" s="222"/>
      <c r="T1391" s="223"/>
      <c r="AT1391" s="224" t="s">
        <v>263</v>
      </c>
      <c r="AU1391" s="224" t="s">
        <v>95</v>
      </c>
      <c r="AV1391" s="13" t="s">
        <v>95</v>
      </c>
      <c r="AW1391" s="13" t="s">
        <v>41</v>
      </c>
      <c r="AX1391" s="13" t="s">
        <v>85</v>
      </c>
      <c r="AY1391" s="224" t="s">
        <v>209</v>
      </c>
    </row>
    <row r="1392" spans="1:65" s="13" customFormat="1" ht="11.25">
      <c r="B1392" s="214"/>
      <c r="C1392" s="215"/>
      <c r="D1392" s="212" t="s">
        <v>263</v>
      </c>
      <c r="E1392" s="216" t="s">
        <v>1</v>
      </c>
      <c r="F1392" s="217" t="s">
        <v>2114</v>
      </c>
      <c r="G1392" s="215"/>
      <c r="H1392" s="218">
        <v>11.06</v>
      </c>
      <c r="I1392" s="219"/>
      <c r="J1392" s="215"/>
      <c r="K1392" s="215"/>
      <c r="L1392" s="220"/>
      <c r="M1392" s="221"/>
      <c r="N1392" s="222"/>
      <c r="O1392" s="222"/>
      <c r="P1392" s="222"/>
      <c r="Q1392" s="222"/>
      <c r="R1392" s="222"/>
      <c r="S1392" s="222"/>
      <c r="T1392" s="223"/>
      <c r="AT1392" s="224" t="s">
        <v>263</v>
      </c>
      <c r="AU1392" s="224" t="s">
        <v>95</v>
      </c>
      <c r="AV1392" s="13" t="s">
        <v>95</v>
      </c>
      <c r="AW1392" s="13" t="s">
        <v>41</v>
      </c>
      <c r="AX1392" s="13" t="s">
        <v>85</v>
      </c>
      <c r="AY1392" s="224" t="s">
        <v>209</v>
      </c>
    </row>
    <row r="1393" spans="1:65" s="13" customFormat="1" ht="11.25">
      <c r="B1393" s="214"/>
      <c r="C1393" s="215"/>
      <c r="D1393" s="212" t="s">
        <v>263</v>
      </c>
      <c r="E1393" s="216" t="s">
        <v>1</v>
      </c>
      <c r="F1393" s="217" t="s">
        <v>2115</v>
      </c>
      <c r="G1393" s="215"/>
      <c r="H1393" s="218">
        <v>13.47</v>
      </c>
      <c r="I1393" s="219"/>
      <c r="J1393" s="215"/>
      <c r="K1393" s="215"/>
      <c r="L1393" s="220"/>
      <c r="M1393" s="221"/>
      <c r="N1393" s="222"/>
      <c r="O1393" s="222"/>
      <c r="P1393" s="222"/>
      <c r="Q1393" s="222"/>
      <c r="R1393" s="222"/>
      <c r="S1393" s="222"/>
      <c r="T1393" s="223"/>
      <c r="AT1393" s="224" t="s">
        <v>263</v>
      </c>
      <c r="AU1393" s="224" t="s">
        <v>95</v>
      </c>
      <c r="AV1393" s="13" t="s">
        <v>95</v>
      </c>
      <c r="AW1393" s="13" t="s">
        <v>41</v>
      </c>
      <c r="AX1393" s="13" t="s">
        <v>85</v>
      </c>
      <c r="AY1393" s="224" t="s">
        <v>209</v>
      </c>
    </row>
    <row r="1394" spans="1:65" s="13" customFormat="1" ht="11.25">
      <c r="B1394" s="214"/>
      <c r="C1394" s="215"/>
      <c r="D1394" s="212" t="s">
        <v>263</v>
      </c>
      <c r="E1394" s="216" t="s">
        <v>1</v>
      </c>
      <c r="F1394" s="217" t="s">
        <v>2116</v>
      </c>
      <c r="G1394" s="215"/>
      <c r="H1394" s="218">
        <v>5.7</v>
      </c>
      <c r="I1394" s="219"/>
      <c r="J1394" s="215"/>
      <c r="K1394" s="215"/>
      <c r="L1394" s="220"/>
      <c r="M1394" s="221"/>
      <c r="N1394" s="222"/>
      <c r="O1394" s="222"/>
      <c r="P1394" s="222"/>
      <c r="Q1394" s="222"/>
      <c r="R1394" s="222"/>
      <c r="S1394" s="222"/>
      <c r="T1394" s="223"/>
      <c r="AT1394" s="224" t="s">
        <v>263</v>
      </c>
      <c r="AU1394" s="224" t="s">
        <v>95</v>
      </c>
      <c r="AV1394" s="13" t="s">
        <v>95</v>
      </c>
      <c r="AW1394" s="13" t="s">
        <v>41</v>
      </c>
      <c r="AX1394" s="13" t="s">
        <v>85</v>
      </c>
      <c r="AY1394" s="224" t="s">
        <v>209</v>
      </c>
    </row>
    <row r="1395" spans="1:65" s="13" customFormat="1" ht="11.25">
      <c r="B1395" s="214"/>
      <c r="C1395" s="215"/>
      <c r="D1395" s="212" t="s">
        <v>263</v>
      </c>
      <c r="E1395" s="216" t="s">
        <v>1</v>
      </c>
      <c r="F1395" s="217" t="s">
        <v>2117</v>
      </c>
      <c r="G1395" s="215"/>
      <c r="H1395" s="218">
        <v>7.09</v>
      </c>
      <c r="I1395" s="219"/>
      <c r="J1395" s="215"/>
      <c r="K1395" s="215"/>
      <c r="L1395" s="220"/>
      <c r="M1395" s="221"/>
      <c r="N1395" s="222"/>
      <c r="O1395" s="222"/>
      <c r="P1395" s="222"/>
      <c r="Q1395" s="222"/>
      <c r="R1395" s="222"/>
      <c r="S1395" s="222"/>
      <c r="T1395" s="223"/>
      <c r="AT1395" s="224" t="s">
        <v>263</v>
      </c>
      <c r="AU1395" s="224" t="s">
        <v>95</v>
      </c>
      <c r="AV1395" s="13" t="s">
        <v>95</v>
      </c>
      <c r="AW1395" s="13" t="s">
        <v>41</v>
      </c>
      <c r="AX1395" s="13" t="s">
        <v>85</v>
      </c>
      <c r="AY1395" s="224" t="s">
        <v>209</v>
      </c>
    </row>
    <row r="1396" spans="1:65" s="13" customFormat="1" ht="11.25">
      <c r="B1396" s="214"/>
      <c r="C1396" s="215"/>
      <c r="D1396" s="212" t="s">
        <v>263</v>
      </c>
      <c r="E1396" s="216" t="s">
        <v>1</v>
      </c>
      <c r="F1396" s="217" t="s">
        <v>2118</v>
      </c>
      <c r="G1396" s="215"/>
      <c r="H1396" s="218">
        <v>8.34</v>
      </c>
      <c r="I1396" s="219"/>
      <c r="J1396" s="215"/>
      <c r="K1396" s="215"/>
      <c r="L1396" s="220"/>
      <c r="M1396" s="221"/>
      <c r="N1396" s="222"/>
      <c r="O1396" s="222"/>
      <c r="P1396" s="222"/>
      <c r="Q1396" s="222"/>
      <c r="R1396" s="222"/>
      <c r="S1396" s="222"/>
      <c r="T1396" s="223"/>
      <c r="AT1396" s="224" t="s">
        <v>263</v>
      </c>
      <c r="AU1396" s="224" t="s">
        <v>95</v>
      </c>
      <c r="AV1396" s="13" t="s">
        <v>95</v>
      </c>
      <c r="AW1396" s="13" t="s">
        <v>41</v>
      </c>
      <c r="AX1396" s="13" t="s">
        <v>85</v>
      </c>
      <c r="AY1396" s="224" t="s">
        <v>209</v>
      </c>
    </row>
    <row r="1397" spans="1:65" s="13" customFormat="1" ht="11.25">
      <c r="B1397" s="214"/>
      <c r="C1397" s="215"/>
      <c r="D1397" s="212" t="s">
        <v>263</v>
      </c>
      <c r="E1397" s="216" t="s">
        <v>1</v>
      </c>
      <c r="F1397" s="217" t="s">
        <v>2085</v>
      </c>
      <c r="G1397" s="215"/>
      <c r="H1397" s="218">
        <v>10.24</v>
      </c>
      <c r="I1397" s="219"/>
      <c r="J1397" s="215"/>
      <c r="K1397" s="215"/>
      <c r="L1397" s="220"/>
      <c r="M1397" s="221"/>
      <c r="N1397" s="222"/>
      <c r="O1397" s="222"/>
      <c r="P1397" s="222"/>
      <c r="Q1397" s="222"/>
      <c r="R1397" s="222"/>
      <c r="S1397" s="222"/>
      <c r="T1397" s="223"/>
      <c r="AT1397" s="224" t="s">
        <v>263</v>
      </c>
      <c r="AU1397" s="224" t="s">
        <v>95</v>
      </c>
      <c r="AV1397" s="13" t="s">
        <v>95</v>
      </c>
      <c r="AW1397" s="13" t="s">
        <v>41</v>
      </c>
      <c r="AX1397" s="13" t="s">
        <v>85</v>
      </c>
      <c r="AY1397" s="224" t="s">
        <v>209</v>
      </c>
    </row>
    <row r="1398" spans="1:65" s="15" customFormat="1" ht="11.25">
      <c r="B1398" s="240"/>
      <c r="C1398" s="241"/>
      <c r="D1398" s="212" t="s">
        <v>263</v>
      </c>
      <c r="E1398" s="242" t="s">
        <v>1</v>
      </c>
      <c r="F1398" s="243" t="s">
        <v>747</v>
      </c>
      <c r="G1398" s="241"/>
      <c r="H1398" s="242" t="s">
        <v>1</v>
      </c>
      <c r="I1398" s="244"/>
      <c r="J1398" s="241"/>
      <c r="K1398" s="241"/>
      <c r="L1398" s="245"/>
      <c r="M1398" s="246"/>
      <c r="N1398" s="247"/>
      <c r="O1398" s="247"/>
      <c r="P1398" s="247"/>
      <c r="Q1398" s="247"/>
      <c r="R1398" s="247"/>
      <c r="S1398" s="247"/>
      <c r="T1398" s="248"/>
      <c r="AT1398" s="249" t="s">
        <v>263</v>
      </c>
      <c r="AU1398" s="249" t="s">
        <v>95</v>
      </c>
      <c r="AV1398" s="15" t="s">
        <v>93</v>
      </c>
      <c r="AW1398" s="15" t="s">
        <v>41</v>
      </c>
      <c r="AX1398" s="15" t="s">
        <v>85</v>
      </c>
      <c r="AY1398" s="249" t="s">
        <v>209</v>
      </c>
    </row>
    <row r="1399" spans="1:65" s="13" customFormat="1" ht="11.25">
      <c r="B1399" s="214"/>
      <c r="C1399" s="215"/>
      <c r="D1399" s="212" t="s">
        <v>263</v>
      </c>
      <c r="E1399" s="216" t="s">
        <v>1</v>
      </c>
      <c r="F1399" s="217" t="s">
        <v>2119</v>
      </c>
      <c r="G1399" s="215"/>
      <c r="H1399" s="218">
        <v>10.28</v>
      </c>
      <c r="I1399" s="219"/>
      <c r="J1399" s="215"/>
      <c r="K1399" s="215"/>
      <c r="L1399" s="220"/>
      <c r="M1399" s="221"/>
      <c r="N1399" s="222"/>
      <c r="O1399" s="222"/>
      <c r="P1399" s="222"/>
      <c r="Q1399" s="222"/>
      <c r="R1399" s="222"/>
      <c r="S1399" s="222"/>
      <c r="T1399" s="223"/>
      <c r="AT1399" s="224" t="s">
        <v>263</v>
      </c>
      <c r="AU1399" s="224" t="s">
        <v>95</v>
      </c>
      <c r="AV1399" s="13" t="s">
        <v>95</v>
      </c>
      <c r="AW1399" s="13" t="s">
        <v>41</v>
      </c>
      <c r="AX1399" s="13" t="s">
        <v>85</v>
      </c>
      <c r="AY1399" s="224" t="s">
        <v>209</v>
      </c>
    </row>
    <row r="1400" spans="1:65" s="14" customFormat="1" ht="11.25">
      <c r="B1400" s="229"/>
      <c r="C1400" s="230"/>
      <c r="D1400" s="212" t="s">
        <v>263</v>
      </c>
      <c r="E1400" s="231" t="s">
        <v>1</v>
      </c>
      <c r="F1400" s="232" t="s">
        <v>339</v>
      </c>
      <c r="G1400" s="230"/>
      <c r="H1400" s="233">
        <v>71.73</v>
      </c>
      <c r="I1400" s="234"/>
      <c r="J1400" s="230"/>
      <c r="K1400" s="230"/>
      <c r="L1400" s="235"/>
      <c r="M1400" s="236"/>
      <c r="N1400" s="237"/>
      <c r="O1400" s="237"/>
      <c r="P1400" s="237"/>
      <c r="Q1400" s="237"/>
      <c r="R1400" s="237"/>
      <c r="S1400" s="237"/>
      <c r="T1400" s="238"/>
      <c r="AT1400" s="239" t="s">
        <v>263</v>
      </c>
      <c r="AU1400" s="239" t="s">
        <v>95</v>
      </c>
      <c r="AV1400" s="14" t="s">
        <v>217</v>
      </c>
      <c r="AW1400" s="14" t="s">
        <v>41</v>
      </c>
      <c r="AX1400" s="14" t="s">
        <v>93</v>
      </c>
      <c r="AY1400" s="239" t="s">
        <v>209</v>
      </c>
    </row>
    <row r="1401" spans="1:65" s="2" customFormat="1" ht="24.2" customHeight="1">
      <c r="A1401" s="35"/>
      <c r="B1401" s="36"/>
      <c r="C1401" s="194" t="s">
        <v>2120</v>
      </c>
      <c r="D1401" s="194" t="s">
        <v>212</v>
      </c>
      <c r="E1401" s="195" t="s">
        <v>2121</v>
      </c>
      <c r="F1401" s="196" t="s">
        <v>2122</v>
      </c>
      <c r="G1401" s="197" t="s">
        <v>383</v>
      </c>
      <c r="H1401" s="198">
        <v>2.0009999999999999</v>
      </c>
      <c r="I1401" s="199"/>
      <c r="J1401" s="200">
        <f>ROUND(I1401*H1401,2)</f>
        <v>0</v>
      </c>
      <c r="K1401" s="196" t="s">
        <v>324</v>
      </c>
      <c r="L1401" s="40"/>
      <c r="M1401" s="201" t="s">
        <v>1</v>
      </c>
      <c r="N1401" s="202" t="s">
        <v>50</v>
      </c>
      <c r="O1401" s="72"/>
      <c r="P1401" s="203">
        <f>O1401*H1401</f>
        <v>0</v>
      </c>
      <c r="Q1401" s="203">
        <v>0</v>
      </c>
      <c r="R1401" s="203">
        <f>Q1401*H1401</f>
        <v>0</v>
      </c>
      <c r="S1401" s="203">
        <v>0</v>
      </c>
      <c r="T1401" s="204">
        <f>S1401*H1401</f>
        <v>0</v>
      </c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R1401" s="205" t="s">
        <v>416</v>
      </c>
      <c r="AT1401" s="205" t="s">
        <v>212</v>
      </c>
      <c r="AU1401" s="205" t="s">
        <v>95</v>
      </c>
      <c r="AY1401" s="17" t="s">
        <v>209</v>
      </c>
      <c r="BE1401" s="206">
        <f>IF(N1401="základní",J1401,0)</f>
        <v>0</v>
      </c>
      <c r="BF1401" s="206">
        <f>IF(N1401="snížená",J1401,0)</f>
        <v>0</v>
      </c>
      <c r="BG1401" s="206">
        <f>IF(N1401="zákl. přenesená",J1401,0)</f>
        <v>0</v>
      </c>
      <c r="BH1401" s="206">
        <f>IF(N1401="sníž. přenesená",J1401,0)</f>
        <v>0</v>
      </c>
      <c r="BI1401" s="206">
        <f>IF(N1401="nulová",J1401,0)</f>
        <v>0</v>
      </c>
      <c r="BJ1401" s="17" t="s">
        <v>93</v>
      </c>
      <c r="BK1401" s="206">
        <f>ROUND(I1401*H1401,2)</f>
        <v>0</v>
      </c>
      <c r="BL1401" s="17" t="s">
        <v>416</v>
      </c>
      <c r="BM1401" s="205" t="s">
        <v>2123</v>
      </c>
    </row>
    <row r="1402" spans="1:65" s="2" customFormat="1" ht="11.25">
      <c r="A1402" s="35"/>
      <c r="B1402" s="36"/>
      <c r="C1402" s="37"/>
      <c r="D1402" s="207" t="s">
        <v>219</v>
      </c>
      <c r="E1402" s="37"/>
      <c r="F1402" s="208" t="s">
        <v>2124</v>
      </c>
      <c r="G1402" s="37"/>
      <c r="H1402" s="37"/>
      <c r="I1402" s="209"/>
      <c r="J1402" s="37"/>
      <c r="K1402" s="37"/>
      <c r="L1402" s="40"/>
      <c r="M1402" s="210"/>
      <c r="N1402" s="211"/>
      <c r="O1402" s="72"/>
      <c r="P1402" s="72"/>
      <c r="Q1402" s="72"/>
      <c r="R1402" s="72"/>
      <c r="S1402" s="72"/>
      <c r="T1402" s="73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T1402" s="17" t="s">
        <v>219</v>
      </c>
      <c r="AU1402" s="17" t="s">
        <v>95</v>
      </c>
    </row>
    <row r="1403" spans="1:65" s="12" customFormat="1" ht="22.9" customHeight="1">
      <c r="B1403" s="178"/>
      <c r="C1403" s="179"/>
      <c r="D1403" s="180" t="s">
        <v>84</v>
      </c>
      <c r="E1403" s="192" t="s">
        <v>2125</v>
      </c>
      <c r="F1403" s="192" t="s">
        <v>2126</v>
      </c>
      <c r="G1403" s="179"/>
      <c r="H1403" s="179"/>
      <c r="I1403" s="182"/>
      <c r="J1403" s="193">
        <f>BK1403</f>
        <v>0</v>
      </c>
      <c r="K1403" s="179"/>
      <c r="L1403" s="184"/>
      <c r="M1403" s="185"/>
      <c r="N1403" s="186"/>
      <c r="O1403" s="186"/>
      <c r="P1403" s="187">
        <f>SUM(P1404:P1436)</f>
        <v>0</v>
      </c>
      <c r="Q1403" s="186"/>
      <c r="R1403" s="187">
        <f>SUM(R1404:R1436)</f>
        <v>1.7788088129749999</v>
      </c>
      <c r="S1403" s="186"/>
      <c r="T1403" s="188">
        <f>SUM(T1404:T1436)</f>
        <v>0</v>
      </c>
      <c r="AR1403" s="189" t="s">
        <v>95</v>
      </c>
      <c r="AT1403" s="190" t="s">
        <v>84</v>
      </c>
      <c r="AU1403" s="190" t="s">
        <v>93</v>
      </c>
      <c r="AY1403" s="189" t="s">
        <v>209</v>
      </c>
      <c r="BK1403" s="191">
        <f>SUM(BK1404:BK1436)</f>
        <v>0</v>
      </c>
    </row>
    <row r="1404" spans="1:65" s="2" customFormat="1" ht="16.5" customHeight="1">
      <c r="A1404" s="35"/>
      <c r="B1404" s="36"/>
      <c r="C1404" s="194" t="s">
        <v>2127</v>
      </c>
      <c r="D1404" s="194" t="s">
        <v>212</v>
      </c>
      <c r="E1404" s="195" t="s">
        <v>2128</v>
      </c>
      <c r="F1404" s="196" t="s">
        <v>2129</v>
      </c>
      <c r="G1404" s="197" t="s">
        <v>462</v>
      </c>
      <c r="H1404" s="198">
        <v>200.65</v>
      </c>
      <c r="I1404" s="199"/>
      <c r="J1404" s="200">
        <f>ROUND(I1404*H1404,2)</f>
        <v>0</v>
      </c>
      <c r="K1404" s="196" t="s">
        <v>324</v>
      </c>
      <c r="L1404" s="40"/>
      <c r="M1404" s="201" t="s">
        <v>1</v>
      </c>
      <c r="N1404" s="202" t="s">
        <v>50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416</v>
      </c>
      <c r="AT1404" s="205" t="s">
        <v>212</v>
      </c>
      <c r="AU1404" s="205" t="s">
        <v>95</v>
      </c>
      <c r="AY1404" s="17" t="s">
        <v>209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7" t="s">
        <v>93</v>
      </c>
      <c r="BK1404" s="206">
        <f>ROUND(I1404*H1404,2)</f>
        <v>0</v>
      </c>
      <c r="BL1404" s="17" t="s">
        <v>416</v>
      </c>
      <c r="BM1404" s="205" t="s">
        <v>2130</v>
      </c>
    </row>
    <row r="1405" spans="1:65" s="2" customFormat="1" ht="11.25">
      <c r="A1405" s="35"/>
      <c r="B1405" s="36"/>
      <c r="C1405" s="37"/>
      <c r="D1405" s="207" t="s">
        <v>219</v>
      </c>
      <c r="E1405" s="37"/>
      <c r="F1405" s="208" t="s">
        <v>2131</v>
      </c>
      <c r="G1405" s="37"/>
      <c r="H1405" s="37"/>
      <c r="I1405" s="209"/>
      <c r="J1405" s="37"/>
      <c r="K1405" s="37"/>
      <c r="L1405" s="40"/>
      <c r="M1405" s="210"/>
      <c r="N1405" s="211"/>
      <c r="O1405" s="72"/>
      <c r="P1405" s="72"/>
      <c r="Q1405" s="72"/>
      <c r="R1405" s="72"/>
      <c r="S1405" s="72"/>
      <c r="T1405" s="73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T1405" s="17" t="s">
        <v>219</v>
      </c>
      <c r="AU1405" s="17" t="s">
        <v>95</v>
      </c>
    </row>
    <row r="1406" spans="1:65" s="2" customFormat="1" ht="24.2" customHeight="1">
      <c r="A1406" s="35"/>
      <c r="B1406" s="36"/>
      <c r="C1406" s="194" t="s">
        <v>2132</v>
      </c>
      <c r="D1406" s="194" t="s">
        <v>212</v>
      </c>
      <c r="E1406" s="195" t="s">
        <v>2133</v>
      </c>
      <c r="F1406" s="196" t="s">
        <v>2134</v>
      </c>
      <c r="G1406" s="197" t="s">
        <v>462</v>
      </c>
      <c r="H1406" s="198">
        <v>200.65</v>
      </c>
      <c r="I1406" s="199"/>
      <c r="J1406" s="200">
        <f>ROUND(I1406*H1406,2)</f>
        <v>0</v>
      </c>
      <c r="K1406" s="196" t="s">
        <v>324</v>
      </c>
      <c r="L1406" s="40"/>
      <c r="M1406" s="201" t="s">
        <v>1</v>
      </c>
      <c r="N1406" s="202" t="s">
        <v>50</v>
      </c>
      <c r="O1406" s="72"/>
      <c r="P1406" s="203">
        <f>O1406*H1406</f>
        <v>0</v>
      </c>
      <c r="Q1406" s="203">
        <v>3.3000000000000003E-5</v>
      </c>
      <c r="R1406" s="203">
        <f>Q1406*H1406</f>
        <v>6.6214500000000009E-3</v>
      </c>
      <c r="S1406" s="203">
        <v>0</v>
      </c>
      <c r="T1406" s="204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205" t="s">
        <v>416</v>
      </c>
      <c r="AT1406" s="205" t="s">
        <v>212</v>
      </c>
      <c r="AU1406" s="205" t="s">
        <v>95</v>
      </c>
      <c r="AY1406" s="17" t="s">
        <v>209</v>
      </c>
      <c r="BE1406" s="206">
        <f>IF(N1406="základní",J1406,0)</f>
        <v>0</v>
      </c>
      <c r="BF1406" s="206">
        <f>IF(N1406="snížená",J1406,0)</f>
        <v>0</v>
      </c>
      <c r="BG1406" s="206">
        <f>IF(N1406="zákl. přenesená",J1406,0)</f>
        <v>0</v>
      </c>
      <c r="BH1406" s="206">
        <f>IF(N1406="sníž. přenesená",J1406,0)</f>
        <v>0</v>
      </c>
      <c r="BI1406" s="206">
        <f>IF(N1406="nulová",J1406,0)</f>
        <v>0</v>
      </c>
      <c r="BJ1406" s="17" t="s">
        <v>93</v>
      </c>
      <c r="BK1406" s="206">
        <f>ROUND(I1406*H1406,2)</f>
        <v>0</v>
      </c>
      <c r="BL1406" s="17" t="s">
        <v>416</v>
      </c>
      <c r="BM1406" s="205" t="s">
        <v>2135</v>
      </c>
    </row>
    <row r="1407" spans="1:65" s="2" customFormat="1" ht="11.25">
      <c r="A1407" s="35"/>
      <c r="B1407" s="36"/>
      <c r="C1407" s="37"/>
      <c r="D1407" s="207" t="s">
        <v>219</v>
      </c>
      <c r="E1407" s="37"/>
      <c r="F1407" s="208" t="s">
        <v>2136</v>
      </c>
      <c r="G1407" s="37"/>
      <c r="H1407" s="37"/>
      <c r="I1407" s="209"/>
      <c r="J1407" s="37"/>
      <c r="K1407" s="37"/>
      <c r="L1407" s="40"/>
      <c r="M1407" s="210"/>
      <c r="N1407" s="211"/>
      <c r="O1407" s="72"/>
      <c r="P1407" s="72"/>
      <c r="Q1407" s="72"/>
      <c r="R1407" s="72"/>
      <c r="S1407" s="72"/>
      <c r="T1407" s="73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T1407" s="17" t="s">
        <v>219</v>
      </c>
      <c r="AU1407" s="17" t="s">
        <v>95</v>
      </c>
    </row>
    <row r="1408" spans="1:65" s="2" customFormat="1" ht="33" customHeight="1">
      <c r="A1408" s="35"/>
      <c r="B1408" s="36"/>
      <c r="C1408" s="194" t="s">
        <v>2137</v>
      </c>
      <c r="D1408" s="194" t="s">
        <v>212</v>
      </c>
      <c r="E1408" s="195" t="s">
        <v>2138</v>
      </c>
      <c r="F1408" s="196" t="s">
        <v>2139</v>
      </c>
      <c r="G1408" s="197" t="s">
        <v>462</v>
      </c>
      <c r="H1408" s="198">
        <v>200.65</v>
      </c>
      <c r="I1408" s="199"/>
      <c r="J1408" s="200">
        <f>ROUND(I1408*H1408,2)</f>
        <v>0</v>
      </c>
      <c r="K1408" s="196" t="s">
        <v>324</v>
      </c>
      <c r="L1408" s="40"/>
      <c r="M1408" s="201" t="s">
        <v>1</v>
      </c>
      <c r="N1408" s="202" t="s">
        <v>50</v>
      </c>
      <c r="O1408" s="72"/>
      <c r="P1408" s="203">
        <f>O1408*H1408</f>
        <v>0</v>
      </c>
      <c r="Q1408" s="203">
        <v>4.4999999999999997E-3</v>
      </c>
      <c r="R1408" s="203">
        <f>Q1408*H1408</f>
        <v>0.90292499999999998</v>
      </c>
      <c r="S1408" s="203">
        <v>0</v>
      </c>
      <c r="T1408" s="204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205" t="s">
        <v>416</v>
      </c>
      <c r="AT1408" s="205" t="s">
        <v>212</v>
      </c>
      <c r="AU1408" s="205" t="s">
        <v>95</v>
      </c>
      <c r="AY1408" s="17" t="s">
        <v>209</v>
      </c>
      <c r="BE1408" s="206">
        <f>IF(N1408="základní",J1408,0)</f>
        <v>0</v>
      </c>
      <c r="BF1408" s="206">
        <f>IF(N1408="snížená",J1408,0)</f>
        <v>0</v>
      </c>
      <c r="BG1408" s="206">
        <f>IF(N1408="zákl. přenesená",J1408,0)</f>
        <v>0</v>
      </c>
      <c r="BH1408" s="206">
        <f>IF(N1408="sníž. přenesená",J1408,0)</f>
        <v>0</v>
      </c>
      <c r="BI1408" s="206">
        <f>IF(N1408="nulová",J1408,0)</f>
        <v>0</v>
      </c>
      <c r="BJ1408" s="17" t="s">
        <v>93</v>
      </c>
      <c r="BK1408" s="206">
        <f>ROUND(I1408*H1408,2)</f>
        <v>0</v>
      </c>
      <c r="BL1408" s="17" t="s">
        <v>416</v>
      </c>
      <c r="BM1408" s="205" t="s">
        <v>2140</v>
      </c>
    </row>
    <row r="1409" spans="1:65" s="2" customFormat="1" ht="11.25">
      <c r="A1409" s="35"/>
      <c r="B1409" s="36"/>
      <c r="C1409" s="37"/>
      <c r="D1409" s="207" t="s">
        <v>219</v>
      </c>
      <c r="E1409" s="37"/>
      <c r="F1409" s="208" t="s">
        <v>2141</v>
      </c>
      <c r="G1409" s="37"/>
      <c r="H1409" s="37"/>
      <c r="I1409" s="209"/>
      <c r="J1409" s="37"/>
      <c r="K1409" s="37"/>
      <c r="L1409" s="40"/>
      <c r="M1409" s="210"/>
      <c r="N1409" s="211"/>
      <c r="O1409" s="72"/>
      <c r="P1409" s="72"/>
      <c r="Q1409" s="72"/>
      <c r="R1409" s="72"/>
      <c r="S1409" s="72"/>
      <c r="T1409" s="73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T1409" s="17" t="s">
        <v>219</v>
      </c>
      <c r="AU1409" s="17" t="s">
        <v>95</v>
      </c>
    </row>
    <row r="1410" spans="1:65" s="2" customFormat="1" ht="24.2" customHeight="1">
      <c r="A1410" s="35"/>
      <c r="B1410" s="36"/>
      <c r="C1410" s="194" t="s">
        <v>2142</v>
      </c>
      <c r="D1410" s="194" t="s">
        <v>212</v>
      </c>
      <c r="E1410" s="195" t="s">
        <v>2143</v>
      </c>
      <c r="F1410" s="196" t="s">
        <v>2144</v>
      </c>
      <c r="G1410" s="197" t="s">
        <v>462</v>
      </c>
      <c r="H1410" s="198">
        <v>200.65</v>
      </c>
      <c r="I1410" s="199"/>
      <c r="J1410" s="200">
        <f>ROUND(I1410*H1410,2)</f>
        <v>0</v>
      </c>
      <c r="K1410" s="196" t="s">
        <v>324</v>
      </c>
      <c r="L1410" s="40"/>
      <c r="M1410" s="201" t="s">
        <v>1</v>
      </c>
      <c r="N1410" s="202" t="s">
        <v>50</v>
      </c>
      <c r="O1410" s="72"/>
      <c r="P1410" s="203">
        <f>O1410*H1410</f>
        <v>0</v>
      </c>
      <c r="Q1410" s="203">
        <v>4.0000000000000002E-4</v>
      </c>
      <c r="R1410" s="203">
        <f>Q1410*H1410</f>
        <v>8.0260000000000012E-2</v>
      </c>
      <c r="S1410" s="203">
        <v>0</v>
      </c>
      <c r="T1410" s="204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05" t="s">
        <v>416</v>
      </c>
      <c r="AT1410" s="205" t="s">
        <v>212</v>
      </c>
      <c r="AU1410" s="205" t="s">
        <v>95</v>
      </c>
      <c r="AY1410" s="17" t="s">
        <v>209</v>
      </c>
      <c r="BE1410" s="206">
        <f>IF(N1410="základní",J1410,0)</f>
        <v>0</v>
      </c>
      <c r="BF1410" s="206">
        <f>IF(N1410="snížená",J1410,0)</f>
        <v>0</v>
      </c>
      <c r="BG1410" s="206">
        <f>IF(N1410="zákl. přenesená",J1410,0)</f>
        <v>0</v>
      </c>
      <c r="BH1410" s="206">
        <f>IF(N1410="sníž. přenesená",J1410,0)</f>
        <v>0</v>
      </c>
      <c r="BI1410" s="206">
        <f>IF(N1410="nulová",J1410,0)</f>
        <v>0</v>
      </c>
      <c r="BJ1410" s="17" t="s">
        <v>93</v>
      </c>
      <c r="BK1410" s="206">
        <f>ROUND(I1410*H1410,2)</f>
        <v>0</v>
      </c>
      <c r="BL1410" s="17" t="s">
        <v>416</v>
      </c>
      <c r="BM1410" s="205" t="s">
        <v>2145</v>
      </c>
    </row>
    <row r="1411" spans="1:65" s="2" customFormat="1" ht="11.25">
      <c r="A1411" s="35"/>
      <c r="B1411" s="36"/>
      <c r="C1411" s="37"/>
      <c r="D1411" s="207" t="s">
        <v>219</v>
      </c>
      <c r="E1411" s="37"/>
      <c r="F1411" s="208" t="s">
        <v>2146</v>
      </c>
      <c r="G1411" s="37"/>
      <c r="H1411" s="37"/>
      <c r="I1411" s="209"/>
      <c r="J1411" s="37"/>
      <c r="K1411" s="37"/>
      <c r="L1411" s="40"/>
      <c r="M1411" s="210"/>
      <c r="N1411" s="211"/>
      <c r="O1411" s="72"/>
      <c r="P1411" s="72"/>
      <c r="Q1411" s="72"/>
      <c r="R1411" s="72"/>
      <c r="S1411" s="72"/>
      <c r="T1411" s="73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T1411" s="17" t="s">
        <v>219</v>
      </c>
      <c r="AU1411" s="17" t="s">
        <v>95</v>
      </c>
    </row>
    <row r="1412" spans="1:65" s="13" customFormat="1" ht="11.25">
      <c r="B1412" s="214"/>
      <c r="C1412" s="215"/>
      <c r="D1412" s="212" t="s">
        <v>263</v>
      </c>
      <c r="E1412" s="216" t="s">
        <v>1</v>
      </c>
      <c r="F1412" s="217" t="s">
        <v>2147</v>
      </c>
      <c r="G1412" s="215"/>
      <c r="H1412" s="218">
        <v>85.66</v>
      </c>
      <c r="I1412" s="219"/>
      <c r="J1412" s="215"/>
      <c r="K1412" s="215"/>
      <c r="L1412" s="220"/>
      <c r="M1412" s="221"/>
      <c r="N1412" s="222"/>
      <c r="O1412" s="222"/>
      <c r="P1412" s="222"/>
      <c r="Q1412" s="222"/>
      <c r="R1412" s="222"/>
      <c r="S1412" s="222"/>
      <c r="T1412" s="223"/>
      <c r="AT1412" s="224" t="s">
        <v>263</v>
      </c>
      <c r="AU1412" s="224" t="s">
        <v>95</v>
      </c>
      <c r="AV1412" s="13" t="s">
        <v>95</v>
      </c>
      <c r="AW1412" s="13" t="s">
        <v>41</v>
      </c>
      <c r="AX1412" s="13" t="s">
        <v>85</v>
      </c>
      <c r="AY1412" s="224" t="s">
        <v>209</v>
      </c>
    </row>
    <row r="1413" spans="1:65" s="13" customFormat="1" ht="11.25">
      <c r="B1413" s="214"/>
      <c r="C1413" s="215"/>
      <c r="D1413" s="212" t="s">
        <v>263</v>
      </c>
      <c r="E1413" s="216" t="s">
        <v>1</v>
      </c>
      <c r="F1413" s="217" t="s">
        <v>2148</v>
      </c>
      <c r="G1413" s="215"/>
      <c r="H1413" s="218">
        <v>114.99</v>
      </c>
      <c r="I1413" s="219"/>
      <c r="J1413" s="215"/>
      <c r="K1413" s="215"/>
      <c r="L1413" s="220"/>
      <c r="M1413" s="221"/>
      <c r="N1413" s="222"/>
      <c r="O1413" s="222"/>
      <c r="P1413" s="222"/>
      <c r="Q1413" s="222"/>
      <c r="R1413" s="222"/>
      <c r="S1413" s="222"/>
      <c r="T1413" s="223"/>
      <c r="AT1413" s="224" t="s">
        <v>263</v>
      </c>
      <c r="AU1413" s="224" t="s">
        <v>95</v>
      </c>
      <c r="AV1413" s="13" t="s">
        <v>95</v>
      </c>
      <c r="AW1413" s="13" t="s">
        <v>41</v>
      </c>
      <c r="AX1413" s="13" t="s">
        <v>85</v>
      </c>
      <c r="AY1413" s="224" t="s">
        <v>209</v>
      </c>
    </row>
    <row r="1414" spans="1:65" s="14" customFormat="1" ht="11.25">
      <c r="B1414" s="229"/>
      <c r="C1414" s="230"/>
      <c r="D1414" s="212" t="s">
        <v>263</v>
      </c>
      <c r="E1414" s="231" t="s">
        <v>1</v>
      </c>
      <c r="F1414" s="232" t="s">
        <v>339</v>
      </c>
      <c r="G1414" s="230"/>
      <c r="H1414" s="233">
        <v>200.65</v>
      </c>
      <c r="I1414" s="234"/>
      <c r="J1414" s="230"/>
      <c r="K1414" s="230"/>
      <c r="L1414" s="235"/>
      <c r="M1414" s="236"/>
      <c r="N1414" s="237"/>
      <c r="O1414" s="237"/>
      <c r="P1414" s="237"/>
      <c r="Q1414" s="237"/>
      <c r="R1414" s="237"/>
      <c r="S1414" s="237"/>
      <c r="T1414" s="238"/>
      <c r="AT1414" s="239" t="s">
        <v>263</v>
      </c>
      <c r="AU1414" s="239" t="s">
        <v>95</v>
      </c>
      <c r="AV1414" s="14" t="s">
        <v>217</v>
      </c>
      <c r="AW1414" s="14" t="s">
        <v>41</v>
      </c>
      <c r="AX1414" s="14" t="s">
        <v>93</v>
      </c>
      <c r="AY1414" s="239" t="s">
        <v>209</v>
      </c>
    </row>
    <row r="1415" spans="1:65" s="2" customFormat="1" ht="24.2" customHeight="1">
      <c r="A1415" s="35"/>
      <c r="B1415" s="36"/>
      <c r="C1415" s="250" t="s">
        <v>2149</v>
      </c>
      <c r="D1415" s="250" t="s">
        <v>405</v>
      </c>
      <c r="E1415" s="251" t="s">
        <v>2150</v>
      </c>
      <c r="F1415" s="252" t="s">
        <v>2151</v>
      </c>
      <c r="G1415" s="253" t="s">
        <v>462</v>
      </c>
      <c r="H1415" s="254">
        <v>220.715</v>
      </c>
      <c r="I1415" s="255"/>
      <c r="J1415" s="256">
        <f>ROUND(I1415*H1415,2)</f>
        <v>0</v>
      </c>
      <c r="K1415" s="252" t="s">
        <v>324</v>
      </c>
      <c r="L1415" s="257"/>
      <c r="M1415" s="258" t="s">
        <v>1</v>
      </c>
      <c r="N1415" s="259" t="s">
        <v>50</v>
      </c>
      <c r="O1415" s="72"/>
      <c r="P1415" s="203">
        <f>O1415*H1415</f>
        <v>0</v>
      </c>
      <c r="Q1415" s="203">
        <v>3.3999999999999998E-3</v>
      </c>
      <c r="R1415" s="203">
        <f>Q1415*H1415</f>
        <v>0.75043099999999996</v>
      </c>
      <c r="S1415" s="203">
        <v>0</v>
      </c>
      <c r="T1415" s="204">
        <f>S1415*H1415</f>
        <v>0</v>
      </c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R1415" s="205" t="s">
        <v>526</v>
      </c>
      <c r="AT1415" s="205" t="s">
        <v>405</v>
      </c>
      <c r="AU1415" s="205" t="s">
        <v>95</v>
      </c>
      <c r="AY1415" s="17" t="s">
        <v>209</v>
      </c>
      <c r="BE1415" s="206">
        <f>IF(N1415="základní",J1415,0)</f>
        <v>0</v>
      </c>
      <c r="BF1415" s="206">
        <f>IF(N1415="snížená",J1415,0)</f>
        <v>0</v>
      </c>
      <c r="BG1415" s="206">
        <f>IF(N1415="zákl. přenesená",J1415,0)</f>
        <v>0</v>
      </c>
      <c r="BH1415" s="206">
        <f>IF(N1415="sníž. přenesená",J1415,0)</f>
        <v>0</v>
      </c>
      <c r="BI1415" s="206">
        <f>IF(N1415="nulová",J1415,0)</f>
        <v>0</v>
      </c>
      <c r="BJ1415" s="17" t="s">
        <v>93</v>
      </c>
      <c r="BK1415" s="206">
        <f>ROUND(I1415*H1415,2)</f>
        <v>0</v>
      </c>
      <c r="BL1415" s="17" t="s">
        <v>416</v>
      </c>
      <c r="BM1415" s="205" t="s">
        <v>2152</v>
      </c>
    </row>
    <row r="1416" spans="1:65" s="13" customFormat="1" ht="11.25">
      <c r="B1416" s="214"/>
      <c r="C1416" s="215"/>
      <c r="D1416" s="212" t="s">
        <v>263</v>
      </c>
      <c r="E1416" s="216" t="s">
        <v>1</v>
      </c>
      <c r="F1416" s="217" t="s">
        <v>2153</v>
      </c>
      <c r="G1416" s="215"/>
      <c r="H1416" s="218">
        <v>94.225999999999999</v>
      </c>
      <c r="I1416" s="219"/>
      <c r="J1416" s="215"/>
      <c r="K1416" s="215"/>
      <c r="L1416" s="220"/>
      <c r="M1416" s="221"/>
      <c r="N1416" s="222"/>
      <c r="O1416" s="222"/>
      <c r="P1416" s="222"/>
      <c r="Q1416" s="222"/>
      <c r="R1416" s="222"/>
      <c r="S1416" s="222"/>
      <c r="T1416" s="223"/>
      <c r="AT1416" s="224" t="s">
        <v>263</v>
      </c>
      <c r="AU1416" s="224" t="s">
        <v>95</v>
      </c>
      <c r="AV1416" s="13" t="s">
        <v>95</v>
      </c>
      <c r="AW1416" s="13" t="s">
        <v>41</v>
      </c>
      <c r="AX1416" s="13" t="s">
        <v>85</v>
      </c>
      <c r="AY1416" s="224" t="s">
        <v>209</v>
      </c>
    </row>
    <row r="1417" spans="1:65" s="13" customFormat="1" ht="11.25">
      <c r="B1417" s="214"/>
      <c r="C1417" s="215"/>
      <c r="D1417" s="212" t="s">
        <v>263</v>
      </c>
      <c r="E1417" s="216" t="s">
        <v>1</v>
      </c>
      <c r="F1417" s="217" t="s">
        <v>2154</v>
      </c>
      <c r="G1417" s="215"/>
      <c r="H1417" s="218">
        <v>126.489</v>
      </c>
      <c r="I1417" s="219"/>
      <c r="J1417" s="215"/>
      <c r="K1417" s="215"/>
      <c r="L1417" s="220"/>
      <c r="M1417" s="221"/>
      <c r="N1417" s="222"/>
      <c r="O1417" s="222"/>
      <c r="P1417" s="222"/>
      <c r="Q1417" s="222"/>
      <c r="R1417" s="222"/>
      <c r="S1417" s="222"/>
      <c r="T1417" s="223"/>
      <c r="AT1417" s="224" t="s">
        <v>263</v>
      </c>
      <c r="AU1417" s="224" t="s">
        <v>95</v>
      </c>
      <c r="AV1417" s="13" t="s">
        <v>95</v>
      </c>
      <c r="AW1417" s="13" t="s">
        <v>41</v>
      </c>
      <c r="AX1417" s="13" t="s">
        <v>85</v>
      </c>
      <c r="AY1417" s="224" t="s">
        <v>209</v>
      </c>
    </row>
    <row r="1418" spans="1:65" s="14" customFormat="1" ht="11.25">
      <c r="B1418" s="229"/>
      <c r="C1418" s="230"/>
      <c r="D1418" s="212" t="s">
        <v>263</v>
      </c>
      <c r="E1418" s="231" t="s">
        <v>1</v>
      </c>
      <c r="F1418" s="232" t="s">
        <v>339</v>
      </c>
      <c r="G1418" s="230"/>
      <c r="H1418" s="233">
        <v>220.715</v>
      </c>
      <c r="I1418" s="234"/>
      <c r="J1418" s="230"/>
      <c r="K1418" s="230"/>
      <c r="L1418" s="235"/>
      <c r="M1418" s="236"/>
      <c r="N1418" s="237"/>
      <c r="O1418" s="237"/>
      <c r="P1418" s="237"/>
      <c r="Q1418" s="237"/>
      <c r="R1418" s="237"/>
      <c r="S1418" s="237"/>
      <c r="T1418" s="238"/>
      <c r="AT1418" s="239" t="s">
        <v>263</v>
      </c>
      <c r="AU1418" s="239" t="s">
        <v>95</v>
      </c>
      <c r="AV1418" s="14" t="s">
        <v>217</v>
      </c>
      <c r="AW1418" s="14" t="s">
        <v>41</v>
      </c>
      <c r="AX1418" s="14" t="s">
        <v>93</v>
      </c>
      <c r="AY1418" s="239" t="s">
        <v>209</v>
      </c>
    </row>
    <row r="1419" spans="1:65" s="2" customFormat="1" ht="16.5" customHeight="1">
      <c r="A1419" s="35"/>
      <c r="B1419" s="36"/>
      <c r="C1419" s="194" t="s">
        <v>2155</v>
      </c>
      <c r="D1419" s="194" t="s">
        <v>212</v>
      </c>
      <c r="E1419" s="195" t="s">
        <v>2156</v>
      </c>
      <c r="F1419" s="196" t="s">
        <v>2157</v>
      </c>
      <c r="G1419" s="197" t="s">
        <v>334</v>
      </c>
      <c r="H1419" s="198">
        <v>120.185</v>
      </c>
      <c r="I1419" s="199"/>
      <c r="J1419" s="200">
        <f>ROUND(I1419*H1419,2)</f>
        <v>0</v>
      </c>
      <c r="K1419" s="196" t="s">
        <v>324</v>
      </c>
      <c r="L1419" s="40"/>
      <c r="M1419" s="201" t="s">
        <v>1</v>
      </c>
      <c r="N1419" s="202" t="s">
        <v>50</v>
      </c>
      <c r="O1419" s="72"/>
      <c r="P1419" s="203">
        <f>O1419*H1419</f>
        <v>0</v>
      </c>
      <c r="Q1419" s="203">
        <v>1.4935E-5</v>
      </c>
      <c r="R1419" s="203">
        <f>Q1419*H1419</f>
        <v>1.794962975E-3</v>
      </c>
      <c r="S1419" s="203">
        <v>0</v>
      </c>
      <c r="T1419" s="204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205" t="s">
        <v>416</v>
      </c>
      <c r="AT1419" s="205" t="s">
        <v>212</v>
      </c>
      <c r="AU1419" s="205" t="s">
        <v>95</v>
      </c>
      <c r="AY1419" s="17" t="s">
        <v>209</v>
      </c>
      <c r="BE1419" s="206">
        <f>IF(N1419="základní",J1419,0)</f>
        <v>0</v>
      </c>
      <c r="BF1419" s="206">
        <f>IF(N1419="snížená",J1419,0)</f>
        <v>0</v>
      </c>
      <c r="BG1419" s="206">
        <f>IF(N1419="zákl. přenesená",J1419,0)</f>
        <v>0</v>
      </c>
      <c r="BH1419" s="206">
        <f>IF(N1419="sníž. přenesená",J1419,0)</f>
        <v>0</v>
      </c>
      <c r="BI1419" s="206">
        <f>IF(N1419="nulová",J1419,0)</f>
        <v>0</v>
      </c>
      <c r="BJ1419" s="17" t="s">
        <v>93</v>
      </c>
      <c r="BK1419" s="206">
        <f>ROUND(I1419*H1419,2)</f>
        <v>0</v>
      </c>
      <c r="BL1419" s="17" t="s">
        <v>416</v>
      </c>
      <c r="BM1419" s="205" t="s">
        <v>2158</v>
      </c>
    </row>
    <row r="1420" spans="1:65" s="2" customFormat="1" ht="11.25">
      <c r="A1420" s="35"/>
      <c r="B1420" s="36"/>
      <c r="C1420" s="37"/>
      <c r="D1420" s="207" t="s">
        <v>219</v>
      </c>
      <c r="E1420" s="37"/>
      <c r="F1420" s="208" t="s">
        <v>2159</v>
      </c>
      <c r="G1420" s="37"/>
      <c r="H1420" s="37"/>
      <c r="I1420" s="209"/>
      <c r="J1420" s="37"/>
      <c r="K1420" s="37"/>
      <c r="L1420" s="40"/>
      <c r="M1420" s="210"/>
      <c r="N1420" s="211"/>
      <c r="O1420" s="72"/>
      <c r="P1420" s="72"/>
      <c r="Q1420" s="72"/>
      <c r="R1420" s="72"/>
      <c r="S1420" s="72"/>
      <c r="T1420" s="73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T1420" s="17" t="s">
        <v>219</v>
      </c>
      <c r="AU1420" s="17" t="s">
        <v>95</v>
      </c>
    </row>
    <row r="1421" spans="1:65" s="15" customFormat="1" ht="11.25">
      <c r="B1421" s="240"/>
      <c r="C1421" s="241"/>
      <c r="D1421" s="212" t="s">
        <v>263</v>
      </c>
      <c r="E1421" s="242" t="s">
        <v>1</v>
      </c>
      <c r="F1421" s="243" t="s">
        <v>2081</v>
      </c>
      <c r="G1421" s="241"/>
      <c r="H1421" s="242" t="s">
        <v>1</v>
      </c>
      <c r="I1421" s="244"/>
      <c r="J1421" s="241"/>
      <c r="K1421" s="241"/>
      <c r="L1421" s="245"/>
      <c r="M1421" s="246"/>
      <c r="N1421" s="247"/>
      <c r="O1421" s="247"/>
      <c r="P1421" s="247"/>
      <c r="Q1421" s="247"/>
      <c r="R1421" s="247"/>
      <c r="S1421" s="247"/>
      <c r="T1421" s="248"/>
      <c r="AT1421" s="249" t="s">
        <v>263</v>
      </c>
      <c r="AU1421" s="249" t="s">
        <v>95</v>
      </c>
      <c r="AV1421" s="15" t="s">
        <v>93</v>
      </c>
      <c r="AW1421" s="15" t="s">
        <v>41</v>
      </c>
      <c r="AX1421" s="15" t="s">
        <v>85</v>
      </c>
      <c r="AY1421" s="249" t="s">
        <v>209</v>
      </c>
    </row>
    <row r="1422" spans="1:65" s="13" customFormat="1" ht="11.25">
      <c r="B1422" s="214"/>
      <c r="C1422" s="215"/>
      <c r="D1422" s="212" t="s">
        <v>263</v>
      </c>
      <c r="E1422" s="216" t="s">
        <v>1</v>
      </c>
      <c r="F1422" s="217" t="s">
        <v>2160</v>
      </c>
      <c r="G1422" s="215"/>
      <c r="H1422" s="218">
        <v>4.3</v>
      </c>
      <c r="I1422" s="219"/>
      <c r="J1422" s="215"/>
      <c r="K1422" s="215"/>
      <c r="L1422" s="220"/>
      <c r="M1422" s="221"/>
      <c r="N1422" s="222"/>
      <c r="O1422" s="222"/>
      <c r="P1422" s="222"/>
      <c r="Q1422" s="222"/>
      <c r="R1422" s="222"/>
      <c r="S1422" s="222"/>
      <c r="T1422" s="223"/>
      <c r="AT1422" s="224" t="s">
        <v>263</v>
      </c>
      <c r="AU1422" s="224" t="s">
        <v>95</v>
      </c>
      <c r="AV1422" s="13" t="s">
        <v>95</v>
      </c>
      <c r="AW1422" s="13" t="s">
        <v>41</v>
      </c>
      <c r="AX1422" s="13" t="s">
        <v>85</v>
      </c>
      <c r="AY1422" s="224" t="s">
        <v>209</v>
      </c>
    </row>
    <row r="1423" spans="1:65" s="13" customFormat="1" ht="11.25">
      <c r="B1423" s="214"/>
      <c r="C1423" s="215"/>
      <c r="D1423" s="212" t="s">
        <v>263</v>
      </c>
      <c r="E1423" s="216" t="s">
        <v>1</v>
      </c>
      <c r="F1423" s="217" t="s">
        <v>2161</v>
      </c>
      <c r="G1423" s="215"/>
      <c r="H1423" s="218">
        <v>10.87</v>
      </c>
      <c r="I1423" s="219"/>
      <c r="J1423" s="215"/>
      <c r="K1423" s="215"/>
      <c r="L1423" s="220"/>
      <c r="M1423" s="221"/>
      <c r="N1423" s="222"/>
      <c r="O1423" s="222"/>
      <c r="P1423" s="222"/>
      <c r="Q1423" s="222"/>
      <c r="R1423" s="222"/>
      <c r="S1423" s="222"/>
      <c r="T1423" s="223"/>
      <c r="AT1423" s="224" t="s">
        <v>263</v>
      </c>
      <c r="AU1423" s="224" t="s">
        <v>95</v>
      </c>
      <c r="AV1423" s="13" t="s">
        <v>95</v>
      </c>
      <c r="AW1423" s="13" t="s">
        <v>41</v>
      </c>
      <c r="AX1423" s="13" t="s">
        <v>85</v>
      </c>
      <c r="AY1423" s="224" t="s">
        <v>209</v>
      </c>
    </row>
    <row r="1424" spans="1:65" s="13" customFormat="1" ht="11.25">
      <c r="B1424" s="214"/>
      <c r="C1424" s="215"/>
      <c r="D1424" s="212" t="s">
        <v>263</v>
      </c>
      <c r="E1424" s="216" t="s">
        <v>1</v>
      </c>
      <c r="F1424" s="217" t="s">
        <v>2162</v>
      </c>
      <c r="G1424" s="215"/>
      <c r="H1424" s="218">
        <v>34.799999999999997</v>
      </c>
      <c r="I1424" s="219"/>
      <c r="J1424" s="215"/>
      <c r="K1424" s="215"/>
      <c r="L1424" s="220"/>
      <c r="M1424" s="221"/>
      <c r="N1424" s="222"/>
      <c r="O1424" s="222"/>
      <c r="P1424" s="222"/>
      <c r="Q1424" s="222"/>
      <c r="R1424" s="222"/>
      <c r="S1424" s="222"/>
      <c r="T1424" s="223"/>
      <c r="AT1424" s="224" t="s">
        <v>263</v>
      </c>
      <c r="AU1424" s="224" t="s">
        <v>95</v>
      </c>
      <c r="AV1424" s="13" t="s">
        <v>95</v>
      </c>
      <c r="AW1424" s="13" t="s">
        <v>41</v>
      </c>
      <c r="AX1424" s="13" t="s">
        <v>85</v>
      </c>
      <c r="AY1424" s="224" t="s">
        <v>209</v>
      </c>
    </row>
    <row r="1425" spans="1:65" s="15" customFormat="1" ht="11.25">
      <c r="B1425" s="240"/>
      <c r="C1425" s="241"/>
      <c r="D1425" s="212" t="s">
        <v>263</v>
      </c>
      <c r="E1425" s="242" t="s">
        <v>1</v>
      </c>
      <c r="F1425" s="243" t="s">
        <v>747</v>
      </c>
      <c r="G1425" s="241"/>
      <c r="H1425" s="242" t="s">
        <v>1</v>
      </c>
      <c r="I1425" s="244"/>
      <c r="J1425" s="241"/>
      <c r="K1425" s="241"/>
      <c r="L1425" s="245"/>
      <c r="M1425" s="246"/>
      <c r="N1425" s="247"/>
      <c r="O1425" s="247"/>
      <c r="P1425" s="247"/>
      <c r="Q1425" s="247"/>
      <c r="R1425" s="247"/>
      <c r="S1425" s="247"/>
      <c r="T1425" s="248"/>
      <c r="AT1425" s="249" t="s">
        <v>263</v>
      </c>
      <c r="AU1425" s="249" t="s">
        <v>95</v>
      </c>
      <c r="AV1425" s="15" t="s">
        <v>93</v>
      </c>
      <c r="AW1425" s="15" t="s">
        <v>41</v>
      </c>
      <c r="AX1425" s="15" t="s">
        <v>85</v>
      </c>
      <c r="AY1425" s="249" t="s">
        <v>209</v>
      </c>
    </row>
    <row r="1426" spans="1:65" s="13" customFormat="1" ht="11.25">
      <c r="B1426" s="214"/>
      <c r="C1426" s="215"/>
      <c r="D1426" s="212" t="s">
        <v>263</v>
      </c>
      <c r="E1426" s="216" t="s">
        <v>1</v>
      </c>
      <c r="F1426" s="217" t="s">
        <v>2163</v>
      </c>
      <c r="G1426" s="215"/>
      <c r="H1426" s="218">
        <v>31.82</v>
      </c>
      <c r="I1426" s="219"/>
      <c r="J1426" s="215"/>
      <c r="K1426" s="215"/>
      <c r="L1426" s="220"/>
      <c r="M1426" s="221"/>
      <c r="N1426" s="222"/>
      <c r="O1426" s="222"/>
      <c r="P1426" s="222"/>
      <c r="Q1426" s="222"/>
      <c r="R1426" s="222"/>
      <c r="S1426" s="222"/>
      <c r="T1426" s="223"/>
      <c r="AT1426" s="224" t="s">
        <v>263</v>
      </c>
      <c r="AU1426" s="224" t="s">
        <v>95</v>
      </c>
      <c r="AV1426" s="13" t="s">
        <v>95</v>
      </c>
      <c r="AW1426" s="13" t="s">
        <v>41</v>
      </c>
      <c r="AX1426" s="13" t="s">
        <v>85</v>
      </c>
      <c r="AY1426" s="224" t="s">
        <v>209</v>
      </c>
    </row>
    <row r="1427" spans="1:65" s="13" customFormat="1" ht="11.25">
      <c r="B1427" s="214"/>
      <c r="C1427" s="215"/>
      <c r="D1427" s="212" t="s">
        <v>263</v>
      </c>
      <c r="E1427" s="216" t="s">
        <v>1</v>
      </c>
      <c r="F1427" s="217" t="s">
        <v>2164</v>
      </c>
      <c r="G1427" s="215"/>
      <c r="H1427" s="218">
        <v>5.43</v>
      </c>
      <c r="I1427" s="219"/>
      <c r="J1427" s="215"/>
      <c r="K1427" s="215"/>
      <c r="L1427" s="220"/>
      <c r="M1427" s="221"/>
      <c r="N1427" s="222"/>
      <c r="O1427" s="222"/>
      <c r="P1427" s="222"/>
      <c r="Q1427" s="222"/>
      <c r="R1427" s="222"/>
      <c r="S1427" s="222"/>
      <c r="T1427" s="223"/>
      <c r="AT1427" s="224" t="s">
        <v>263</v>
      </c>
      <c r="AU1427" s="224" t="s">
        <v>95</v>
      </c>
      <c r="AV1427" s="13" t="s">
        <v>95</v>
      </c>
      <c r="AW1427" s="13" t="s">
        <v>41</v>
      </c>
      <c r="AX1427" s="13" t="s">
        <v>85</v>
      </c>
      <c r="AY1427" s="224" t="s">
        <v>209</v>
      </c>
    </row>
    <row r="1428" spans="1:65" s="13" customFormat="1" ht="11.25">
      <c r="B1428" s="214"/>
      <c r="C1428" s="215"/>
      <c r="D1428" s="212" t="s">
        <v>263</v>
      </c>
      <c r="E1428" s="216" t="s">
        <v>1</v>
      </c>
      <c r="F1428" s="217" t="s">
        <v>2165</v>
      </c>
      <c r="G1428" s="215"/>
      <c r="H1428" s="218">
        <v>17.46</v>
      </c>
      <c r="I1428" s="219"/>
      <c r="J1428" s="215"/>
      <c r="K1428" s="215"/>
      <c r="L1428" s="220"/>
      <c r="M1428" s="221"/>
      <c r="N1428" s="222"/>
      <c r="O1428" s="222"/>
      <c r="P1428" s="222"/>
      <c r="Q1428" s="222"/>
      <c r="R1428" s="222"/>
      <c r="S1428" s="222"/>
      <c r="T1428" s="223"/>
      <c r="AT1428" s="224" t="s">
        <v>263</v>
      </c>
      <c r="AU1428" s="224" t="s">
        <v>95</v>
      </c>
      <c r="AV1428" s="13" t="s">
        <v>95</v>
      </c>
      <c r="AW1428" s="13" t="s">
        <v>41</v>
      </c>
      <c r="AX1428" s="13" t="s">
        <v>85</v>
      </c>
      <c r="AY1428" s="224" t="s">
        <v>209</v>
      </c>
    </row>
    <row r="1429" spans="1:65" s="13" customFormat="1" ht="11.25">
      <c r="B1429" s="214"/>
      <c r="C1429" s="215"/>
      <c r="D1429" s="212" t="s">
        <v>263</v>
      </c>
      <c r="E1429" s="216" t="s">
        <v>1</v>
      </c>
      <c r="F1429" s="217" t="s">
        <v>2166</v>
      </c>
      <c r="G1429" s="215"/>
      <c r="H1429" s="218">
        <v>15.505000000000001</v>
      </c>
      <c r="I1429" s="219"/>
      <c r="J1429" s="215"/>
      <c r="K1429" s="215"/>
      <c r="L1429" s="220"/>
      <c r="M1429" s="221"/>
      <c r="N1429" s="222"/>
      <c r="O1429" s="222"/>
      <c r="P1429" s="222"/>
      <c r="Q1429" s="222"/>
      <c r="R1429" s="222"/>
      <c r="S1429" s="222"/>
      <c r="T1429" s="223"/>
      <c r="AT1429" s="224" t="s">
        <v>263</v>
      </c>
      <c r="AU1429" s="224" t="s">
        <v>95</v>
      </c>
      <c r="AV1429" s="13" t="s">
        <v>95</v>
      </c>
      <c r="AW1429" s="13" t="s">
        <v>41</v>
      </c>
      <c r="AX1429" s="13" t="s">
        <v>85</v>
      </c>
      <c r="AY1429" s="224" t="s">
        <v>209</v>
      </c>
    </row>
    <row r="1430" spans="1:65" s="14" customFormat="1" ht="11.25">
      <c r="B1430" s="229"/>
      <c r="C1430" s="230"/>
      <c r="D1430" s="212" t="s">
        <v>263</v>
      </c>
      <c r="E1430" s="231" t="s">
        <v>1</v>
      </c>
      <c r="F1430" s="232" t="s">
        <v>339</v>
      </c>
      <c r="G1430" s="230"/>
      <c r="H1430" s="233">
        <v>120.185</v>
      </c>
      <c r="I1430" s="234"/>
      <c r="J1430" s="230"/>
      <c r="K1430" s="230"/>
      <c r="L1430" s="235"/>
      <c r="M1430" s="236"/>
      <c r="N1430" s="237"/>
      <c r="O1430" s="237"/>
      <c r="P1430" s="237"/>
      <c r="Q1430" s="237"/>
      <c r="R1430" s="237"/>
      <c r="S1430" s="237"/>
      <c r="T1430" s="238"/>
      <c r="AT1430" s="239" t="s">
        <v>263</v>
      </c>
      <c r="AU1430" s="239" t="s">
        <v>95</v>
      </c>
      <c r="AV1430" s="14" t="s">
        <v>217</v>
      </c>
      <c r="AW1430" s="14" t="s">
        <v>41</v>
      </c>
      <c r="AX1430" s="14" t="s">
        <v>93</v>
      </c>
      <c r="AY1430" s="239" t="s">
        <v>209</v>
      </c>
    </row>
    <row r="1431" spans="1:65" s="2" customFormat="1" ht="16.5" customHeight="1">
      <c r="A1431" s="35"/>
      <c r="B1431" s="36"/>
      <c r="C1431" s="250" t="s">
        <v>2167</v>
      </c>
      <c r="D1431" s="250" t="s">
        <v>405</v>
      </c>
      <c r="E1431" s="251" t="s">
        <v>2168</v>
      </c>
      <c r="F1431" s="252" t="s">
        <v>2169</v>
      </c>
      <c r="G1431" s="253" t="s">
        <v>334</v>
      </c>
      <c r="H1431" s="254">
        <v>122.58799999999999</v>
      </c>
      <c r="I1431" s="255"/>
      <c r="J1431" s="256">
        <f>ROUND(I1431*H1431,2)</f>
        <v>0</v>
      </c>
      <c r="K1431" s="252" t="s">
        <v>324</v>
      </c>
      <c r="L1431" s="257"/>
      <c r="M1431" s="258" t="s">
        <v>1</v>
      </c>
      <c r="N1431" s="259" t="s">
        <v>50</v>
      </c>
      <c r="O1431" s="72"/>
      <c r="P1431" s="203">
        <f>O1431*H1431</f>
        <v>0</v>
      </c>
      <c r="Q1431" s="203">
        <v>2.9999999999999997E-4</v>
      </c>
      <c r="R1431" s="203">
        <f>Q1431*H1431</f>
        <v>3.6776399999999994E-2</v>
      </c>
      <c r="S1431" s="203">
        <v>0</v>
      </c>
      <c r="T1431" s="204">
        <f>S1431*H1431</f>
        <v>0</v>
      </c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R1431" s="205" t="s">
        <v>526</v>
      </c>
      <c r="AT1431" s="205" t="s">
        <v>405</v>
      </c>
      <c r="AU1431" s="205" t="s">
        <v>95</v>
      </c>
      <c r="AY1431" s="17" t="s">
        <v>209</v>
      </c>
      <c r="BE1431" s="206">
        <f>IF(N1431="základní",J1431,0)</f>
        <v>0</v>
      </c>
      <c r="BF1431" s="206">
        <f>IF(N1431="snížená",J1431,0)</f>
        <v>0</v>
      </c>
      <c r="BG1431" s="206">
        <f>IF(N1431="zákl. přenesená",J1431,0)</f>
        <v>0</v>
      </c>
      <c r="BH1431" s="206">
        <f>IF(N1431="sníž. přenesená",J1431,0)</f>
        <v>0</v>
      </c>
      <c r="BI1431" s="206">
        <f>IF(N1431="nulová",J1431,0)</f>
        <v>0</v>
      </c>
      <c r="BJ1431" s="17" t="s">
        <v>93</v>
      </c>
      <c r="BK1431" s="206">
        <f>ROUND(I1431*H1431,2)</f>
        <v>0</v>
      </c>
      <c r="BL1431" s="17" t="s">
        <v>416</v>
      </c>
      <c r="BM1431" s="205" t="s">
        <v>2170</v>
      </c>
    </row>
    <row r="1432" spans="1:65" s="13" customFormat="1" ht="11.25">
      <c r="B1432" s="214"/>
      <c r="C1432" s="215"/>
      <c r="D1432" s="212" t="s">
        <v>263</v>
      </c>
      <c r="E1432" s="216" t="s">
        <v>1</v>
      </c>
      <c r="F1432" s="217" t="s">
        <v>2171</v>
      </c>
      <c r="G1432" s="215"/>
      <c r="H1432" s="218">
        <v>50.969000000000001</v>
      </c>
      <c r="I1432" s="219"/>
      <c r="J1432" s="215"/>
      <c r="K1432" s="215"/>
      <c r="L1432" s="220"/>
      <c r="M1432" s="221"/>
      <c r="N1432" s="222"/>
      <c r="O1432" s="222"/>
      <c r="P1432" s="222"/>
      <c r="Q1432" s="222"/>
      <c r="R1432" s="222"/>
      <c r="S1432" s="222"/>
      <c r="T1432" s="223"/>
      <c r="AT1432" s="224" t="s">
        <v>263</v>
      </c>
      <c r="AU1432" s="224" t="s">
        <v>95</v>
      </c>
      <c r="AV1432" s="13" t="s">
        <v>95</v>
      </c>
      <c r="AW1432" s="13" t="s">
        <v>41</v>
      </c>
      <c r="AX1432" s="13" t="s">
        <v>85</v>
      </c>
      <c r="AY1432" s="224" t="s">
        <v>209</v>
      </c>
    </row>
    <row r="1433" spans="1:65" s="13" customFormat="1" ht="11.25">
      <c r="B1433" s="214"/>
      <c r="C1433" s="215"/>
      <c r="D1433" s="212" t="s">
        <v>263</v>
      </c>
      <c r="E1433" s="216" t="s">
        <v>1</v>
      </c>
      <c r="F1433" s="217" t="s">
        <v>2172</v>
      </c>
      <c r="G1433" s="215"/>
      <c r="H1433" s="218">
        <v>71.619</v>
      </c>
      <c r="I1433" s="219"/>
      <c r="J1433" s="215"/>
      <c r="K1433" s="215"/>
      <c r="L1433" s="220"/>
      <c r="M1433" s="221"/>
      <c r="N1433" s="222"/>
      <c r="O1433" s="222"/>
      <c r="P1433" s="222"/>
      <c r="Q1433" s="222"/>
      <c r="R1433" s="222"/>
      <c r="S1433" s="222"/>
      <c r="T1433" s="223"/>
      <c r="AT1433" s="224" t="s">
        <v>263</v>
      </c>
      <c r="AU1433" s="224" t="s">
        <v>95</v>
      </c>
      <c r="AV1433" s="13" t="s">
        <v>95</v>
      </c>
      <c r="AW1433" s="13" t="s">
        <v>41</v>
      </c>
      <c r="AX1433" s="13" t="s">
        <v>85</v>
      </c>
      <c r="AY1433" s="224" t="s">
        <v>209</v>
      </c>
    </row>
    <row r="1434" spans="1:65" s="14" customFormat="1" ht="11.25">
      <c r="B1434" s="229"/>
      <c r="C1434" s="230"/>
      <c r="D1434" s="212" t="s">
        <v>263</v>
      </c>
      <c r="E1434" s="231" t="s">
        <v>1</v>
      </c>
      <c r="F1434" s="232" t="s">
        <v>339</v>
      </c>
      <c r="G1434" s="230"/>
      <c r="H1434" s="233">
        <v>122.58799999999999</v>
      </c>
      <c r="I1434" s="234"/>
      <c r="J1434" s="230"/>
      <c r="K1434" s="230"/>
      <c r="L1434" s="235"/>
      <c r="M1434" s="236"/>
      <c r="N1434" s="237"/>
      <c r="O1434" s="237"/>
      <c r="P1434" s="237"/>
      <c r="Q1434" s="237"/>
      <c r="R1434" s="237"/>
      <c r="S1434" s="237"/>
      <c r="T1434" s="238"/>
      <c r="AT1434" s="239" t="s">
        <v>263</v>
      </c>
      <c r="AU1434" s="239" t="s">
        <v>95</v>
      </c>
      <c r="AV1434" s="14" t="s">
        <v>217</v>
      </c>
      <c r="AW1434" s="14" t="s">
        <v>41</v>
      </c>
      <c r="AX1434" s="14" t="s">
        <v>93</v>
      </c>
      <c r="AY1434" s="239" t="s">
        <v>209</v>
      </c>
    </row>
    <row r="1435" spans="1:65" s="2" customFormat="1" ht="24.2" customHeight="1">
      <c r="A1435" s="35"/>
      <c r="B1435" s="36"/>
      <c r="C1435" s="194" t="s">
        <v>2173</v>
      </c>
      <c r="D1435" s="194" t="s">
        <v>212</v>
      </c>
      <c r="E1435" s="195" t="s">
        <v>2174</v>
      </c>
      <c r="F1435" s="196" t="s">
        <v>2175</v>
      </c>
      <c r="G1435" s="197" t="s">
        <v>383</v>
      </c>
      <c r="H1435" s="198">
        <v>1.7789999999999999</v>
      </c>
      <c r="I1435" s="199"/>
      <c r="J1435" s="200">
        <f>ROUND(I1435*H1435,2)</f>
        <v>0</v>
      </c>
      <c r="K1435" s="196" t="s">
        <v>324</v>
      </c>
      <c r="L1435" s="40"/>
      <c r="M1435" s="201" t="s">
        <v>1</v>
      </c>
      <c r="N1435" s="202" t="s">
        <v>50</v>
      </c>
      <c r="O1435" s="72"/>
      <c r="P1435" s="203">
        <f>O1435*H1435</f>
        <v>0</v>
      </c>
      <c r="Q1435" s="203">
        <v>0</v>
      </c>
      <c r="R1435" s="203">
        <f>Q1435*H1435</f>
        <v>0</v>
      </c>
      <c r="S1435" s="203">
        <v>0</v>
      </c>
      <c r="T1435" s="204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205" t="s">
        <v>416</v>
      </c>
      <c r="AT1435" s="205" t="s">
        <v>212</v>
      </c>
      <c r="AU1435" s="205" t="s">
        <v>95</v>
      </c>
      <c r="AY1435" s="17" t="s">
        <v>209</v>
      </c>
      <c r="BE1435" s="206">
        <f>IF(N1435="základní",J1435,0)</f>
        <v>0</v>
      </c>
      <c r="BF1435" s="206">
        <f>IF(N1435="snížená",J1435,0)</f>
        <v>0</v>
      </c>
      <c r="BG1435" s="206">
        <f>IF(N1435="zákl. přenesená",J1435,0)</f>
        <v>0</v>
      </c>
      <c r="BH1435" s="206">
        <f>IF(N1435="sníž. přenesená",J1435,0)</f>
        <v>0</v>
      </c>
      <c r="BI1435" s="206">
        <f>IF(N1435="nulová",J1435,0)</f>
        <v>0</v>
      </c>
      <c r="BJ1435" s="17" t="s">
        <v>93</v>
      </c>
      <c r="BK1435" s="206">
        <f>ROUND(I1435*H1435,2)</f>
        <v>0</v>
      </c>
      <c r="BL1435" s="17" t="s">
        <v>416</v>
      </c>
      <c r="BM1435" s="205" t="s">
        <v>2176</v>
      </c>
    </row>
    <row r="1436" spans="1:65" s="2" customFormat="1" ht="11.25">
      <c r="A1436" s="35"/>
      <c r="B1436" s="36"/>
      <c r="C1436" s="37"/>
      <c r="D1436" s="207" t="s">
        <v>219</v>
      </c>
      <c r="E1436" s="37"/>
      <c r="F1436" s="208" t="s">
        <v>2177</v>
      </c>
      <c r="G1436" s="37"/>
      <c r="H1436" s="37"/>
      <c r="I1436" s="209"/>
      <c r="J1436" s="37"/>
      <c r="K1436" s="37"/>
      <c r="L1436" s="40"/>
      <c r="M1436" s="210"/>
      <c r="N1436" s="211"/>
      <c r="O1436" s="72"/>
      <c r="P1436" s="72"/>
      <c r="Q1436" s="72"/>
      <c r="R1436" s="72"/>
      <c r="S1436" s="72"/>
      <c r="T1436" s="73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T1436" s="17" t="s">
        <v>219</v>
      </c>
      <c r="AU1436" s="17" t="s">
        <v>95</v>
      </c>
    </row>
    <row r="1437" spans="1:65" s="12" customFormat="1" ht="22.9" customHeight="1">
      <c r="B1437" s="178"/>
      <c r="C1437" s="179"/>
      <c r="D1437" s="180" t="s">
        <v>84</v>
      </c>
      <c r="E1437" s="192" t="s">
        <v>2178</v>
      </c>
      <c r="F1437" s="192" t="s">
        <v>2179</v>
      </c>
      <c r="G1437" s="179"/>
      <c r="H1437" s="179"/>
      <c r="I1437" s="182"/>
      <c r="J1437" s="193">
        <f>BK1437</f>
        <v>0</v>
      </c>
      <c r="K1437" s="179"/>
      <c r="L1437" s="184"/>
      <c r="M1437" s="185"/>
      <c r="N1437" s="186"/>
      <c r="O1437" s="186"/>
      <c r="P1437" s="187">
        <f>SUM(P1438:P1483)</f>
        <v>0</v>
      </c>
      <c r="Q1437" s="186"/>
      <c r="R1437" s="187">
        <f>SUM(R1438:R1483)</f>
        <v>2.4239153520000003</v>
      </c>
      <c r="S1437" s="186"/>
      <c r="T1437" s="188">
        <f>SUM(T1438:T1483)</f>
        <v>0</v>
      </c>
      <c r="AR1437" s="189" t="s">
        <v>95</v>
      </c>
      <c r="AT1437" s="190" t="s">
        <v>84</v>
      </c>
      <c r="AU1437" s="190" t="s">
        <v>93</v>
      </c>
      <c r="AY1437" s="189" t="s">
        <v>209</v>
      </c>
      <c r="BK1437" s="191">
        <f>SUM(BK1438:BK1483)</f>
        <v>0</v>
      </c>
    </row>
    <row r="1438" spans="1:65" s="2" customFormat="1" ht="16.5" customHeight="1">
      <c r="A1438" s="35"/>
      <c r="B1438" s="36"/>
      <c r="C1438" s="194" t="s">
        <v>2180</v>
      </c>
      <c r="D1438" s="194" t="s">
        <v>212</v>
      </c>
      <c r="E1438" s="195" t="s">
        <v>2181</v>
      </c>
      <c r="F1438" s="196" t="s">
        <v>2182</v>
      </c>
      <c r="G1438" s="197" t="s">
        <v>462</v>
      </c>
      <c r="H1438" s="198">
        <v>80.409000000000006</v>
      </c>
      <c r="I1438" s="199"/>
      <c r="J1438" s="200">
        <f>ROUND(I1438*H1438,2)</f>
        <v>0</v>
      </c>
      <c r="K1438" s="196" t="s">
        <v>324</v>
      </c>
      <c r="L1438" s="40"/>
      <c r="M1438" s="201" t="s">
        <v>1</v>
      </c>
      <c r="N1438" s="202" t="s">
        <v>50</v>
      </c>
      <c r="O1438" s="72"/>
      <c r="P1438" s="203">
        <f>O1438*H1438</f>
        <v>0</v>
      </c>
      <c r="Q1438" s="203">
        <v>2.9999999999999997E-4</v>
      </c>
      <c r="R1438" s="203">
        <f>Q1438*H1438</f>
        <v>2.41227E-2</v>
      </c>
      <c r="S1438" s="203">
        <v>0</v>
      </c>
      <c r="T1438" s="204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205" t="s">
        <v>416</v>
      </c>
      <c r="AT1438" s="205" t="s">
        <v>212</v>
      </c>
      <c r="AU1438" s="205" t="s">
        <v>95</v>
      </c>
      <c r="AY1438" s="17" t="s">
        <v>209</v>
      </c>
      <c r="BE1438" s="206">
        <f>IF(N1438="základní",J1438,0)</f>
        <v>0</v>
      </c>
      <c r="BF1438" s="206">
        <f>IF(N1438="snížená",J1438,0)</f>
        <v>0</v>
      </c>
      <c r="BG1438" s="206">
        <f>IF(N1438="zákl. přenesená",J1438,0)</f>
        <v>0</v>
      </c>
      <c r="BH1438" s="206">
        <f>IF(N1438="sníž. přenesená",J1438,0)</f>
        <v>0</v>
      </c>
      <c r="BI1438" s="206">
        <f>IF(N1438="nulová",J1438,0)</f>
        <v>0</v>
      </c>
      <c r="BJ1438" s="17" t="s">
        <v>93</v>
      </c>
      <c r="BK1438" s="206">
        <f>ROUND(I1438*H1438,2)</f>
        <v>0</v>
      </c>
      <c r="BL1438" s="17" t="s">
        <v>416</v>
      </c>
      <c r="BM1438" s="205" t="s">
        <v>2183</v>
      </c>
    </row>
    <row r="1439" spans="1:65" s="2" customFormat="1" ht="11.25">
      <c r="A1439" s="35"/>
      <c r="B1439" s="36"/>
      <c r="C1439" s="37"/>
      <c r="D1439" s="207" t="s">
        <v>219</v>
      </c>
      <c r="E1439" s="37"/>
      <c r="F1439" s="208" t="s">
        <v>2184</v>
      </c>
      <c r="G1439" s="37"/>
      <c r="H1439" s="37"/>
      <c r="I1439" s="209"/>
      <c r="J1439" s="37"/>
      <c r="K1439" s="37"/>
      <c r="L1439" s="40"/>
      <c r="M1439" s="210"/>
      <c r="N1439" s="211"/>
      <c r="O1439" s="72"/>
      <c r="P1439" s="72"/>
      <c r="Q1439" s="72"/>
      <c r="R1439" s="72"/>
      <c r="S1439" s="72"/>
      <c r="T1439" s="73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7" t="s">
        <v>219</v>
      </c>
      <c r="AU1439" s="17" t="s">
        <v>95</v>
      </c>
    </row>
    <row r="1440" spans="1:65" s="2" customFormat="1" ht="24.2" customHeight="1">
      <c r="A1440" s="35"/>
      <c r="B1440" s="36"/>
      <c r="C1440" s="194" t="s">
        <v>2185</v>
      </c>
      <c r="D1440" s="194" t="s">
        <v>212</v>
      </c>
      <c r="E1440" s="195" t="s">
        <v>2186</v>
      </c>
      <c r="F1440" s="196" t="s">
        <v>2187</v>
      </c>
      <c r="G1440" s="197" t="s">
        <v>462</v>
      </c>
      <c r="H1440" s="198">
        <v>3.6179999999999999</v>
      </c>
      <c r="I1440" s="199"/>
      <c r="J1440" s="200">
        <f>ROUND(I1440*H1440,2)</f>
        <v>0</v>
      </c>
      <c r="K1440" s="196" t="s">
        <v>324</v>
      </c>
      <c r="L1440" s="40"/>
      <c r="M1440" s="201" t="s">
        <v>1</v>
      </c>
      <c r="N1440" s="202" t="s">
        <v>50</v>
      </c>
      <c r="O1440" s="72"/>
      <c r="P1440" s="203">
        <f>O1440*H1440</f>
        <v>0</v>
      </c>
      <c r="Q1440" s="203">
        <v>1.5E-3</v>
      </c>
      <c r="R1440" s="203">
        <f>Q1440*H1440</f>
        <v>5.4269999999999995E-3</v>
      </c>
      <c r="S1440" s="203">
        <v>0</v>
      </c>
      <c r="T1440" s="204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205" t="s">
        <v>416</v>
      </c>
      <c r="AT1440" s="205" t="s">
        <v>212</v>
      </c>
      <c r="AU1440" s="205" t="s">
        <v>95</v>
      </c>
      <c r="AY1440" s="17" t="s">
        <v>209</v>
      </c>
      <c r="BE1440" s="206">
        <f>IF(N1440="základní",J1440,0)</f>
        <v>0</v>
      </c>
      <c r="BF1440" s="206">
        <f>IF(N1440="snížená",J1440,0)</f>
        <v>0</v>
      </c>
      <c r="BG1440" s="206">
        <f>IF(N1440="zákl. přenesená",J1440,0)</f>
        <v>0</v>
      </c>
      <c r="BH1440" s="206">
        <f>IF(N1440="sníž. přenesená",J1440,0)</f>
        <v>0</v>
      </c>
      <c r="BI1440" s="206">
        <f>IF(N1440="nulová",J1440,0)</f>
        <v>0</v>
      </c>
      <c r="BJ1440" s="17" t="s">
        <v>93</v>
      </c>
      <c r="BK1440" s="206">
        <f>ROUND(I1440*H1440,2)</f>
        <v>0</v>
      </c>
      <c r="BL1440" s="17" t="s">
        <v>416</v>
      </c>
      <c r="BM1440" s="205" t="s">
        <v>2188</v>
      </c>
    </row>
    <row r="1441" spans="1:65" s="2" customFormat="1" ht="11.25">
      <c r="A1441" s="35"/>
      <c r="B1441" s="36"/>
      <c r="C1441" s="37"/>
      <c r="D1441" s="207" t="s">
        <v>219</v>
      </c>
      <c r="E1441" s="37"/>
      <c r="F1441" s="208" t="s">
        <v>2189</v>
      </c>
      <c r="G1441" s="37"/>
      <c r="H1441" s="37"/>
      <c r="I1441" s="209"/>
      <c r="J1441" s="37"/>
      <c r="K1441" s="37"/>
      <c r="L1441" s="40"/>
      <c r="M1441" s="210"/>
      <c r="N1441" s="211"/>
      <c r="O1441" s="72"/>
      <c r="P1441" s="72"/>
      <c r="Q1441" s="72"/>
      <c r="R1441" s="72"/>
      <c r="S1441" s="72"/>
      <c r="T1441" s="73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T1441" s="17" t="s">
        <v>219</v>
      </c>
      <c r="AU1441" s="17" t="s">
        <v>95</v>
      </c>
    </row>
    <row r="1442" spans="1:65" s="13" customFormat="1" ht="11.25">
      <c r="B1442" s="214"/>
      <c r="C1442" s="215"/>
      <c r="D1442" s="212" t="s">
        <v>263</v>
      </c>
      <c r="E1442" s="216" t="s">
        <v>1</v>
      </c>
      <c r="F1442" s="217" t="s">
        <v>2190</v>
      </c>
      <c r="G1442" s="215"/>
      <c r="H1442" s="218">
        <v>3.6179999999999999</v>
      </c>
      <c r="I1442" s="219"/>
      <c r="J1442" s="215"/>
      <c r="K1442" s="215"/>
      <c r="L1442" s="220"/>
      <c r="M1442" s="221"/>
      <c r="N1442" s="222"/>
      <c r="O1442" s="222"/>
      <c r="P1442" s="222"/>
      <c r="Q1442" s="222"/>
      <c r="R1442" s="222"/>
      <c r="S1442" s="222"/>
      <c r="T1442" s="223"/>
      <c r="AT1442" s="224" t="s">
        <v>263</v>
      </c>
      <c r="AU1442" s="224" t="s">
        <v>95</v>
      </c>
      <c r="AV1442" s="13" t="s">
        <v>95</v>
      </c>
      <c r="AW1442" s="13" t="s">
        <v>41</v>
      </c>
      <c r="AX1442" s="13" t="s">
        <v>85</v>
      </c>
      <c r="AY1442" s="224" t="s">
        <v>209</v>
      </c>
    </row>
    <row r="1443" spans="1:65" s="14" customFormat="1" ht="11.25">
      <c r="B1443" s="229"/>
      <c r="C1443" s="230"/>
      <c r="D1443" s="212" t="s">
        <v>263</v>
      </c>
      <c r="E1443" s="231" t="s">
        <v>1</v>
      </c>
      <c r="F1443" s="232" t="s">
        <v>339</v>
      </c>
      <c r="G1443" s="230"/>
      <c r="H1443" s="233">
        <v>3.6179999999999999</v>
      </c>
      <c r="I1443" s="234"/>
      <c r="J1443" s="230"/>
      <c r="K1443" s="230"/>
      <c r="L1443" s="235"/>
      <c r="M1443" s="236"/>
      <c r="N1443" s="237"/>
      <c r="O1443" s="237"/>
      <c r="P1443" s="237"/>
      <c r="Q1443" s="237"/>
      <c r="R1443" s="237"/>
      <c r="S1443" s="237"/>
      <c r="T1443" s="238"/>
      <c r="AT1443" s="239" t="s">
        <v>263</v>
      </c>
      <c r="AU1443" s="239" t="s">
        <v>95</v>
      </c>
      <c r="AV1443" s="14" t="s">
        <v>217</v>
      </c>
      <c r="AW1443" s="14" t="s">
        <v>41</v>
      </c>
      <c r="AX1443" s="14" t="s">
        <v>93</v>
      </c>
      <c r="AY1443" s="239" t="s">
        <v>209</v>
      </c>
    </row>
    <row r="1444" spans="1:65" s="2" customFormat="1" ht="33" customHeight="1">
      <c r="A1444" s="35"/>
      <c r="B1444" s="36"/>
      <c r="C1444" s="194" t="s">
        <v>2191</v>
      </c>
      <c r="D1444" s="194" t="s">
        <v>212</v>
      </c>
      <c r="E1444" s="195" t="s">
        <v>2192</v>
      </c>
      <c r="F1444" s="196" t="s">
        <v>2193</v>
      </c>
      <c r="G1444" s="197" t="s">
        <v>462</v>
      </c>
      <c r="H1444" s="198">
        <v>80.409000000000006</v>
      </c>
      <c r="I1444" s="199"/>
      <c r="J1444" s="200">
        <f>ROUND(I1444*H1444,2)</f>
        <v>0</v>
      </c>
      <c r="K1444" s="196" t="s">
        <v>324</v>
      </c>
      <c r="L1444" s="40"/>
      <c r="M1444" s="201" t="s">
        <v>1</v>
      </c>
      <c r="N1444" s="202" t="s">
        <v>50</v>
      </c>
      <c r="O1444" s="72"/>
      <c r="P1444" s="203">
        <f>O1444*H1444</f>
        <v>0</v>
      </c>
      <c r="Q1444" s="203">
        <v>7.548E-3</v>
      </c>
      <c r="R1444" s="203">
        <f>Q1444*H1444</f>
        <v>0.60692713200000004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416</v>
      </c>
      <c r="AT1444" s="205" t="s">
        <v>212</v>
      </c>
      <c r="AU1444" s="205" t="s">
        <v>95</v>
      </c>
      <c r="AY1444" s="17" t="s">
        <v>209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7" t="s">
        <v>93</v>
      </c>
      <c r="BK1444" s="206">
        <f>ROUND(I1444*H1444,2)</f>
        <v>0</v>
      </c>
      <c r="BL1444" s="17" t="s">
        <v>416</v>
      </c>
      <c r="BM1444" s="205" t="s">
        <v>2194</v>
      </c>
    </row>
    <row r="1445" spans="1:65" s="2" customFormat="1" ht="11.25">
      <c r="A1445" s="35"/>
      <c r="B1445" s="36"/>
      <c r="C1445" s="37"/>
      <c r="D1445" s="207" t="s">
        <v>219</v>
      </c>
      <c r="E1445" s="37"/>
      <c r="F1445" s="208" t="s">
        <v>2195</v>
      </c>
      <c r="G1445" s="37"/>
      <c r="H1445" s="37"/>
      <c r="I1445" s="209"/>
      <c r="J1445" s="37"/>
      <c r="K1445" s="37"/>
      <c r="L1445" s="40"/>
      <c r="M1445" s="210"/>
      <c r="N1445" s="211"/>
      <c r="O1445" s="72"/>
      <c r="P1445" s="72"/>
      <c r="Q1445" s="72"/>
      <c r="R1445" s="72"/>
      <c r="S1445" s="72"/>
      <c r="T1445" s="73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T1445" s="17" t="s">
        <v>219</v>
      </c>
      <c r="AU1445" s="17" t="s">
        <v>95</v>
      </c>
    </row>
    <row r="1446" spans="1:65" s="15" customFormat="1" ht="11.25">
      <c r="B1446" s="240"/>
      <c r="C1446" s="241"/>
      <c r="D1446" s="212" t="s">
        <v>263</v>
      </c>
      <c r="E1446" s="242" t="s">
        <v>1</v>
      </c>
      <c r="F1446" s="243" t="s">
        <v>2081</v>
      </c>
      <c r="G1446" s="241"/>
      <c r="H1446" s="242" t="s">
        <v>1</v>
      </c>
      <c r="I1446" s="244"/>
      <c r="J1446" s="241"/>
      <c r="K1446" s="241"/>
      <c r="L1446" s="245"/>
      <c r="M1446" s="246"/>
      <c r="N1446" s="247"/>
      <c r="O1446" s="247"/>
      <c r="P1446" s="247"/>
      <c r="Q1446" s="247"/>
      <c r="R1446" s="247"/>
      <c r="S1446" s="247"/>
      <c r="T1446" s="248"/>
      <c r="AT1446" s="249" t="s">
        <v>263</v>
      </c>
      <c r="AU1446" s="249" t="s">
        <v>95</v>
      </c>
      <c r="AV1446" s="15" t="s">
        <v>93</v>
      </c>
      <c r="AW1446" s="15" t="s">
        <v>41</v>
      </c>
      <c r="AX1446" s="15" t="s">
        <v>85</v>
      </c>
      <c r="AY1446" s="249" t="s">
        <v>209</v>
      </c>
    </row>
    <row r="1447" spans="1:65" s="13" customFormat="1" ht="11.25">
      <c r="B1447" s="214"/>
      <c r="C1447" s="215"/>
      <c r="D1447" s="212" t="s">
        <v>263</v>
      </c>
      <c r="E1447" s="216" t="s">
        <v>1</v>
      </c>
      <c r="F1447" s="217" t="s">
        <v>2196</v>
      </c>
      <c r="G1447" s="215"/>
      <c r="H1447" s="218">
        <v>28.286999999999999</v>
      </c>
      <c r="I1447" s="219"/>
      <c r="J1447" s="215"/>
      <c r="K1447" s="215"/>
      <c r="L1447" s="220"/>
      <c r="M1447" s="221"/>
      <c r="N1447" s="222"/>
      <c r="O1447" s="222"/>
      <c r="P1447" s="222"/>
      <c r="Q1447" s="222"/>
      <c r="R1447" s="222"/>
      <c r="S1447" s="222"/>
      <c r="T1447" s="223"/>
      <c r="AT1447" s="224" t="s">
        <v>263</v>
      </c>
      <c r="AU1447" s="224" t="s">
        <v>95</v>
      </c>
      <c r="AV1447" s="13" t="s">
        <v>95</v>
      </c>
      <c r="AW1447" s="13" t="s">
        <v>41</v>
      </c>
      <c r="AX1447" s="13" t="s">
        <v>85</v>
      </c>
      <c r="AY1447" s="224" t="s">
        <v>209</v>
      </c>
    </row>
    <row r="1448" spans="1:65" s="13" customFormat="1" ht="11.25">
      <c r="B1448" s="214"/>
      <c r="C1448" s="215"/>
      <c r="D1448" s="212" t="s">
        <v>263</v>
      </c>
      <c r="E1448" s="216" t="s">
        <v>1</v>
      </c>
      <c r="F1448" s="217" t="s">
        <v>2197</v>
      </c>
      <c r="G1448" s="215"/>
      <c r="H1448" s="218">
        <v>11.97</v>
      </c>
      <c r="I1448" s="219"/>
      <c r="J1448" s="215"/>
      <c r="K1448" s="215"/>
      <c r="L1448" s="220"/>
      <c r="M1448" s="221"/>
      <c r="N1448" s="222"/>
      <c r="O1448" s="222"/>
      <c r="P1448" s="222"/>
      <c r="Q1448" s="222"/>
      <c r="R1448" s="222"/>
      <c r="S1448" s="222"/>
      <c r="T1448" s="223"/>
      <c r="AT1448" s="224" t="s">
        <v>263</v>
      </c>
      <c r="AU1448" s="224" t="s">
        <v>95</v>
      </c>
      <c r="AV1448" s="13" t="s">
        <v>95</v>
      </c>
      <c r="AW1448" s="13" t="s">
        <v>41</v>
      </c>
      <c r="AX1448" s="13" t="s">
        <v>85</v>
      </c>
      <c r="AY1448" s="224" t="s">
        <v>209</v>
      </c>
    </row>
    <row r="1449" spans="1:65" s="13" customFormat="1" ht="11.25">
      <c r="B1449" s="214"/>
      <c r="C1449" s="215"/>
      <c r="D1449" s="212" t="s">
        <v>263</v>
      </c>
      <c r="E1449" s="216" t="s">
        <v>1</v>
      </c>
      <c r="F1449" s="217" t="s">
        <v>2198</v>
      </c>
      <c r="G1449" s="215"/>
      <c r="H1449" s="218">
        <v>17.513999999999999</v>
      </c>
      <c r="I1449" s="219"/>
      <c r="J1449" s="215"/>
      <c r="K1449" s="215"/>
      <c r="L1449" s="220"/>
      <c r="M1449" s="221"/>
      <c r="N1449" s="222"/>
      <c r="O1449" s="222"/>
      <c r="P1449" s="222"/>
      <c r="Q1449" s="222"/>
      <c r="R1449" s="222"/>
      <c r="S1449" s="222"/>
      <c r="T1449" s="223"/>
      <c r="AT1449" s="224" t="s">
        <v>263</v>
      </c>
      <c r="AU1449" s="224" t="s">
        <v>95</v>
      </c>
      <c r="AV1449" s="13" t="s">
        <v>95</v>
      </c>
      <c r="AW1449" s="13" t="s">
        <v>41</v>
      </c>
      <c r="AX1449" s="13" t="s">
        <v>85</v>
      </c>
      <c r="AY1449" s="224" t="s">
        <v>209</v>
      </c>
    </row>
    <row r="1450" spans="1:65" s="15" customFormat="1" ht="11.25">
      <c r="B1450" s="240"/>
      <c r="C1450" s="241"/>
      <c r="D1450" s="212" t="s">
        <v>263</v>
      </c>
      <c r="E1450" s="242" t="s">
        <v>1</v>
      </c>
      <c r="F1450" s="243" t="s">
        <v>747</v>
      </c>
      <c r="G1450" s="241"/>
      <c r="H1450" s="242" t="s">
        <v>1</v>
      </c>
      <c r="I1450" s="244"/>
      <c r="J1450" s="241"/>
      <c r="K1450" s="241"/>
      <c r="L1450" s="245"/>
      <c r="M1450" s="246"/>
      <c r="N1450" s="247"/>
      <c r="O1450" s="247"/>
      <c r="P1450" s="247"/>
      <c r="Q1450" s="247"/>
      <c r="R1450" s="247"/>
      <c r="S1450" s="247"/>
      <c r="T1450" s="248"/>
      <c r="AT1450" s="249" t="s">
        <v>263</v>
      </c>
      <c r="AU1450" s="249" t="s">
        <v>95</v>
      </c>
      <c r="AV1450" s="15" t="s">
        <v>93</v>
      </c>
      <c r="AW1450" s="15" t="s">
        <v>41</v>
      </c>
      <c r="AX1450" s="15" t="s">
        <v>85</v>
      </c>
      <c r="AY1450" s="249" t="s">
        <v>209</v>
      </c>
    </row>
    <row r="1451" spans="1:65" s="13" customFormat="1" ht="11.25">
      <c r="B1451" s="214"/>
      <c r="C1451" s="215"/>
      <c r="D1451" s="212" t="s">
        <v>263</v>
      </c>
      <c r="E1451" s="216" t="s">
        <v>1</v>
      </c>
      <c r="F1451" s="217" t="s">
        <v>2199</v>
      </c>
      <c r="G1451" s="215"/>
      <c r="H1451" s="218">
        <v>22.638000000000002</v>
      </c>
      <c r="I1451" s="219"/>
      <c r="J1451" s="215"/>
      <c r="K1451" s="215"/>
      <c r="L1451" s="220"/>
      <c r="M1451" s="221"/>
      <c r="N1451" s="222"/>
      <c r="O1451" s="222"/>
      <c r="P1451" s="222"/>
      <c r="Q1451" s="222"/>
      <c r="R1451" s="222"/>
      <c r="S1451" s="222"/>
      <c r="T1451" s="223"/>
      <c r="AT1451" s="224" t="s">
        <v>263</v>
      </c>
      <c r="AU1451" s="224" t="s">
        <v>95</v>
      </c>
      <c r="AV1451" s="13" t="s">
        <v>95</v>
      </c>
      <c r="AW1451" s="13" t="s">
        <v>41</v>
      </c>
      <c r="AX1451" s="13" t="s">
        <v>85</v>
      </c>
      <c r="AY1451" s="224" t="s">
        <v>209</v>
      </c>
    </row>
    <row r="1452" spans="1:65" s="14" customFormat="1" ht="11.25">
      <c r="B1452" s="229"/>
      <c r="C1452" s="230"/>
      <c r="D1452" s="212" t="s">
        <v>263</v>
      </c>
      <c r="E1452" s="231" t="s">
        <v>1</v>
      </c>
      <c r="F1452" s="232" t="s">
        <v>339</v>
      </c>
      <c r="G1452" s="230"/>
      <c r="H1452" s="233">
        <v>80.409000000000006</v>
      </c>
      <c r="I1452" s="234"/>
      <c r="J1452" s="230"/>
      <c r="K1452" s="230"/>
      <c r="L1452" s="235"/>
      <c r="M1452" s="236"/>
      <c r="N1452" s="237"/>
      <c r="O1452" s="237"/>
      <c r="P1452" s="237"/>
      <c r="Q1452" s="237"/>
      <c r="R1452" s="237"/>
      <c r="S1452" s="237"/>
      <c r="T1452" s="238"/>
      <c r="AT1452" s="239" t="s">
        <v>263</v>
      </c>
      <c r="AU1452" s="239" t="s">
        <v>95</v>
      </c>
      <c r="AV1452" s="14" t="s">
        <v>217</v>
      </c>
      <c r="AW1452" s="14" t="s">
        <v>41</v>
      </c>
      <c r="AX1452" s="14" t="s">
        <v>93</v>
      </c>
      <c r="AY1452" s="239" t="s">
        <v>209</v>
      </c>
    </row>
    <row r="1453" spans="1:65" s="2" customFormat="1" ht="24.2" customHeight="1">
      <c r="A1453" s="35"/>
      <c r="B1453" s="36"/>
      <c r="C1453" s="250" t="s">
        <v>2200</v>
      </c>
      <c r="D1453" s="250" t="s">
        <v>405</v>
      </c>
      <c r="E1453" s="251" t="s">
        <v>2201</v>
      </c>
      <c r="F1453" s="252" t="s">
        <v>2202</v>
      </c>
      <c r="G1453" s="253" t="s">
        <v>462</v>
      </c>
      <c r="H1453" s="254">
        <v>92.47</v>
      </c>
      <c r="I1453" s="255"/>
      <c r="J1453" s="256">
        <f>ROUND(I1453*H1453,2)</f>
        <v>0</v>
      </c>
      <c r="K1453" s="252" t="s">
        <v>324</v>
      </c>
      <c r="L1453" s="257"/>
      <c r="M1453" s="258" t="s">
        <v>1</v>
      </c>
      <c r="N1453" s="259" t="s">
        <v>50</v>
      </c>
      <c r="O1453" s="72"/>
      <c r="P1453" s="203">
        <f>O1453*H1453</f>
        <v>0</v>
      </c>
      <c r="Q1453" s="203">
        <v>1.8409999999999999E-2</v>
      </c>
      <c r="R1453" s="203">
        <f>Q1453*H1453</f>
        <v>1.7023727</v>
      </c>
      <c r="S1453" s="203">
        <v>0</v>
      </c>
      <c r="T1453" s="204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205" t="s">
        <v>526</v>
      </c>
      <c r="AT1453" s="205" t="s">
        <v>405</v>
      </c>
      <c r="AU1453" s="205" t="s">
        <v>95</v>
      </c>
      <c r="AY1453" s="17" t="s">
        <v>209</v>
      </c>
      <c r="BE1453" s="206">
        <f>IF(N1453="základní",J1453,0)</f>
        <v>0</v>
      </c>
      <c r="BF1453" s="206">
        <f>IF(N1453="snížená",J1453,0)</f>
        <v>0</v>
      </c>
      <c r="BG1453" s="206">
        <f>IF(N1453="zákl. přenesená",J1453,0)</f>
        <v>0</v>
      </c>
      <c r="BH1453" s="206">
        <f>IF(N1453="sníž. přenesená",J1453,0)</f>
        <v>0</v>
      </c>
      <c r="BI1453" s="206">
        <f>IF(N1453="nulová",J1453,0)</f>
        <v>0</v>
      </c>
      <c r="BJ1453" s="17" t="s">
        <v>93</v>
      </c>
      <c r="BK1453" s="206">
        <f>ROUND(I1453*H1453,2)</f>
        <v>0</v>
      </c>
      <c r="BL1453" s="17" t="s">
        <v>416</v>
      </c>
      <c r="BM1453" s="205" t="s">
        <v>2203</v>
      </c>
    </row>
    <row r="1454" spans="1:65" s="13" customFormat="1" ht="11.25">
      <c r="B1454" s="214"/>
      <c r="C1454" s="215"/>
      <c r="D1454" s="212" t="s">
        <v>263</v>
      </c>
      <c r="E1454" s="215"/>
      <c r="F1454" s="217" t="s">
        <v>2204</v>
      </c>
      <c r="G1454" s="215"/>
      <c r="H1454" s="218">
        <v>92.47</v>
      </c>
      <c r="I1454" s="219"/>
      <c r="J1454" s="215"/>
      <c r="K1454" s="215"/>
      <c r="L1454" s="220"/>
      <c r="M1454" s="221"/>
      <c r="N1454" s="222"/>
      <c r="O1454" s="222"/>
      <c r="P1454" s="222"/>
      <c r="Q1454" s="222"/>
      <c r="R1454" s="222"/>
      <c r="S1454" s="222"/>
      <c r="T1454" s="223"/>
      <c r="AT1454" s="224" t="s">
        <v>263</v>
      </c>
      <c r="AU1454" s="224" t="s">
        <v>95</v>
      </c>
      <c r="AV1454" s="13" t="s">
        <v>95</v>
      </c>
      <c r="AW1454" s="13" t="s">
        <v>4</v>
      </c>
      <c r="AX1454" s="13" t="s">
        <v>93</v>
      </c>
      <c r="AY1454" s="224" t="s">
        <v>209</v>
      </c>
    </row>
    <row r="1455" spans="1:65" s="2" customFormat="1" ht="16.5" customHeight="1">
      <c r="A1455" s="35"/>
      <c r="B1455" s="36"/>
      <c r="C1455" s="194" t="s">
        <v>2205</v>
      </c>
      <c r="D1455" s="194" t="s">
        <v>212</v>
      </c>
      <c r="E1455" s="195" t="s">
        <v>2206</v>
      </c>
      <c r="F1455" s="196" t="s">
        <v>2207</v>
      </c>
      <c r="G1455" s="197" t="s">
        <v>515</v>
      </c>
      <c r="H1455" s="198">
        <v>19</v>
      </c>
      <c r="I1455" s="199"/>
      <c r="J1455" s="200">
        <f>ROUND(I1455*H1455,2)</f>
        <v>0</v>
      </c>
      <c r="K1455" s="196" t="s">
        <v>324</v>
      </c>
      <c r="L1455" s="40"/>
      <c r="M1455" s="201" t="s">
        <v>1</v>
      </c>
      <c r="N1455" s="202" t="s">
        <v>50</v>
      </c>
      <c r="O1455" s="72"/>
      <c r="P1455" s="203">
        <f>O1455*H1455</f>
        <v>0</v>
      </c>
      <c r="Q1455" s="203">
        <v>0</v>
      </c>
      <c r="R1455" s="203">
        <f>Q1455*H1455</f>
        <v>0</v>
      </c>
      <c r="S1455" s="203">
        <v>0</v>
      </c>
      <c r="T1455" s="204">
        <f>S1455*H1455</f>
        <v>0</v>
      </c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R1455" s="205" t="s">
        <v>416</v>
      </c>
      <c r="AT1455" s="205" t="s">
        <v>212</v>
      </c>
      <c r="AU1455" s="205" t="s">
        <v>95</v>
      </c>
      <c r="AY1455" s="17" t="s">
        <v>209</v>
      </c>
      <c r="BE1455" s="206">
        <f>IF(N1455="základní",J1455,0)</f>
        <v>0</v>
      </c>
      <c r="BF1455" s="206">
        <f>IF(N1455="snížená",J1455,0)</f>
        <v>0</v>
      </c>
      <c r="BG1455" s="206">
        <f>IF(N1455="zákl. přenesená",J1455,0)</f>
        <v>0</v>
      </c>
      <c r="BH1455" s="206">
        <f>IF(N1455="sníž. přenesená",J1455,0)</f>
        <v>0</v>
      </c>
      <c r="BI1455" s="206">
        <f>IF(N1455="nulová",J1455,0)</f>
        <v>0</v>
      </c>
      <c r="BJ1455" s="17" t="s">
        <v>93</v>
      </c>
      <c r="BK1455" s="206">
        <f>ROUND(I1455*H1455,2)</f>
        <v>0</v>
      </c>
      <c r="BL1455" s="17" t="s">
        <v>416</v>
      </c>
      <c r="BM1455" s="205" t="s">
        <v>2208</v>
      </c>
    </row>
    <row r="1456" spans="1:65" s="2" customFormat="1" ht="11.25">
      <c r="A1456" s="35"/>
      <c r="B1456" s="36"/>
      <c r="C1456" s="37"/>
      <c r="D1456" s="207" t="s">
        <v>219</v>
      </c>
      <c r="E1456" s="37"/>
      <c r="F1456" s="208" t="s">
        <v>2209</v>
      </c>
      <c r="G1456" s="37"/>
      <c r="H1456" s="37"/>
      <c r="I1456" s="209"/>
      <c r="J1456" s="37"/>
      <c r="K1456" s="37"/>
      <c r="L1456" s="40"/>
      <c r="M1456" s="210"/>
      <c r="N1456" s="211"/>
      <c r="O1456" s="72"/>
      <c r="P1456" s="72"/>
      <c r="Q1456" s="72"/>
      <c r="R1456" s="72"/>
      <c r="S1456" s="72"/>
      <c r="T1456" s="73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T1456" s="17" t="s">
        <v>219</v>
      </c>
      <c r="AU1456" s="17" t="s">
        <v>95</v>
      </c>
    </row>
    <row r="1457" spans="1:65" s="13" customFormat="1" ht="11.25">
      <c r="B1457" s="214"/>
      <c r="C1457" s="215"/>
      <c r="D1457" s="212" t="s">
        <v>263</v>
      </c>
      <c r="E1457" s="216" t="s">
        <v>1</v>
      </c>
      <c r="F1457" s="217" t="s">
        <v>2210</v>
      </c>
      <c r="G1457" s="215"/>
      <c r="H1457" s="218">
        <v>19</v>
      </c>
      <c r="I1457" s="219"/>
      <c r="J1457" s="215"/>
      <c r="K1457" s="215"/>
      <c r="L1457" s="220"/>
      <c r="M1457" s="221"/>
      <c r="N1457" s="222"/>
      <c r="O1457" s="222"/>
      <c r="P1457" s="222"/>
      <c r="Q1457" s="222"/>
      <c r="R1457" s="222"/>
      <c r="S1457" s="222"/>
      <c r="T1457" s="223"/>
      <c r="AT1457" s="224" t="s">
        <v>263</v>
      </c>
      <c r="AU1457" s="224" t="s">
        <v>95</v>
      </c>
      <c r="AV1457" s="13" t="s">
        <v>95</v>
      </c>
      <c r="AW1457" s="13" t="s">
        <v>41</v>
      </c>
      <c r="AX1457" s="13" t="s">
        <v>85</v>
      </c>
      <c r="AY1457" s="224" t="s">
        <v>209</v>
      </c>
    </row>
    <row r="1458" spans="1:65" s="14" customFormat="1" ht="11.25">
      <c r="B1458" s="229"/>
      <c r="C1458" s="230"/>
      <c r="D1458" s="212" t="s">
        <v>263</v>
      </c>
      <c r="E1458" s="231" t="s">
        <v>1</v>
      </c>
      <c r="F1458" s="232" t="s">
        <v>339</v>
      </c>
      <c r="G1458" s="230"/>
      <c r="H1458" s="233">
        <v>19</v>
      </c>
      <c r="I1458" s="234"/>
      <c r="J1458" s="230"/>
      <c r="K1458" s="230"/>
      <c r="L1458" s="235"/>
      <c r="M1458" s="236"/>
      <c r="N1458" s="237"/>
      <c r="O1458" s="237"/>
      <c r="P1458" s="237"/>
      <c r="Q1458" s="237"/>
      <c r="R1458" s="237"/>
      <c r="S1458" s="237"/>
      <c r="T1458" s="238"/>
      <c r="AT1458" s="239" t="s">
        <v>263</v>
      </c>
      <c r="AU1458" s="239" t="s">
        <v>95</v>
      </c>
      <c r="AV1458" s="14" t="s">
        <v>217</v>
      </c>
      <c r="AW1458" s="14" t="s">
        <v>41</v>
      </c>
      <c r="AX1458" s="14" t="s">
        <v>93</v>
      </c>
      <c r="AY1458" s="239" t="s">
        <v>209</v>
      </c>
    </row>
    <row r="1459" spans="1:65" s="2" customFormat="1" ht="21.75" customHeight="1">
      <c r="A1459" s="35"/>
      <c r="B1459" s="36"/>
      <c r="C1459" s="194" t="s">
        <v>2211</v>
      </c>
      <c r="D1459" s="194" t="s">
        <v>212</v>
      </c>
      <c r="E1459" s="195" t="s">
        <v>2212</v>
      </c>
      <c r="F1459" s="196" t="s">
        <v>2213</v>
      </c>
      <c r="G1459" s="197" t="s">
        <v>515</v>
      </c>
      <c r="H1459" s="198">
        <v>11</v>
      </c>
      <c r="I1459" s="199"/>
      <c r="J1459" s="200">
        <f>ROUND(I1459*H1459,2)</f>
        <v>0</v>
      </c>
      <c r="K1459" s="196" t="s">
        <v>324</v>
      </c>
      <c r="L1459" s="40"/>
      <c r="M1459" s="201" t="s">
        <v>1</v>
      </c>
      <c r="N1459" s="202" t="s">
        <v>50</v>
      </c>
      <c r="O1459" s="72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R1459" s="205" t="s">
        <v>416</v>
      </c>
      <c r="AT1459" s="205" t="s">
        <v>212</v>
      </c>
      <c r="AU1459" s="205" t="s">
        <v>95</v>
      </c>
      <c r="AY1459" s="17" t="s">
        <v>209</v>
      </c>
      <c r="BE1459" s="206">
        <f>IF(N1459="základní",J1459,0)</f>
        <v>0</v>
      </c>
      <c r="BF1459" s="206">
        <f>IF(N1459="snížená",J1459,0)</f>
        <v>0</v>
      </c>
      <c r="BG1459" s="206">
        <f>IF(N1459="zákl. přenesená",J1459,0)</f>
        <v>0</v>
      </c>
      <c r="BH1459" s="206">
        <f>IF(N1459="sníž. přenesená",J1459,0)</f>
        <v>0</v>
      </c>
      <c r="BI1459" s="206">
        <f>IF(N1459="nulová",J1459,0)</f>
        <v>0</v>
      </c>
      <c r="BJ1459" s="17" t="s">
        <v>93</v>
      </c>
      <c r="BK1459" s="206">
        <f>ROUND(I1459*H1459,2)</f>
        <v>0</v>
      </c>
      <c r="BL1459" s="17" t="s">
        <v>416</v>
      </c>
      <c r="BM1459" s="205" t="s">
        <v>2214</v>
      </c>
    </row>
    <row r="1460" spans="1:65" s="2" customFormat="1" ht="11.25">
      <c r="A1460" s="35"/>
      <c r="B1460" s="36"/>
      <c r="C1460" s="37"/>
      <c r="D1460" s="207" t="s">
        <v>219</v>
      </c>
      <c r="E1460" s="37"/>
      <c r="F1460" s="208" t="s">
        <v>2215</v>
      </c>
      <c r="G1460" s="37"/>
      <c r="H1460" s="37"/>
      <c r="I1460" s="209"/>
      <c r="J1460" s="37"/>
      <c r="K1460" s="37"/>
      <c r="L1460" s="40"/>
      <c r="M1460" s="210"/>
      <c r="N1460" s="211"/>
      <c r="O1460" s="72"/>
      <c r="P1460" s="72"/>
      <c r="Q1460" s="72"/>
      <c r="R1460" s="72"/>
      <c r="S1460" s="72"/>
      <c r="T1460" s="73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T1460" s="17" t="s">
        <v>219</v>
      </c>
      <c r="AU1460" s="17" t="s">
        <v>95</v>
      </c>
    </row>
    <row r="1461" spans="1:65" s="13" customFormat="1" ht="11.25">
      <c r="B1461" s="214"/>
      <c r="C1461" s="215"/>
      <c r="D1461" s="212" t="s">
        <v>263</v>
      </c>
      <c r="E1461" s="216" t="s">
        <v>1</v>
      </c>
      <c r="F1461" s="217" t="s">
        <v>2216</v>
      </c>
      <c r="G1461" s="215"/>
      <c r="H1461" s="218">
        <v>11</v>
      </c>
      <c r="I1461" s="219"/>
      <c r="J1461" s="215"/>
      <c r="K1461" s="215"/>
      <c r="L1461" s="220"/>
      <c r="M1461" s="221"/>
      <c r="N1461" s="222"/>
      <c r="O1461" s="222"/>
      <c r="P1461" s="222"/>
      <c r="Q1461" s="222"/>
      <c r="R1461" s="222"/>
      <c r="S1461" s="222"/>
      <c r="T1461" s="223"/>
      <c r="AT1461" s="224" t="s">
        <v>263</v>
      </c>
      <c r="AU1461" s="224" t="s">
        <v>95</v>
      </c>
      <c r="AV1461" s="13" t="s">
        <v>95</v>
      </c>
      <c r="AW1461" s="13" t="s">
        <v>41</v>
      </c>
      <c r="AX1461" s="13" t="s">
        <v>85</v>
      </c>
      <c r="AY1461" s="224" t="s">
        <v>209</v>
      </c>
    </row>
    <row r="1462" spans="1:65" s="14" customFormat="1" ht="11.25">
      <c r="B1462" s="229"/>
      <c r="C1462" s="230"/>
      <c r="D1462" s="212" t="s">
        <v>263</v>
      </c>
      <c r="E1462" s="231" t="s">
        <v>1</v>
      </c>
      <c r="F1462" s="232" t="s">
        <v>339</v>
      </c>
      <c r="G1462" s="230"/>
      <c r="H1462" s="233">
        <v>11</v>
      </c>
      <c r="I1462" s="234"/>
      <c r="J1462" s="230"/>
      <c r="K1462" s="230"/>
      <c r="L1462" s="235"/>
      <c r="M1462" s="236"/>
      <c r="N1462" s="237"/>
      <c r="O1462" s="237"/>
      <c r="P1462" s="237"/>
      <c r="Q1462" s="237"/>
      <c r="R1462" s="237"/>
      <c r="S1462" s="237"/>
      <c r="T1462" s="238"/>
      <c r="AT1462" s="239" t="s">
        <v>263</v>
      </c>
      <c r="AU1462" s="239" t="s">
        <v>95</v>
      </c>
      <c r="AV1462" s="14" t="s">
        <v>217</v>
      </c>
      <c r="AW1462" s="14" t="s">
        <v>41</v>
      </c>
      <c r="AX1462" s="14" t="s">
        <v>93</v>
      </c>
      <c r="AY1462" s="239" t="s">
        <v>209</v>
      </c>
    </row>
    <row r="1463" spans="1:65" s="2" customFormat="1" ht="16.5" customHeight="1">
      <c r="A1463" s="35"/>
      <c r="B1463" s="36"/>
      <c r="C1463" s="194" t="s">
        <v>2217</v>
      </c>
      <c r="D1463" s="194" t="s">
        <v>212</v>
      </c>
      <c r="E1463" s="195" t="s">
        <v>2218</v>
      </c>
      <c r="F1463" s="196" t="s">
        <v>2219</v>
      </c>
      <c r="G1463" s="197" t="s">
        <v>515</v>
      </c>
      <c r="H1463" s="198">
        <v>10</v>
      </c>
      <c r="I1463" s="199"/>
      <c r="J1463" s="200">
        <f>ROUND(I1463*H1463,2)</f>
        <v>0</v>
      </c>
      <c r="K1463" s="196" t="s">
        <v>324</v>
      </c>
      <c r="L1463" s="40"/>
      <c r="M1463" s="201" t="s">
        <v>1</v>
      </c>
      <c r="N1463" s="202" t="s">
        <v>50</v>
      </c>
      <c r="O1463" s="72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205" t="s">
        <v>416</v>
      </c>
      <c r="AT1463" s="205" t="s">
        <v>212</v>
      </c>
      <c r="AU1463" s="205" t="s">
        <v>95</v>
      </c>
      <c r="AY1463" s="17" t="s">
        <v>209</v>
      </c>
      <c r="BE1463" s="206">
        <f>IF(N1463="základní",J1463,0)</f>
        <v>0</v>
      </c>
      <c r="BF1463" s="206">
        <f>IF(N1463="snížená",J1463,0)</f>
        <v>0</v>
      </c>
      <c r="BG1463" s="206">
        <f>IF(N1463="zákl. přenesená",J1463,0)</f>
        <v>0</v>
      </c>
      <c r="BH1463" s="206">
        <f>IF(N1463="sníž. přenesená",J1463,0)</f>
        <v>0</v>
      </c>
      <c r="BI1463" s="206">
        <f>IF(N1463="nulová",J1463,0)</f>
        <v>0</v>
      </c>
      <c r="BJ1463" s="17" t="s">
        <v>93</v>
      </c>
      <c r="BK1463" s="206">
        <f>ROUND(I1463*H1463,2)</f>
        <v>0</v>
      </c>
      <c r="BL1463" s="17" t="s">
        <v>416</v>
      </c>
      <c r="BM1463" s="205" t="s">
        <v>2220</v>
      </c>
    </row>
    <row r="1464" spans="1:65" s="2" customFormat="1" ht="11.25">
      <c r="A1464" s="35"/>
      <c r="B1464" s="36"/>
      <c r="C1464" s="37"/>
      <c r="D1464" s="207" t="s">
        <v>219</v>
      </c>
      <c r="E1464" s="37"/>
      <c r="F1464" s="208" t="s">
        <v>2221</v>
      </c>
      <c r="G1464" s="37"/>
      <c r="H1464" s="37"/>
      <c r="I1464" s="209"/>
      <c r="J1464" s="37"/>
      <c r="K1464" s="37"/>
      <c r="L1464" s="40"/>
      <c r="M1464" s="210"/>
      <c r="N1464" s="211"/>
      <c r="O1464" s="72"/>
      <c r="P1464" s="72"/>
      <c r="Q1464" s="72"/>
      <c r="R1464" s="72"/>
      <c r="S1464" s="72"/>
      <c r="T1464" s="73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T1464" s="17" t="s">
        <v>219</v>
      </c>
      <c r="AU1464" s="17" t="s">
        <v>95</v>
      </c>
    </row>
    <row r="1465" spans="1:65" s="13" customFormat="1" ht="11.25">
      <c r="B1465" s="214"/>
      <c r="C1465" s="215"/>
      <c r="D1465" s="212" t="s">
        <v>263</v>
      </c>
      <c r="E1465" s="216" t="s">
        <v>1</v>
      </c>
      <c r="F1465" s="217" t="s">
        <v>2222</v>
      </c>
      <c r="G1465" s="215"/>
      <c r="H1465" s="218">
        <v>10</v>
      </c>
      <c r="I1465" s="219"/>
      <c r="J1465" s="215"/>
      <c r="K1465" s="215"/>
      <c r="L1465" s="220"/>
      <c r="M1465" s="221"/>
      <c r="N1465" s="222"/>
      <c r="O1465" s="222"/>
      <c r="P1465" s="222"/>
      <c r="Q1465" s="222"/>
      <c r="R1465" s="222"/>
      <c r="S1465" s="222"/>
      <c r="T1465" s="223"/>
      <c r="AT1465" s="224" t="s">
        <v>263</v>
      </c>
      <c r="AU1465" s="224" t="s">
        <v>95</v>
      </c>
      <c r="AV1465" s="13" t="s">
        <v>95</v>
      </c>
      <c r="AW1465" s="13" t="s">
        <v>41</v>
      </c>
      <c r="AX1465" s="13" t="s">
        <v>85</v>
      </c>
      <c r="AY1465" s="224" t="s">
        <v>209</v>
      </c>
    </row>
    <row r="1466" spans="1:65" s="14" customFormat="1" ht="11.25">
      <c r="B1466" s="229"/>
      <c r="C1466" s="230"/>
      <c r="D1466" s="212" t="s">
        <v>263</v>
      </c>
      <c r="E1466" s="231" t="s">
        <v>1</v>
      </c>
      <c r="F1466" s="232" t="s">
        <v>339</v>
      </c>
      <c r="G1466" s="230"/>
      <c r="H1466" s="233">
        <v>10</v>
      </c>
      <c r="I1466" s="234"/>
      <c r="J1466" s="230"/>
      <c r="K1466" s="230"/>
      <c r="L1466" s="235"/>
      <c r="M1466" s="236"/>
      <c r="N1466" s="237"/>
      <c r="O1466" s="237"/>
      <c r="P1466" s="237"/>
      <c r="Q1466" s="237"/>
      <c r="R1466" s="237"/>
      <c r="S1466" s="237"/>
      <c r="T1466" s="238"/>
      <c r="AT1466" s="239" t="s">
        <v>263</v>
      </c>
      <c r="AU1466" s="239" t="s">
        <v>95</v>
      </c>
      <c r="AV1466" s="14" t="s">
        <v>217</v>
      </c>
      <c r="AW1466" s="14" t="s">
        <v>41</v>
      </c>
      <c r="AX1466" s="14" t="s">
        <v>93</v>
      </c>
      <c r="AY1466" s="239" t="s">
        <v>209</v>
      </c>
    </row>
    <row r="1467" spans="1:65" s="2" customFormat="1" ht="24.2" customHeight="1">
      <c r="A1467" s="35"/>
      <c r="B1467" s="36"/>
      <c r="C1467" s="194" t="s">
        <v>2223</v>
      </c>
      <c r="D1467" s="194" t="s">
        <v>212</v>
      </c>
      <c r="E1467" s="195" t="s">
        <v>2224</v>
      </c>
      <c r="F1467" s="196" t="s">
        <v>2225</v>
      </c>
      <c r="G1467" s="197" t="s">
        <v>334</v>
      </c>
      <c r="H1467" s="198">
        <v>17.05</v>
      </c>
      <c r="I1467" s="199"/>
      <c r="J1467" s="200">
        <f>ROUND(I1467*H1467,2)</f>
        <v>0</v>
      </c>
      <c r="K1467" s="196" t="s">
        <v>324</v>
      </c>
      <c r="L1467" s="40"/>
      <c r="M1467" s="201" t="s">
        <v>1</v>
      </c>
      <c r="N1467" s="202" t="s">
        <v>50</v>
      </c>
      <c r="O1467" s="72"/>
      <c r="P1467" s="203">
        <f>O1467*H1467</f>
        <v>0</v>
      </c>
      <c r="Q1467" s="203">
        <v>7.3499999999999998E-4</v>
      </c>
      <c r="R1467" s="203">
        <f>Q1467*H1467</f>
        <v>1.2531749999999999E-2</v>
      </c>
      <c r="S1467" s="203">
        <v>0</v>
      </c>
      <c r="T1467" s="204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205" t="s">
        <v>416</v>
      </c>
      <c r="AT1467" s="205" t="s">
        <v>212</v>
      </c>
      <c r="AU1467" s="205" t="s">
        <v>95</v>
      </c>
      <c r="AY1467" s="17" t="s">
        <v>209</v>
      </c>
      <c r="BE1467" s="206">
        <f>IF(N1467="základní",J1467,0)</f>
        <v>0</v>
      </c>
      <c r="BF1467" s="206">
        <f>IF(N1467="snížená",J1467,0)</f>
        <v>0</v>
      </c>
      <c r="BG1467" s="206">
        <f>IF(N1467="zákl. přenesená",J1467,0)</f>
        <v>0</v>
      </c>
      <c r="BH1467" s="206">
        <f>IF(N1467="sníž. přenesená",J1467,0)</f>
        <v>0</v>
      </c>
      <c r="BI1467" s="206">
        <f>IF(N1467="nulová",J1467,0)</f>
        <v>0</v>
      </c>
      <c r="BJ1467" s="17" t="s">
        <v>93</v>
      </c>
      <c r="BK1467" s="206">
        <f>ROUND(I1467*H1467,2)</f>
        <v>0</v>
      </c>
      <c r="BL1467" s="17" t="s">
        <v>416</v>
      </c>
      <c r="BM1467" s="205" t="s">
        <v>2226</v>
      </c>
    </row>
    <row r="1468" spans="1:65" s="2" customFormat="1" ht="11.25">
      <c r="A1468" s="35"/>
      <c r="B1468" s="36"/>
      <c r="C1468" s="37"/>
      <c r="D1468" s="207" t="s">
        <v>219</v>
      </c>
      <c r="E1468" s="37"/>
      <c r="F1468" s="208" t="s">
        <v>2227</v>
      </c>
      <c r="G1468" s="37"/>
      <c r="H1468" s="37"/>
      <c r="I1468" s="209"/>
      <c r="J1468" s="37"/>
      <c r="K1468" s="37"/>
      <c r="L1468" s="40"/>
      <c r="M1468" s="210"/>
      <c r="N1468" s="211"/>
      <c r="O1468" s="72"/>
      <c r="P1468" s="72"/>
      <c r="Q1468" s="72"/>
      <c r="R1468" s="72"/>
      <c r="S1468" s="72"/>
      <c r="T1468" s="73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7" t="s">
        <v>219</v>
      </c>
      <c r="AU1468" s="17" t="s">
        <v>95</v>
      </c>
    </row>
    <row r="1469" spans="1:65" s="13" customFormat="1" ht="11.25">
      <c r="B1469" s="214"/>
      <c r="C1469" s="215"/>
      <c r="D1469" s="212" t="s">
        <v>263</v>
      </c>
      <c r="E1469" s="216" t="s">
        <v>1</v>
      </c>
      <c r="F1469" s="217" t="s">
        <v>2228</v>
      </c>
      <c r="G1469" s="215"/>
      <c r="H1469" s="218">
        <v>17.05</v>
      </c>
      <c r="I1469" s="219"/>
      <c r="J1469" s="215"/>
      <c r="K1469" s="215"/>
      <c r="L1469" s="220"/>
      <c r="M1469" s="221"/>
      <c r="N1469" s="222"/>
      <c r="O1469" s="222"/>
      <c r="P1469" s="222"/>
      <c r="Q1469" s="222"/>
      <c r="R1469" s="222"/>
      <c r="S1469" s="222"/>
      <c r="T1469" s="223"/>
      <c r="AT1469" s="224" t="s">
        <v>263</v>
      </c>
      <c r="AU1469" s="224" t="s">
        <v>95</v>
      </c>
      <c r="AV1469" s="13" t="s">
        <v>95</v>
      </c>
      <c r="AW1469" s="13" t="s">
        <v>41</v>
      </c>
      <c r="AX1469" s="13" t="s">
        <v>85</v>
      </c>
      <c r="AY1469" s="224" t="s">
        <v>209</v>
      </c>
    </row>
    <row r="1470" spans="1:65" s="14" customFormat="1" ht="11.25">
      <c r="B1470" s="229"/>
      <c r="C1470" s="230"/>
      <c r="D1470" s="212" t="s">
        <v>263</v>
      </c>
      <c r="E1470" s="231" t="s">
        <v>1</v>
      </c>
      <c r="F1470" s="232" t="s">
        <v>339</v>
      </c>
      <c r="G1470" s="230"/>
      <c r="H1470" s="233">
        <v>17.05</v>
      </c>
      <c r="I1470" s="234"/>
      <c r="J1470" s="230"/>
      <c r="K1470" s="230"/>
      <c r="L1470" s="235"/>
      <c r="M1470" s="236"/>
      <c r="N1470" s="237"/>
      <c r="O1470" s="237"/>
      <c r="P1470" s="237"/>
      <c r="Q1470" s="237"/>
      <c r="R1470" s="237"/>
      <c r="S1470" s="237"/>
      <c r="T1470" s="238"/>
      <c r="AT1470" s="239" t="s">
        <v>263</v>
      </c>
      <c r="AU1470" s="239" t="s">
        <v>95</v>
      </c>
      <c r="AV1470" s="14" t="s">
        <v>217</v>
      </c>
      <c r="AW1470" s="14" t="s">
        <v>41</v>
      </c>
      <c r="AX1470" s="14" t="s">
        <v>93</v>
      </c>
      <c r="AY1470" s="239" t="s">
        <v>209</v>
      </c>
    </row>
    <row r="1471" spans="1:65" s="2" customFormat="1" ht="24.2" customHeight="1">
      <c r="A1471" s="35"/>
      <c r="B1471" s="36"/>
      <c r="C1471" s="194" t="s">
        <v>2229</v>
      </c>
      <c r="D1471" s="194" t="s">
        <v>212</v>
      </c>
      <c r="E1471" s="195" t="s">
        <v>2230</v>
      </c>
      <c r="F1471" s="196" t="s">
        <v>2231</v>
      </c>
      <c r="G1471" s="197" t="s">
        <v>334</v>
      </c>
      <c r="H1471" s="198">
        <v>4</v>
      </c>
      <c r="I1471" s="199"/>
      <c r="J1471" s="200">
        <f>ROUND(I1471*H1471,2)</f>
        <v>0</v>
      </c>
      <c r="K1471" s="196" t="s">
        <v>324</v>
      </c>
      <c r="L1471" s="40"/>
      <c r="M1471" s="201" t="s">
        <v>1</v>
      </c>
      <c r="N1471" s="202" t="s">
        <v>50</v>
      </c>
      <c r="O1471" s="72"/>
      <c r="P1471" s="203">
        <f>O1471*H1471</f>
        <v>0</v>
      </c>
      <c r="Q1471" s="203">
        <v>9.7999999999999997E-4</v>
      </c>
      <c r="R1471" s="203">
        <f>Q1471*H1471</f>
        <v>3.9199999999999999E-3</v>
      </c>
      <c r="S1471" s="203">
        <v>0</v>
      </c>
      <c r="T1471" s="204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205" t="s">
        <v>416</v>
      </c>
      <c r="AT1471" s="205" t="s">
        <v>212</v>
      </c>
      <c r="AU1471" s="205" t="s">
        <v>95</v>
      </c>
      <c r="AY1471" s="17" t="s">
        <v>209</v>
      </c>
      <c r="BE1471" s="206">
        <f>IF(N1471="základní",J1471,0)</f>
        <v>0</v>
      </c>
      <c r="BF1471" s="206">
        <f>IF(N1471="snížená",J1471,0)</f>
        <v>0</v>
      </c>
      <c r="BG1471" s="206">
        <f>IF(N1471="zákl. přenesená",J1471,0)</f>
        <v>0</v>
      </c>
      <c r="BH1471" s="206">
        <f>IF(N1471="sníž. přenesená",J1471,0)</f>
        <v>0</v>
      </c>
      <c r="BI1471" s="206">
        <f>IF(N1471="nulová",J1471,0)</f>
        <v>0</v>
      </c>
      <c r="BJ1471" s="17" t="s">
        <v>93</v>
      </c>
      <c r="BK1471" s="206">
        <f>ROUND(I1471*H1471,2)</f>
        <v>0</v>
      </c>
      <c r="BL1471" s="17" t="s">
        <v>416</v>
      </c>
      <c r="BM1471" s="205" t="s">
        <v>2232</v>
      </c>
    </row>
    <row r="1472" spans="1:65" s="2" customFormat="1" ht="11.25">
      <c r="A1472" s="35"/>
      <c r="B1472" s="36"/>
      <c r="C1472" s="37"/>
      <c r="D1472" s="207" t="s">
        <v>219</v>
      </c>
      <c r="E1472" s="37"/>
      <c r="F1472" s="208" t="s">
        <v>2233</v>
      </c>
      <c r="G1472" s="37"/>
      <c r="H1472" s="37"/>
      <c r="I1472" s="209"/>
      <c r="J1472" s="37"/>
      <c r="K1472" s="37"/>
      <c r="L1472" s="40"/>
      <c r="M1472" s="210"/>
      <c r="N1472" s="211"/>
      <c r="O1472" s="72"/>
      <c r="P1472" s="72"/>
      <c r="Q1472" s="72"/>
      <c r="R1472" s="72"/>
      <c r="S1472" s="72"/>
      <c r="T1472" s="73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T1472" s="17" t="s">
        <v>219</v>
      </c>
      <c r="AU1472" s="17" t="s">
        <v>95</v>
      </c>
    </row>
    <row r="1473" spans="1:65" s="13" customFormat="1" ht="11.25">
      <c r="B1473" s="214"/>
      <c r="C1473" s="215"/>
      <c r="D1473" s="212" t="s">
        <v>263</v>
      </c>
      <c r="E1473" s="216" t="s">
        <v>1</v>
      </c>
      <c r="F1473" s="217" t="s">
        <v>2234</v>
      </c>
      <c r="G1473" s="215"/>
      <c r="H1473" s="218">
        <v>1.5</v>
      </c>
      <c r="I1473" s="219"/>
      <c r="J1473" s="215"/>
      <c r="K1473" s="215"/>
      <c r="L1473" s="220"/>
      <c r="M1473" s="221"/>
      <c r="N1473" s="222"/>
      <c r="O1473" s="222"/>
      <c r="P1473" s="222"/>
      <c r="Q1473" s="222"/>
      <c r="R1473" s="222"/>
      <c r="S1473" s="222"/>
      <c r="T1473" s="223"/>
      <c r="AT1473" s="224" t="s">
        <v>263</v>
      </c>
      <c r="AU1473" s="224" t="s">
        <v>95</v>
      </c>
      <c r="AV1473" s="13" t="s">
        <v>95</v>
      </c>
      <c r="AW1473" s="13" t="s">
        <v>41</v>
      </c>
      <c r="AX1473" s="13" t="s">
        <v>85</v>
      </c>
      <c r="AY1473" s="224" t="s">
        <v>209</v>
      </c>
    </row>
    <row r="1474" spans="1:65" s="13" customFormat="1" ht="11.25">
      <c r="B1474" s="214"/>
      <c r="C1474" s="215"/>
      <c r="D1474" s="212" t="s">
        <v>263</v>
      </c>
      <c r="E1474" s="216" t="s">
        <v>1</v>
      </c>
      <c r="F1474" s="217" t="s">
        <v>2235</v>
      </c>
      <c r="G1474" s="215"/>
      <c r="H1474" s="218">
        <v>2.5</v>
      </c>
      <c r="I1474" s="219"/>
      <c r="J1474" s="215"/>
      <c r="K1474" s="215"/>
      <c r="L1474" s="220"/>
      <c r="M1474" s="221"/>
      <c r="N1474" s="222"/>
      <c r="O1474" s="222"/>
      <c r="P1474" s="222"/>
      <c r="Q1474" s="222"/>
      <c r="R1474" s="222"/>
      <c r="S1474" s="222"/>
      <c r="T1474" s="223"/>
      <c r="AT1474" s="224" t="s">
        <v>263</v>
      </c>
      <c r="AU1474" s="224" t="s">
        <v>95</v>
      </c>
      <c r="AV1474" s="13" t="s">
        <v>95</v>
      </c>
      <c r="AW1474" s="13" t="s">
        <v>41</v>
      </c>
      <c r="AX1474" s="13" t="s">
        <v>85</v>
      </c>
      <c r="AY1474" s="224" t="s">
        <v>209</v>
      </c>
    </row>
    <row r="1475" spans="1:65" s="14" customFormat="1" ht="11.25">
      <c r="B1475" s="229"/>
      <c r="C1475" s="230"/>
      <c r="D1475" s="212" t="s">
        <v>263</v>
      </c>
      <c r="E1475" s="231" t="s">
        <v>1</v>
      </c>
      <c r="F1475" s="232" t="s">
        <v>339</v>
      </c>
      <c r="G1475" s="230"/>
      <c r="H1475" s="233">
        <v>4</v>
      </c>
      <c r="I1475" s="234"/>
      <c r="J1475" s="230"/>
      <c r="K1475" s="230"/>
      <c r="L1475" s="235"/>
      <c r="M1475" s="236"/>
      <c r="N1475" s="237"/>
      <c r="O1475" s="237"/>
      <c r="P1475" s="237"/>
      <c r="Q1475" s="237"/>
      <c r="R1475" s="237"/>
      <c r="S1475" s="237"/>
      <c r="T1475" s="238"/>
      <c r="AT1475" s="239" t="s">
        <v>263</v>
      </c>
      <c r="AU1475" s="239" t="s">
        <v>95</v>
      </c>
      <c r="AV1475" s="14" t="s">
        <v>217</v>
      </c>
      <c r="AW1475" s="14" t="s">
        <v>41</v>
      </c>
      <c r="AX1475" s="14" t="s">
        <v>93</v>
      </c>
      <c r="AY1475" s="239" t="s">
        <v>209</v>
      </c>
    </row>
    <row r="1476" spans="1:65" s="2" customFormat="1" ht="24.2" customHeight="1">
      <c r="A1476" s="35"/>
      <c r="B1476" s="36"/>
      <c r="C1476" s="250" t="s">
        <v>2236</v>
      </c>
      <c r="D1476" s="250" t="s">
        <v>405</v>
      </c>
      <c r="E1476" s="251" t="s">
        <v>2201</v>
      </c>
      <c r="F1476" s="252" t="s">
        <v>2202</v>
      </c>
      <c r="G1476" s="253" t="s">
        <v>462</v>
      </c>
      <c r="H1476" s="254">
        <v>3.7269999999999999</v>
      </c>
      <c r="I1476" s="255"/>
      <c r="J1476" s="256">
        <f>ROUND(I1476*H1476,2)</f>
        <v>0</v>
      </c>
      <c r="K1476" s="252" t="s">
        <v>324</v>
      </c>
      <c r="L1476" s="257"/>
      <c r="M1476" s="258" t="s">
        <v>1</v>
      </c>
      <c r="N1476" s="259" t="s">
        <v>50</v>
      </c>
      <c r="O1476" s="72"/>
      <c r="P1476" s="203">
        <f>O1476*H1476</f>
        <v>0</v>
      </c>
      <c r="Q1476" s="203">
        <v>1.8409999999999999E-2</v>
      </c>
      <c r="R1476" s="203">
        <f>Q1476*H1476</f>
        <v>6.8614069999999999E-2</v>
      </c>
      <c r="S1476" s="203">
        <v>0</v>
      </c>
      <c r="T1476" s="204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205" t="s">
        <v>526</v>
      </c>
      <c r="AT1476" s="205" t="s">
        <v>405</v>
      </c>
      <c r="AU1476" s="205" t="s">
        <v>95</v>
      </c>
      <c r="AY1476" s="17" t="s">
        <v>209</v>
      </c>
      <c r="BE1476" s="206">
        <f>IF(N1476="základní",J1476,0)</f>
        <v>0</v>
      </c>
      <c r="BF1476" s="206">
        <f>IF(N1476="snížená",J1476,0)</f>
        <v>0</v>
      </c>
      <c r="BG1476" s="206">
        <f>IF(N1476="zákl. přenesená",J1476,0)</f>
        <v>0</v>
      </c>
      <c r="BH1476" s="206">
        <f>IF(N1476="sníž. přenesená",J1476,0)</f>
        <v>0</v>
      </c>
      <c r="BI1476" s="206">
        <f>IF(N1476="nulová",J1476,0)</f>
        <v>0</v>
      </c>
      <c r="BJ1476" s="17" t="s">
        <v>93</v>
      </c>
      <c r="BK1476" s="206">
        <f>ROUND(I1476*H1476,2)</f>
        <v>0</v>
      </c>
      <c r="BL1476" s="17" t="s">
        <v>416</v>
      </c>
      <c r="BM1476" s="205" t="s">
        <v>2237</v>
      </c>
    </row>
    <row r="1477" spans="1:65" s="13" customFormat="1" ht="11.25">
      <c r="B1477" s="214"/>
      <c r="C1477" s="215"/>
      <c r="D1477" s="212" t="s">
        <v>263</v>
      </c>
      <c r="E1477" s="216" t="s">
        <v>1</v>
      </c>
      <c r="F1477" s="217" t="s">
        <v>2238</v>
      </c>
      <c r="G1477" s="215"/>
      <c r="H1477" s="218">
        <v>1.5960000000000001</v>
      </c>
      <c r="I1477" s="219"/>
      <c r="J1477" s="215"/>
      <c r="K1477" s="215"/>
      <c r="L1477" s="220"/>
      <c r="M1477" s="221"/>
      <c r="N1477" s="222"/>
      <c r="O1477" s="222"/>
      <c r="P1477" s="222"/>
      <c r="Q1477" s="222"/>
      <c r="R1477" s="222"/>
      <c r="S1477" s="222"/>
      <c r="T1477" s="223"/>
      <c r="AT1477" s="224" t="s">
        <v>263</v>
      </c>
      <c r="AU1477" s="224" t="s">
        <v>95</v>
      </c>
      <c r="AV1477" s="13" t="s">
        <v>95</v>
      </c>
      <c r="AW1477" s="13" t="s">
        <v>41</v>
      </c>
      <c r="AX1477" s="13" t="s">
        <v>85</v>
      </c>
      <c r="AY1477" s="224" t="s">
        <v>209</v>
      </c>
    </row>
    <row r="1478" spans="1:65" s="13" customFormat="1" ht="22.5">
      <c r="B1478" s="214"/>
      <c r="C1478" s="215"/>
      <c r="D1478" s="212" t="s">
        <v>263</v>
      </c>
      <c r="E1478" s="216" t="s">
        <v>1</v>
      </c>
      <c r="F1478" s="217" t="s">
        <v>2239</v>
      </c>
      <c r="G1478" s="215"/>
      <c r="H1478" s="218">
        <v>0.81100000000000005</v>
      </c>
      <c r="I1478" s="219"/>
      <c r="J1478" s="215"/>
      <c r="K1478" s="215"/>
      <c r="L1478" s="220"/>
      <c r="M1478" s="221"/>
      <c r="N1478" s="222"/>
      <c r="O1478" s="222"/>
      <c r="P1478" s="222"/>
      <c r="Q1478" s="222"/>
      <c r="R1478" s="222"/>
      <c r="S1478" s="222"/>
      <c r="T1478" s="223"/>
      <c r="AT1478" s="224" t="s">
        <v>263</v>
      </c>
      <c r="AU1478" s="224" t="s">
        <v>95</v>
      </c>
      <c r="AV1478" s="13" t="s">
        <v>95</v>
      </c>
      <c r="AW1478" s="13" t="s">
        <v>41</v>
      </c>
      <c r="AX1478" s="13" t="s">
        <v>85</v>
      </c>
      <c r="AY1478" s="224" t="s">
        <v>209</v>
      </c>
    </row>
    <row r="1479" spans="1:65" s="13" customFormat="1" ht="11.25">
      <c r="B1479" s="214"/>
      <c r="C1479" s="215"/>
      <c r="D1479" s="212" t="s">
        <v>263</v>
      </c>
      <c r="E1479" s="216" t="s">
        <v>1</v>
      </c>
      <c r="F1479" s="217" t="s">
        <v>2240</v>
      </c>
      <c r="G1479" s="215"/>
      <c r="H1479" s="218">
        <v>0.495</v>
      </c>
      <c r="I1479" s="219"/>
      <c r="J1479" s="215"/>
      <c r="K1479" s="215"/>
      <c r="L1479" s="220"/>
      <c r="M1479" s="221"/>
      <c r="N1479" s="222"/>
      <c r="O1479" s="222"/>
      <c r="P1479" s="222"/>
      <c r="Q1479" s="222"/>
      <c r="R1479" s="222"/>
      <c r="S1479" s="222"/>
      <c r="T1479" s="223"/>
      <c r="AT1479" s="224" t="s">
        <v>263</v>
      </c>
      <c r="AU1479" s="224" t="s">
        <v>95</v>
      </c>
      <c r="AV1479" s="13" t="s">
        <v>95</v>
      </c>
      <c r="AW1479" s="13" t="s">
        <v>41</v>
      </c>
      <c r="AX1479" s="13" t="s">
        <v>85</v>
      </c>
      <c r="AY1479" s="224" t="s">
        <v>209</v>
      </c>
    </row>
    <row r="1480" spans="1:65" s="13" customFormat="1" ht="11.25">
      <c r="B1480" s="214"/>
      <c r="C1480" s="215"/>
      <c r="D1480" s="212" t="s">
        <v>263</v>
      </c>
      <c r="E1480" s="216" t="s">
        <v>1</v>
      </c>
      <c r="F1480" s="217" t="s">
        <v>2241</v>
      </c>
      <c r="G1480" s="215"/>
      <c r="H1480" s="218">
        <v>0.82499999999999996</v>
      </c>
      <c r="I1480" s="219"/>
      <c r="J1480" s="215"/>
      <c r="K1480" s="215"/>
      <c r="L1480" s="220"/>
      <c r="M1480" s="221"/>
      <c r="N1480" s="222"/>
      <c r="O1480" s="222"/>
      <c r="P1480" s="222"/>
      <c r="Q1480" s="222"/>
      <c r="R1480" s="222"/>
      <c r="S1480" s="222"/>
      <c r="T1480" s="223"/>
      <c r="AT1480" s="224" t="s">
        <v>263</v>
      </c>
      <c r="AU1480" s="224" t="s">
        <v>95</v>
      </c>
      <c r="AV1480" s="13" t="s">
        <v>95</v>
      </c>
      <c r="AW1480" s="13" t="s">
        <v>41</v>
      </c>
      <c r="AX1480" s="13" t="s">
        <v>85</v>
      </c>
      <c r="AY1480" s="224" t="s">
        <v>209</v>
      </c>
    </row>
    <row r="1481" spans="1:65" s="14" customFormat="1" ht="11.25">
      <c r="B1481" s="229"/>
      <c r="C1481" s="230"/>
      <c r="D1481" s="212" t="s">
        <v>263</v>
      </c>
      <c r="E1481" s="231" t="s">
        <v>1</v>
      </c>
      <c r="F1481" s="232" t="s">
        <v>339</v>
      </c>
      <c r="G1481" s="230"/>
      <c r="H1481" s="233">
        <v>3.7269999999999999</v>
      </c>
      <c r="I1481" s="234"/>
      <c r="J1481" s="230"/>
      <c r="K1481" s="230"/>
      <c r="L1481" s="235"/>
      <c r="M1481" s="236"/>
      <c r="N1481" s="237"/>
      <c r="O1481" s="237"/>
      <c r="P1481" s="237"/>
      <c r="Q1481" s="237"/>
      <c r="R1481" s="237"/>
      <c r="S1481" s="237"/>
      <c r="T1481" s="238"/>
      <c r="AT1481" s="239" t="s">
        <v>263</v>
      </c>
      <c r="AU1481" s="239" t="s">
        <v>95</v>
      </c>
      <c r="AV1481" s="14" t="s">
        <v>217</v>
      </c>
      <c r="AW1481" s="14" t="s">
        <v>41</v>
      </c>
      <c r="AX1481" s="14" t="s">
        <v>93</v>
      </c>
      <c r="AY1481" s="239" t="s">
        <v>209</v>
      </c>
    </row>
    <row r="1482" spans="1:65" s="2" customFormat="1" ht="24.2" customHeight="1">
      <c r="A1482" s="35"/>
      <c r="B1482" s="36"/>
      <c r="C1482" s="194" t="s">
        <v>2242</v>
      </c>
      <c r="D1482" s="194" t="s">
        <v>212</v>
      </c>
      <c r="E1482" s="195" t="s">
        <v>2243</v>
      </c>
      <c r="F1482" s="196" t="s">
        <v>2244</v>
      </c>
      <c r="G1482" s="197" t="s">
        <v>383</v>
      </c>
      <c r="H1482" s="198">
        <v>2.4239999999999999</v>
      </c>
      <c r="I1482" s="199"/>
      <c r="J1482" s="200">
        <f>ROUND(I1482*H1482,2)</f>
        <v>0</v>
      </c>
      <c r="K1482" s="196" t="s">
        <v>324</v>
      </c>
      <c r="L1482" s="40"/>
      <c r="M1482" s="201" t="s">
        <v>1</v>
      </c>
      <c r="N1482" s="202" t="s">
        <v>50</v>
      </c>
      <c r="O1482" s="72"/>
      <c r="P1482" s="203">
        <f>O1482*H1482</f>
        <v>0</v>
      </c>
      <c r="Q1482" s="203">
        <v>0</v>
      </c>
      <c r="R1482" s="203">
        <f>Q1482*H1482</f>
        <v>0</v>
      </c>
      <c r="S1482" s="203">
        <v>0</v>
      </c>
      <c r="T1482" s="204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5" t="s">
        <v>416</v>
      </c>
      <c r="AT1482" s="205" t="s">
        <v>212</v>
      </c>
      <c r="AU1482" s="205" t="s">
        <v>95</v>
      </c>
      <c r="AY1482" s="17" t="s">
        <v>209</v>
      </c>
      <c r="BE1482" s="206">
        <f>IF(N1482="základní",J1482,0)</f>
        <v>0</v>
      </c>
      <c r="BF1482" s="206">
        <f>IF(N1482="snížená",J1482,0)</f>
        <v>0</v>
      </c>
      <c r="BG1482" s="206">
        <f>IF(N1482="zákl. přenesená",J1482,0)</f>
        <v>0</v>
      </c>
      <c r="BH1482" s="206">
        <f>IF(N1482="sníž. přenesená",J1482,0)</f>
        <v>0</v>
      </c>
      <c r="BI1482" s="206">
        <f>IF(N1482="nulová",J1482,0)</f>
        <v>0</v>
      </c>
      <c r="BJ1482" s="17" t="s">
        <v>93</v>
      </c>
      <c r="BK1482" s="206">
        <f>ROUND(I1482*H1482,2)</f>
        <v>0</v>
      </c>
      <c r="BL1482" s="17" t="s">
        <v>416</v>
      </c>
      <c r="BM1482" s="205" t="s">
        <v>2245</v>
      </c>
    </row>
    <row r="1483" spans="1:65" s="2" customFormat="1" ht="11.25">
      <c r="A1483" s="35"/>
      <c r="B1483" s="36"/>
      <c r="C1483" s="37"/>
      <c r="D1483" s="207" t="s">
        <v>219</v>
      </c>
      <c r="E1483" s="37"/>
      <c r="F1483" s="208" t="s">
        <v>2246</v>
      </c>
      <c r="G1483" s="37"/>
      <c r="H1483" s="37"/>
      <c r="I1483" s="209"/>
      <c r="J1483" s="37"/>
      <c r="K1483" s="37"/>
      <c r="L1483" s="40"/>
      <c r="M1483" s="210"/>
      <c r="N1483" s="211"/>
      <c r="O1483" s="72"/>
      <c r="P1483" s="72"/>
      <c r="Q1483" s="72"/>
      <c r="R1483" s="72"/>
      <c r="S1483" s="72"/>
      <c r="T1483" s="73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T1483" s="17" t="s">
        <v>219</v>
      </c>
      <c r="AU1483" s="17" t="s">
        <v>95</v>
      </c>
    </row>
    <row r="1484" spans="1:65" s="12" customFormat="1" ht="22.9" customHeight="1">
      <c r="B1484" s="178"/>
      <c r="C1484" s="179"/>
      <c r="D1484" s="180" t="s">
        <v>84</v>
      </c>
      <c r="E1484" s="192" t="s">
        <v>2247</v>
      </c>
      <c r="F1484" s="192" t="s">
        <v>2248</v>
      </c>
      <c r="G1484" s="179"/>
      <c r="H1484" s="179"/>
      <c r="I1484" s="182"/>
      <c r="J1484" s="193">
        <f>BK1484</f>
        <v>0</v>
      </c>
      <c r="K1484" s="179"/>
      <c r="L1484" s="184"/>
      <c r="M1484" s="185"/>
      <c r="N1484" s="186"/>
      <c r="O1484" s="186"/>
      <c r="P1484" s="187">
        <f>SUM(P1485:P1494)</f>
        <v>0</v>
      </c>
      <c r="Q1484" s="186"/>
      <c r="R1484" s="187">
        <f>SUM(R1485:R1494)</f>
        <v>0.38727268060000009</v>
      </c>
      <c r="S1484" s="186"/>
      <c r="T1484" s="188">
        <f>SUM(T1485:T1494)</f>
        <v>0</v>
      </c>
      <c r="AR1484" s="189" t="s">
        <v>95</v>
      </c>
      <c r="AT1484" s="190" t="s">
        <v>84</v>
      </c>
      <c r="AU1484" s="190" t="s">
        <v>93</v>
      </c>
      <c r="AY1484" s="189" t="s">
        <v>209</v>
      </c>
      <c r="BK1484" s="191">
        <f>SUM(BK1485:BK1494)</f>
        <v>0</v>
      </c>
    </row>
    <row r="1485" spans="1:65" s="2" customFormat="1" ht="24.2" customHeight="1">
      <c r="A1485" s="35"/>
      <c r="B1485" s="36"/>
      <c r="C1485" s="194" t="s">
        <v>2249</v>
      </c>
      <c r="D1485" s="194" t="s">
        <v>212</v>
      </c>
      <c r="E1485" s="195" t="s">
        <v>2250</v>
      </c>
      <c r="F1485" s="196" t="s">
        <v>2251</v>
      </c>
      <c r="G1485" s="197" t="s">
        <v>462</v>
      </c>
      <c r="H1485" s="198">
        <v>771.76700000000005</v>
      </c>
      <c r="I1485" s="199"/>
      <c r="J1485" s="200">
        <f>ROUND(I1485*H1485,2)</f>
        <v>0</v>
      </c>
      <c r="K1485" s="196" t="s">
        <v>324</v>
      </c>
      <c r="L1485" s="40"/>
      <c r="M1485" s="201" t="s">
        <v>1</v>
      </c>
      <c r="N1485" s="202" t="s">
        <v>50</v>
      </c>
      <c r="O1485" s="72"/>
      <c r="P1485" s="203">
        <f>O1485*H1485</f>
        <v>0</v>
      </c>
      <c r="Q1485" s="203">
        <v>2.0799999999999999E-4</v>
      </c>
      <c r="R1485" s="203">
        <f>Q1485*H1485</f>
        <v>0.160527536</v>
      </c>
      <c r="S1485" s="203">
        <v>0</v>
      </c>
      <c r="T1485" s="204">
        <f>S1485*H1485</f>
        <v>0</v>
      </c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R1485" s="205" t="s">
        <v>416</v>
      </c>
      <c r="AT1485" s="205" t="s">
        <v>212</v>
      </c>
      <c r="AU1485" s="205" t="s">
        <v>95</v>
      </c>
      <c r="AY1485" s="17" t="s">
        <v>209</v>
      </c>
      <c r="BE1485" s="206">
        <f>IF(N1485="základní",J1485,0)</f>
        <v>0</v>
      </c>
      <c r="BF1485" s="206">
        <f>IF(N1485="snížená",J1485,0)</f>
        <v>0</v>
      </c>
      <c r="BG1485" s="206">
        <f>IF(N1485="zákl. přenesená",J1485,0)</f>
        <v>0</v>
      </c>
      <c r="BH1485" s="206">
        <f>IF(N1485="sníž. přenesená",J1485,0)</f>
        <v>0</v>
      </c>
      <c r="BI1485" s="206">
        <f>IF(N1485="nulová",J1485,0)</f>
        <v>0</v>
      </c>
      <c r="BJ1485" s="17" t="s">
        <v>93</v>
      </c>
      <c r="BK1485" s="206">
        <f>ROUND(I1485*H1485,2)</f>
        <v>0</v>
      </c>
      <c r="BL1485" s="17" t="s">
        <v>416</v>
      </c>
      <c r="BM1485" s="205" t="s">
        <v>2252</v>
      </c>
    </row>
    <row r="1486" spans="1:65" s="2" customFormat="1" ht="11.25">
      <c r="A1486" s="35"/>
      <c r="B1486" s="36"/>
      <c r="C1486" s="37"/>
      <c r="D1486" s="207" t="s">
        <v>219</v>
      </c>
      <c r="E1486" s="37"/>
      <c r="F1486" s="208" t="s">
        <v>2253</v>
      </c>
      <c r="G1486" s="37"/>
      <c r="H1486" s="37"/>
      <c r="I1486" s="209"/>
      <c r="J1486" s="37"/>
      <c r="K1486" s="37"/>
      <c r="L1486" s="40"/>
      <c r="M1486" s="210"/>
      <c r="N1486" s="211"/>
      <c r="O1486" s="72"/>
      <c r="P1486" s="72"/>
      <c r="Q1486" s="72"/>
      <c r="R1486" s="72"/>
      <c r="S1486" s="72"/>
      <c r="T1486" s="73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T1486" s="17" t="s">
        <v>219</v>
      </c>
      <c r="AU1486" s="17" t="s">
        <v>95</v>
      </c>
    </row>
    <row r="1487" spans="1:65" s="13" customFormat="1" ht="11.25">
      <c r="B1487" s="214"/>
      <c r="C1487" s="215"/>
      <c r="D1487" s="212" t="s">
        <v>263</v>
      </c>
      <c r="E1487" s="216" t="s">
        <v>1</v>
      </c>
      <c r="F1487" s="217" t="s">
        <v>2254</v>
      </c>
      <c r="G1487" s="215"/>
      <c r="H1487" s="218">
        <v>47.96</v>
      </c>
      <c r="I1487" s="219"/>
      <c r="J1487" s="215"/>
      <c r="K1487" s="215"/>
      <c r="L1487" s="220"/>
      <c r="M1487" s="221"/>
      <c r="N1487" s="222"/>
      <c r="O1487" s="222"/>
      <c r="P1487" s="222"/>
      <c r="Q1487" s="222"/>
      <c r="R1487" s="222"/>
      <c r="S1487" s="222"/>
      <c r="T1487" s="223"/>
      <c r="AT1487" s="224" t="s">
        <v>263</v>
      </c>
      <c r="AU1487" s="224" t="s">
        <v>95</v>
      </c>
      <c r="AV1487" s="13" t="s">
        <v>95</v>
      </c>
      <c r="AW1487" s="13" t="s">
        <v>41</v>
      </c>
      <c r="AX1487" s="13" t="s">
        <v>85</v>
      </c>
      <c r="AY1487" s="224" t="s">
        <v>209</v>
      </c>
    </row>
    <row r="1488" spans="1:65" s="13" customFormat="1" ht="11.25">
      <c r="B1488" s="214"/>
      <c r="C1488" s="215"/>
      <c r="D1488" s="212" t="s">
        <v>263</v>
      </c>
      <c r="E1488" s="216" t="s">
        <v>1</v>
      </c>
      <c r="F1488" s="217" t="s">
        <v>2255</v>
      </c>
      <c r="G1488" s="215"/>
      <c r="H1488" s="218">
        <v>500.41800000000001</v>
      </c>
      <c r="I1488" s="219"/>
      <c r="J1488" s="215"/>
      <c r="K1488" s="215"/>
      <c r="L1488" s="220"/>
      <c r="M1488" s="221"/>
      <c r="N1488" s="222"/>
      <c r="O1488" s="222"/>
      <c r="P1488" s="222"/>
      <c r="Q1488" s="222"/>
      <c r="R1488" s="222"/>
      <c r="S1488" s="222"/>
      <c r="T1488" s="223"/>
      <c r="AT1488" s="224" t="s">
        <v>263</v>
      </c>
      <c r="AU1488" s="224" t="s">
        <v>95</v>
      </c>
      <c r="AV1488" s="13" t="s">
        <v>95</v>
      </c>
      <c r="AW1488" s="13" t="s">
        <v>41</v>
      </c>
      <c r="AX1488" s="13" t="s">
        <v>85</v>
      </c>
      <c r="AY1488" s="224" t="s">
        <v>209</v>
      </c>
    </row>
    <row r="1489" spans="1:65" s="13" customFormat="1" ht="11.25">
      <c r="B1489" s="214"/>
      <c r="C1489" s="215"/>
      <c r="D1489" s="212" t="s">
        <v>263</v>
      </c>
      <c r="E1489" s="216" t="s">
        <v>1</v>
      </c>
      <c r="F1489" s="217" t="s">
        <v>2256</v>
      </c>
      <c r="G1489" s="215"/>
      <c r="H1489" s="218">
        <v>223.38900000000001</v>
      </c>
      <c r="I1489" s="219"/>
      <c r="J1489" s="215"/>
      <c r="K1489" s="215"/>
      <c r="L1489" s="220"/>
      <c r="M1489" s="221"/>
      <c r="N1489" s="222"/>
      <c r="O1489" s="222"/>
      <c r="P1489" s="222"/>
      <c r="Q1489" s="222"/>
      <c r="R1489" s="222"/>
      <c r="S1489" s="222"/>
      <c r="T1489" s="223"/>
      <c r="AT1489" s="224" t="s">
        <v>263</v>
      </c>
      <c r="AU1489" s="224" t="s">
        <v>95</v>
      </c>
      <c r="AV1489" s="13" t="s">
        <v>95</v>
      </c>
      <c r="AW1489" s="13" t="s">
        <v>41</v>
      </c>
      <c r="AX1489" s="13" t="s">
        <v>85</v>
      </c>
      <c r="AY1489" s="224" t="s">
        <v>209</v>
      </c>
    </row>
    <row r="1490" spans="1:65" s="14" customFormat="1" ht="11.25">
      <c r="B1490" s="229"/>
      <c r="C1490" s="230"/>
      <c r="D1490" s="212" t="s">
        <v>263</v>
      </c>
      <c r="E1490" s="231" t="s">
        <v>1</v>
      </c>
      <c r="F1490" s="232" t="s">
        <v>339</v>
      </c>
      <c r="G1490" s="230"/>
      <c r="H1490" s="233">
        <v>771.76700000000005</v>
      </c>
      <c r="I1490" s="234"/>
      <c r="J1490" s="230"/>
      <c r="K1490" s="230"/>
      <c r="L1490" s="235"/>
      <c r="M1490" s="236"/>
      <c r="N1490" s="237"/>
      <c r="O1490" s="237"/>
      <c r="P1490" s="237"/>
      <c r="Q1490" s="237"/>
      <c r="R1490" s="237"/>
      <c r="S1490" s="237"/>
      <c r="T1490" s="238"/>
      <c r="AT1490" s="239" t="s">
        <v>263</v>
      </c>
      <c r="AU1490" s="239" t="s">
        <v>95</v>
      </c>
      <c r="AV1490" s="14" t="s">
        <v>217</v>
      </c>
      <c r="AW1490" s="14" t="s">
        <v>41</v>
      </c>
      <c r="AX1490" s="14" t="s">
        <v>93</v>
      </c>
      <c r="AY1490" s="239" t="s">
        <v>209</v>
      </c>
    </row>
    <row r="1491" spans="1:65" s="2" customFormat="1" ht="24.2" customHeight="1">
      <c r="A1491" s="35"/>
      <c r="B1491" s="36"/>
      <c r="C1491" s="194" t="s">
        <v>2257</v>
      </c>
      <c r="D1491" s="194" t="s">
        <v>212</v>
      </c>
      <c r="E1491" s="195" t="s">
        <v>2258</v>
      </c>
      <c r="F1491" s="196" t="s">
        <v>2259</v>
      </c>
      <c r="G1491" s="197" t="s">
        <v>462</v>
      </c>
      <c r="H1491" s="198">
        <v>771.76700000000005</v>
      </c>
      <c r="I1491" s="199"/>
      <c r="J1491" s="200">
        <f>ROUND(I1491*H1491,2)</f>
        <v>0</v>
      </c>
      <c r="K1491" s="196" t="s">
        <v>324</v>
      </c>
      <c r="L1491" s="40"/>
      <c r="M1491" s="201" t="s">
        <v>1</v>
      </c>
      <c r="N1491" s="202" t="s">
        <v>50</v>
      </c>
      <c r="O1491" s="72"/>
      <c r="P1491" s="203">
        <f>O1491*H1491</f>
        <v>0</v>
      </c>
      <c r="Q1491" s="203">
        <v>2.8600000000000001E-4</v>
      </c>
      <c r="R1491" s="203">
        <f>Q1491*H1491</f>
        <v>0.22072536200000004</v>
      </c>
      <c r="S1491" s="203">
        <v>0</v>
      </c>
      <c r="T1491" s="204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205" t="s">
        <v>416</v>
      </c>
      <c r="AT1491" s="205" t="s">
        <v>212</v>
      </c>
      <c r="AU1491" s="205" t="s">
        <v>95</v>
      </c>
      <c r="AY1491" s="17" t="s">
        <v>209</v>
      </c>
      <c r="BE1491" s="206">
        <f>IF(N1491="základní",J1491,0)</f>
        <v>0</v>
      </c>
      <c r="BF1491" s="206">
        <f>IF(N1491="snížená",J1491,0)</f>
        <v>0</v>
      </c>
      <c r="BG1491" s="206">
        <f>IF(N1491="zákl. přenesená",J1491,0)</f>
        <v>0</v>
      </c>
      <c r="BH1491" s="206">
        <f>IF(N1491="sníž. přenesená",J1491,0)</f>
        <v>0</v>
      </c>
      <c r="BI1491" s="206">
        <f>IF(N1491="nulová",J1491,0)</f>
        <v>0</v>
      </c>
      <c r="BJ1491" s="17" t="s">
        <v>93</v>
      </c>
      <c r="BK1491" s="206">
        <f>ROUND(I1491*H1491,2)</f>
        <v>0</v>
      </c>
      <c r="BL1491" s="17" t="s">
        <v>416</v>
      </c>
      <c r="BM1491" s="205" t="s">
        <v>2260</v>
      </c>
    </row>
    <row r="1492" spans="1:65" s="2" customFormat="1" ht="11.25">
      <c r="A1492" s="35"/>
      <c r="B1492" s="36"/>
      <c r="C1492" s="37"/>
      <c r="D1492" s="207" t="s">
        <v>219</v>
      </c>
      <c r="E1492" s="37"/>
      <c r="F1492" s="208" t="s">
        <v>2261</v>
      </c>
      <c r="G1492" s="37"/>
      <c r="H1492" s="37"/>
      <c r="I1492" s="209"/>
      <c r="J1492" s="37"/>
      <c r="K1492" s="37"/>
      <c r="L1492" s="40"/>
      <c r="M1492" s="210"/>
      <c r="N1492" s="211"/>
      <c r="O1492" s="72"/>
      <c r="P1492" s="72"/>
      <c r="Q1492" s="72"/>
      <c r="R1492" s="72"/>
      <c r="S1492" s="72"/>
      <c r="T1492" s="73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T1492" s="17" t="s">
        <v>219</v>
      </c>
      <c r="AU1492" s="17" t="s">
        <v>95</v>
      </c>
    </row>
    <row r="1493" spans="1:65" s="2" customFormat="1" ht="33" customHeight="1">
      <c r="A1493" s="35"/>
      <c r="B1493" s="36"/>
      <c r="C1493" s="194" t="s">
        <v>2262</v>
      </c>
      <c r="D1493" s="194" t="s">
        <v>212</v>
      </c>
      <c r="E1493" s="195" t="s">
        <v>2263</v>
      </c>
      <c r="F1493" s="196" t="s">
        <v>2264</v>
      </c>
      <c r="G1493" s="197" t="s">
        <v>462</v>
      </c>
      <c r="H1493" s="198">
        <v>771.76700000000005</v>
      </c>
      <c r="I1493" s="199"/>
      <c r="J1493" s="200">
        <f>ROUND(I1493*H1493,2)</f>
        <v>0</v>
      </c>
      <c r="K1493" s="196" t="s">
        <v>324</v>
      </c>
      <c r="L1493" s="40"/>
      <c r="M1493" s="201" t="s">
        <v>1</v>
      </c>
      <c r="N1493" s="202" t="s">
        <v>50</v>
      </c>
      <c r="O1493" s="72"/>
      <c r="P1493" s="203">
        <f>O1493*H1493</f>
        <v>0</v>
      </c>
      <c r="Q1493" s="203">
        <v>7.7999999999999999E-6</v>
      </c>
      <c r="R1493" s="203">
        <f>Q1493*H1493</f>
        <v>6.0197826000000006E-3</v>
      </c>
      <c r="S1493" s="203">
        <v>0</v>
      </c>
      <c r="T1493" s="204">
        <f>S1493*H1493</f>
        <v>0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R1493" s="205" t="s">
        <v>416</v>
      </c>
      <c r="AT1493" s="205" t="s">
        <v>212</v>
      </c>
      <c r="AU1493" s="205" t="s">
        <v>95</v>
      </c>
      <c r="AY1493" s="17" t="s">
        <v>209</v>
      </c>
      <c r="BE1493" s="206">
        <f>IF(N1493="základní",J1493,0)</f>
        <v>0</v>
      </c>
      <c r="BF1493" s="206">
        <f>IF(N1493="snížená",J1493,0)</f>
        <v>0</v>
      </c>
      <c r="BG1493" s="206">
        <f>IF(N1493="zákl. přenesená",J1493,0)</f>
        <v>0</v>
      </c>
      <c r="BH1493" s="206">
        <f>IF(N1493="sníž. přenesená",J1493,0)</f>
        <v>0</v>
      </c>
      <c r="BI1493" s="206">
        <f>IF(N1493="nulová",J1493,0)</f>
        <v>0</v>
      </c>
      <c r="BJ1493" s="17" t="s">
        <v>93</v>
      </c>
      <c r="BK1493" s="206">
        <f>ROUND(I1493*H1493,2)</f>
        <v>0</v>
      </c>
      <c r="BL1493" s="17" t="s">
        <v>416</v>
      </c>
      <c r="BM1493" s="205" t="s">
        <v>2265</v>
      </c>
    </row>
    <row r="1494" spans="1:65" s="2" customFormat="1" ht="11.25">
      <c r="A1494" s="35"/>
      <c r="B1494" s="36"/>
      <c r="C1494" s="37"/>
      <c r="D1494" s="207" t="s">
        <v>219</v>
      </c>
      <c r="E1494" s="37"/>
      <c r="F1494" s="208" t="s">
        <v>2266</v>
      </c>
      <c r="G1494" s="37"/>
      <c r="H1494" s="37"/>
      <c r="I1494" s="209"/>
      <c r="J1494" s="37"/>
      <c r="K1494" s="37"/>
      <c r="L1494" s="40"/>
      <c r="M1494" s="210"/>
      <c r="N1494" s="211"/>
      <c r="O1494" s="72"/>
      <c r="P1494" s="72"/>
      <c r="Q1494" s="72"/>
      <c r="R1494" s="72"/>
      <c r="S1494" s="72"/>
      <c r="T1494" s="73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T1494" s="17" t="s">
        <v>219</v>
      </c>
      <c r="AU1494" s="17" t="s">
        <v>95</v>
      </c>
    </row>
    <row r="1495" spans="1:65" s="12" customFormat="1" ht="22.9" customHeight="1">
      <c r="B1495" s="178"/>
      <c r="C1495" s="179"/>
      <c r="D1495" s="180" t="s">
        <v>84</v>
      </c>
      <c r="E1495" s="192" t="s">
        <v>2267</v>
      </c>
      <c r="F1495" s="192" t="s">
        <v>2268</v>
      </c>
      <c r="G1495" s="179"/>
      <c r="H1495" s="179"/>
      <c r="I1495" s="182"/>
      <c r="J1495" s="193">
        <f>BK1495</f>
        <v>0</v>
      </c>
      <c r="K1495" s="179"/>
      <c r="L1495" s="184"/>
      <c r="M1495" s="185"/>
      <c r="N1495" s="186"/>
      <c r="O1495" s="186"/>
      <c r="P1495" s="187">
        <f>SUM(P1496:P1520)</f>
        <v>0</v>
      </c>
      <c r="Q1495" s="186"/>
      <c r="R1495" s="187">
        <f>SUM(R1496:R1520)</f>
        <v>3.9679999999999993E-2</v>
      </c>
      <c r="S1495" s="186"/>
      <c r="T1495" s="188">
        <f>SUM(T1496:T1520)</f>
        <v>0</v>
      </c>
      <c r="AR1495" s="189" t="s">
        <v>95</v>
      </c>
      <c r="AT1495" s="190" t="s">
        <v>84</v>
      </c>
      <c r="AU1495" s="190" t="s">
        <v>93</v>
      </c>
      <c r="AY1495" s="189" t="s">
        <v>209</v>
      </c>
      <c r="BK1495" s="191">
        <f>SUM(BK1496:BK1520)</f>
        <v>0</v>
      </c>
    </row>
    <row r="1496" spans="1:65" s="2" customFormat="1" ht="24.2" customHeight="1">
      <c r="A1496" s="35"/>
      <c r="B1496" s="36"/>
      <c r="C1496" s="194" t="s">
        <v>2269</v>
      </c>
      <c r="D1496" s="194" t="s">
        <v>212</v>
      </c>
      <c r="E1496" s="195" t="s">
        <v>2270</v>
      </c>
      <c r="F1496" s="196" t="s">
        <v>2271</v>
      </c>
      <c r="G1496" s="197" t="s">
        <v>515</v>
      </c>
      <c r="H1496" s="198">
        <v>1</v>
      </c>
      <c r="I1496" s="199"/>
      <c r="J1496" s="200">
        <f>ROUND(I1496*H1496,2)</f>
        <v>0</v>
      </c>
      <c r="K1496" s="196" t="s">
        <v>324</v>
      </c>
      <c r="L1496" s="40"/>
      <c r="M1496" s="201" t="s">
        <v>1</v>
      </c>
      <c r="N1496" s="202" t="s">
        <v>50</v>
      </c>
      <c r="O1496" s="72"/>
      <c r="P1496" s="203">
        <f>O1496*H1496</f>
        <v>0</v>
      </c>
      <c r="Q1496" s="203">
        <v>0</v>
      </c>
      <c r="R1496" s="203">
        <f>Q1496*H1496</f>
        <v>0</v>
      </c>
      <c r="S1496" s="203">
        <v>0</v>
      </c>
      <c r="T1496" s="204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205" t="s">
        <v>416</v>
      </c>
      <c r="AT1496" s="205" t="s">
        <v>212</v>
      </c>
      <c r="AU1496" s="205" t="s">
        <v>95</v>
      </c>
      <c r="AY1496" s="17" t="s">
        <v>209</v>
      </c>
      <c r="BE1496" s="206">
        <f>IF(N1496="základní",J1496,0)</f>
        <v>0</v>
      </c>
      <c r="BF1496" s="206">
        <f>IF(N1496="snížená",J1496,0)</f>
        <v>0</v>
      </c>
      <c r="BG1496" s="206">
        <f>IF(N1496="zákl. přenesená",J1496,0)</f>
        <v>0</v>
      </c>
      <c r="BH1496" s="206">
        <f>IF(N1496="sníž. přenesená",J1496,0)</f>
        <v>0</v>
      </c>
      <c r="BI1496" s="206">
        <f>IF(N1496="nulová",J1496,0)</f>
        <v>0</v>
      </c>
      <c r="BJ1496" s="17" t="s">
        <v>93</v>
      </c>
      <c r="BK1496" s="206">
        <f>ROUND(I1496*H1496,2)</f>
        <v>0</v>
      </c>
      <c r="BL1496" s="17" t="s">
        <v>416</v>
      </c>
      <c r="BM1496" s="205" t="s">
        <v>2272</v>
      </c>
    </row>
    <row r="1497" spans="1:65" s="2" customFormat="1" ht="11.25">
      <c r="A1497" s="35"/>
      <c r="B1497" s="36"/>
      <c r="C1497" s="37"/>
      <c r="D1497" s="207" t="s">
        <v>219</v>
      </c>
      <c r="E1497" s="37"/>
      <c r="F1497" s="208" t="s">
        <v>2273</v>
      </c>
      <c r="G1497" s="37"/>
      <c r="H1497" s="37"/>
      <c r="I1497" s="209"/>
      <c r="J1497" s="37"/>
      <c r="K1497" s="37"/>
      <c r="L1497" s="40"/>
      <c r="M1497" s="210"/>
      <c r="N1497" s="211"/>
      <c r="O1497" s="72"/>
      <c r="P1497" s="72"/>
      <c r="Q1497" s="72"/>
      <c r="R1497" s="72"/>
      <c r="S1497" s="72"/>
      <c r="T1497" s="73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T1497" s="17" t="s">
        <v>219</v>
      </c>
      <c r="AU1497" s="17" t="s">
        <v>95</v>
      </c>
    </row>
    <row r="1498" spans="1:65" s="13" customFormat="1" ht="11.25">
      <c r="B1498" s="214"/>
      <c r="C1498" s="215"/>
      <c r="D1498" s="212" t="s">
        <v>263</v>
      </c>
      <c r="E1498" s="216" t="s">
        <v>1</v>
      </c>
      <c r="F1498" s="217" t="s">
        <v>2274</v>
      </c>
      <c r="G1498" s="215"/>
      <c r="H1498" s="218">
        <v>1</v>
      </c>
      <c r="I1498" s="219"/>
      <c r="J1498" s="215"/>
      <c r="K1498" s="215"/>
      <c r="L1498" s="220"/>
      <c r="M1498" s="221"/>
      <c r="N1498" s="222"/>
      <c r="O1498" s="222"/>
      <c r="P1498" s="222"/>
      <c r="Q1498" s="222"/>
      <c r="R1498" s="222"/>
      <c r="S1498" s="222"/>
      <c r="T1498" s="223"/>
      <c r="AT1498" s="224" t="s">
        <v>263</v>
      </c>
      <c r="AU1498" s="224" t="s">
        <v>95</v>
      </c>
      <c r="AV1498" s="13" t="s">
        <v>95</v>
      </c>
      <c r="AW1498" s="13" t="s">
        <v>41</v>
      </c>
      <c r="AX1498" s="13" t="s">
        <v>85</v>
      </c>
      <c r="AY1498" s="224" t="s">
        <v>209</v>
      </c>
    </row>
    <row r="1499" spans="1:65" s="14" customFormat="1" ht="11.25">
      <c r="B1499" s="229"/>
      <c r="C1499" s="230"/>
      <c r="D1499" s="212" t="s">
        <v>263</v>
      </c>
      <c r="E1499" s="231" t="s">
        <v>1</v>
      </c>
      <c r="F1499" s="232" t="s">
        <v>339</v>
      </c>
      <c r="G1499" s="230"/>
      <c r="H1499" s="233">
        <v>1</v>
      </c>
      <c r="I1499" s="234"/>
      <c r="J1499" s="230"/>
      <c r="K1499" s="230"/>
      <c r="L1499" s="235"/>
      <c r="M1499" s="236"/>
      <c r="N1499" s="237"/>
      <c r="O1499" s="237"/>
      <c r="P1499" s="237"/>
      <c r="Q1499" s="237"/>
      <c r="R1499" s="237"/>
      <c r="S1499" s="237"/>
      <c r="T1499" s="238"/>
      <c r="AT1499" s="239" t="s">
        <v>263</v>
      </c>
      <c r="AU1499" s="239" t="s">
        <v>95</v>
      </c>
      <c r="AV1499" s="14" t="s">
        <v>217</v>
      </c>
      <c r="AW1499" s="14" t="s">
        <v>41</v>
      </c>
      <c r="AX1499" s="14" t="s">
        <v>93</v>
      </c>
      <c r="AY1499" s="239" t="s">
        <v>209</v>
      </c>
    </row>
    <row r="1500" spans="1:65" s="2" customFormat="1" ht="24.2" customHeight="1">
      <c r="A1500" s="35"/>
      <c r="B1500" s="36"/>
      <c r="C1500" s="250" t="s">
        <v>2275</v>
      </c>
      <c r="D1500" s="250" t="s">
        <v>405</v>
      </c>
      <c r="E1500" s="251" t="s">
        <v>2276</v>
      </c>
      <c r="F1500" s="252" t="s">
        <v>2277</v>
      </c>
      <c r="G1500" s="253" t="s">
        <v>515</v>
      </c>
      <c r="H1500" s="254">
        <v>1.5</v>
      </c>
      <c r="I1500" s="255"/>
      <c r="J1500" s="256">
        <f>ROUND(I1500*H1500,2)</f>
        <v>0</v>
      </c>
      <c r="K1500" s="252" t="s">
        <v>1</v>
      </c>
      <c r="L1500" s="257"/>
      <c r="M1500" s="258" t="s">
        <v>1</v>
      </c>
      <c r="N1500" s="259" t="s">
        <v>50</v>
      </c>
      <c r="O1500" s="72"/>
      <c r="P1500" s="203">
        <f>O1500*H1500</f>
        <v>0</v>
      </c>
      <c r="Q1500" s="203">
        <v>9.4999999999999998E-3</v>
      </c>
      <c r="R1500" s="203">
        <f>Q1500*H1500</f>
        <v>1.4249999999999999E-2</v>
      </c>
      <c r="S1500" s="203">
        <v>0</v>
      </c>
      <c r="T1500" s="204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205" t="s">
        <v>526</v>
      </c>
      <c r="AT1500" s="205" t="s">
        <v>405</v>
      </c>
      <c r="AU1500" s="205" t="s">
        <v>95</v>
      </c>
      <c r="AY1500" s="17" t="s">
        <v>209</v>
      </c>
      <c r="BE1500" s="206">
        <f>IF(N1500="základní",J1500,0)</f>
        <v>0</v>
      </c>
      <c r="BF1500" s="206">
        <f>IF(N1500="snížená",J1500,0)</f>
        <v>0</v>
      </c>
      <c r="BG1500" s="206">
        <f>IF(N1500="zákl. přenesená",J1500,0)</f>
        <v>0</v>
      </c>
      <c r="BH1500" s="206">
        <f>IF(N1500="sníž. přenesená",J1500,0)</f>
        <v>0</v>
      </c>
      <c r="BI1500" s="206">
        <f>IF(N1500="nulová",J1500,0)</f>
        <v>0</v>
      </c>
      <c r="BJ1500" s="17" t="s">
        <v>93</v>
      </c>
      <c r="BK1500" s="206">
        <f>ROUND(I1500*H1500,2)</f>
        <v>0</v>
      </c>
      <c r="BL1500" s="17" t="s">
        <v>416</v>
      </c>
      <c r="BM1500" s="205" t="s">
        <v>2278</v>
      </c>
    </row>
    <row r="1501" spans="1:65" s="13" customFormat="1" ht="11.25">
      <c r="B1501" s="214"/>
      <c r="C1501" s="215"/>
      <c r="D1501" s="212" t="s">
        <v>263</v>
      </c>
      <c r="E1501" s="216" t="s">
        <v>1</v>
      </c>
      <c r="F1501" s="217" t="s">
        <v>2279</v>
      </c>
      <c r="G1501" s="215"/>
      <c r="H1501" s="218">
        <v>1.5</v>
      </c>
      <c r="I1501" s="219"/>
      <c r="J1501" s="215"/>
      <c r="K1501" s="215"/>
      <c r="L1501" s="220"/>
      <c r="M1501" s="221"/>
      <c r="N1501" s="222"/>
      <c r="O1501" s="222"/>
      <c r="P1501" s="222"/>
      <c r="Q1501" s="222"/>
      <c r="R1501" s="222"/>
      <c r="S1501" s="222"/>
      <c r="T1501" s="223"/>
      <c r="AT1501" s="224" t="s">
        <v>263</v>
      </c>
      <c r="AU1501" s="224" t="s">
        <v>95</v>
      </c>
      <c r="AV1501" s="13" t="s">
        <v>95</v>
      </c>
      <c r="AW1501" s="13" t="s">
        <v>41</v>
      </c>
      <c r="AX1501" s="13" t="s">
        <v>85</v>
      </c>
      <c r="AY1501" s="224" t="s">
        <v>209</v>
      </c>
    </row>
    <row r="1502" spans="1:65" s="14" customFormat="1" ht="11.25">
      <c r="B1502" s="229"/>
      <c r="C1502" s="230"/>
      <c r="D1502" s="212" t="s">
        <v>263</v>
      </c>
      <c r="E1502" s="231" t="s">
        <v>1</v>
      </c>
      <c r="F1502" s="232" t="s">
        <v>339</v>
      </c>
      <c r="G1502" s="230"/>
      <c r="H1502" s="233">
        <v>1.5</v>
      </c>
      <c r="I1502" s="234"/>
      <c r="J1502" s="230"/>
      <c r="K1502" s="230"/>
      <c r="L1502" s="235"/>
      <c r="M1502" s="236"/>
      <c r="N1502" s="237"/>
      <c r="O1502" s="237"/>
      <c r="P1502" s="237"/>
      <c r="Q1502" s="237"/>
      <c r="R1502" s="237"/>
      <c r="S1502" s="237"/>
      <c r="T1502" s="238"/>
      <c r="AT1502" s="239" t="s">
        <v>263</v>
      </c>
      <c r="AU1502" s="239" t="s">
        <v>95</v>
      </c>
      <c r="AV1502" s="14" t="s">
        <v>217</v>
      </c>
      <c r="AW1502" s="14" t="s">
        <v>41</v>
      </c>
      <c r="AX1502" s="14" t="s">
        <v>93</v>
      </c>
      <c r="AY1502" s="239" t="s">
        <v>209</v>
      </c>
    </row>
    <row r="1503" spans="1:65" s="2" customFormat="1" ht="37.9" customHeight="1">
      <c r="A1503" s="35"/>
      <c r="B1503" s="36"/>
      <c r="C1503" s="194" t="s">
        <v>2280</v>
      </c>
      <c r="D1503" s="194" t="s">
        <v>212</v>
      </c>
      <c r="E1503" s="195" t="s">
        <v>2281</v>
      </c>
      <c r="F1503" s="196" t="s">
        <v>2282</v>
      </c>
      <c r="G1503" s="197" t="s">
        <v>515</v>
      </c>
      <c r="H1503" s="198">
        <v>14</v>
      </c>
      <c r="I1503" s="199"/>
      <c r="J1503" s="200">
        <f>ROUND(I1503*H1503,2)</f>
        <v>0</v>
      </c>
      <c r="K1503" s="196" t="s">
        <v>324</v>
      </c>
      <c r="L1503" s="40"/>
      <c r="M1503" s="201" t="s">
        <v>1</v>
      </c>
      <c r="N1503" s="202" t="s">
        <v>50</v>
      </c>
      <c r="O1503" s="72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205" t="s">
        <v>416</v>
      </c>
      <c r="AT1503" s="205" t="s">
        <v>212</v>
      </c>
      <c r="AU1503" s="205" t="s">
        <v>95</v>
      </c>
      <c r="AY1503" s="17" t="s">
        <v>209</v>
      </c>
      <c r="BE1503" s="206">
        <f>IF(N1503="základní",J1503,0)</f>
        <v>0</v>
      </c>
      <c r="BF1503" s="206">
        <f>IF(N1503="snížená",J1503,0)</f>
        <v>0</v>
      </c>
      <c r="BG1503" s="206">
        <f>IF(N1503="zákl. přenesená",J1503,0)</f>
        <v>0</v>
      </c>
      <c r="BH1503" s="206">
        <f>IF(N1503="sníž. přenesená",J1503,0)</f>
        <v>0</v>
      </c>
      <c r="BI1503" s="206">
        <f>IF(N1503="nulová",J1503,0)</f>
        <v>0</v>
      </c>
      <c r="BJ1503" s="17" t="s">
        <v>93</v>
      </c>
      <c r="BK1503" s="206">
        <f>ROUND(I1503*H1503,2)</f>
        <v>0</v>
      </c>
      <c r="BL1503" s="17" t="s">
        <v>416</v>
      </c>
      <c r="BM1503" s="205" t="s">
        <v>2283</v>
      </c>
    </row>
    <row r="1504" spans="1:65" s="2" customFormat="1" ht="11.25">
      <c r="A1504" s="35"/>
      <c r="B1504" s="36"/>
      <c r="C1504" s="37"/>
      <c r="D1504" s="207" t="s">
        <v>219</v>
      </c>
      <c r="E1504" s="37"/>
      <c r="F1504" s="208" t="s">
        <v>2284</v>
      </c>
      <c r="G1504" s="37"/>
      <c r="H1504" s="37"/>
      <c r="I1504" s="209"/>
      <c r="J1504" s="37"/>
      <c r="K1504" s="37"/>
      <c r="L1504" s="40"/>
      <c r="M1504" s="210"/>
      <c r="N1504" s="211"/>
      <c r="O1504" s="72"/>
      <c r="P1504" s="72"/>
      <c r="Q1504" s="72"/>
      <c r="R1504" s="72"/>
      <c r="S1504" s="72"/>
      <c r="T1504" s="73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T1504" s="17" t="s">
        <v>219</v>
      </c>
      <c r="AU1504" s="17" t="s">
        <v>95</v>
      </c>
    </row>
    <row r="1505" spans="1:65" s="2" customFormat="1" ht="33" customHeight="1">
      <c r="A1505" s="35"/>
      <c r="B1505" s="36"/>
      <c r="C1505" s="250" t="s">
        <v>2285</v>
      </c>
      <c r="D1505" s="250" t="s">
        <v>405</v>
      </c>
      <c r="E1505" s="251" t="s">
        <v>2286</v>
      </c>
      <c r="F1505" s="252" t="s">
        <v>2287</v>
      </c>
      <c r="G1505" s="253" t="s">
        <v>515</v>
      </c>
      <c r="H1505" s="254">
        <v>4</v>
      </c>
      <c r="I1505" s="255"/>
      <c r="J1505" s="256">
        <f>ROUND(I1505*H1505,2)</f>
        <v>0</v>
      </c>
      <c r="K1505" s="252" t="s">
        <v>1</v>
      </c>
      <c r="L1505" s="257"/>
      <c r="M1505" s="258" t="s">
        <v>1</v>
      </c>
      <c r="N1505" s="259" t="s">
        <v>50</v>
      </c>
      <c r="O1505" s="72"/>
      <c r="P1505" s="203">
        <f>O1505*H1505</f>
        <v>0</v>
      </c>
      <c r="Q1505" s="203">
        <v>8.7000000000000001E-4</v>
      </c>
      <c r="R1505" s="203">
        <f>Q1505*H1505</f>
        <v>3.48E-3</v>
      </c>
      <c r="S1505" s="203">
        <v>0</v>
      </c>
      <c r="T1505" s="204">
        <f>S1505*H1505</f>
        <v>0</v>
      </c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R1505" s="205" t="s">
        <v>526</v>
      </c>
      <c r="AT1505" s="205" t="s">
        <v>405</v>
      </c>
      <c r="AU1505" s="205" t="s">
        <v>95</v>
      </c>
      <c r="AY1505" s="17" t="s">
        <v>209</v>
      </c>
      <c r="BE1505" s="206">
        <f>IF(N1505="základní",J1505,0)</f>
        <v>0</v>
      </c>
      <c r="BF1505" s="206">
        <f>IF(N1505="snížená",J1505,0)</f>
        <v>0</v>
      </c>
      <c r="BG1505" s="206">
        <f>IF(N1505="zákl. přenesená",J1505,0)</f>
        <v>0</v>
      </c>
      <c r="BH1505" s="206">
        <f>IF(N1505="sníž. přenesená",J1505,0)</f>
        <v>0</v>
      </c>
      <c r="BI1505" s="206">
        <f>IF(N1505="nulová",J1505,0)</f>
        <v>0</v>
      </c>
      <c r="BJ1505" s="17" t="s">
        <v>93</v>
      </c>
      <c r="BK1505" s="206">
        <f>ROUND(I1505*H1505,2)</f>
        <v>0</v>
      </c>
      <c r="BL1505" s="17" t="s">
        <v>416</v>
      </c>
      <c r="BM1505" s="205" t="s">
        <v>2288</v>
      </c>
    </row>
    <row r="1506" spans="1:65" s="2" customFormat="1" ht="33" customHeight="1">
      <c r="A1506" s="35"/>
      <c r="B1506" s="36"/>
      <c r="C1506" s="250" t="s">
        <v>2289</v>
      </c>
      <c r="D1506" s="250" t="s">
        <v>405</v>
      </c>
      <c r="E1506" s="251" t="s">
        <v>2290</v>
      </c>
      <c r="F1506" s="252" t="s">
        <v>2291</v>
      </c>
      <c r="G1506" s="253" t="s">
        <v>515</v>
      </c>
      <c r="H1506" s="254">
        <v>1</v>
      </c>
      <c r="I1506" s="255"/>
      <c r="J1506" s="256">
        <f>ROUND(I1506*H1506,2)</f>
        <v>0</v>
      </c>
      <c r="K1506" s="252" t="s">
        <v>1</v>
      </c>
      <c r="L1506" s="257"/>
      <c r="M1506" s="258" t="s">
        <v>1</v>
      </c>
      <c r="N1506" s="259" t="s">
        <v>50</v>
      </c>
      <c r="O1506" s="72"/>
      <c r="P1506" s="203">
        <f>O1506*H1506</f>
        <v>0</v>
      </c>
      <c r="Q1506" s="203">
        <v>1.66E-3</v>
      </c>
      <c r="R1506" s="203">
        <f>Q1506*H1506</f>
        <v>1.66E-3</v>
      </c>
      <c r="S1506" s="203">
        <v>0</v>
      </c>
      <c r="T1506" s="204">
        <f>S1506*H1506</f>
        <v>0</v>
      </c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R1506" s="205" t="s">
        <v>526</v>
      </c>
      <c r="AT1506" s="205" t="s">
        <v>405</v>
      </c>
      <c r="AU1506" s="205" t="s">
        <v>95</v>
      </c>
      <c r="AY1506" s="17" t="s">
        <v>209</v>
      </c>
      <c r="BE1506" s="206">
        <f>IF(N1506="základní",J1506,0)</f>
        <v>0</v>
      </c>
      <c r="BF1506" s="206">
        <f>IF(N1506="snížená",J1506,0)</f>
        <v>0</v>
      </c>
      <c r="BG1506" s="206">
        <f>IF(N1506="zákl. přenesená",J1506,0)</f>
        <v>0</v>
      </c>
      <c r="BH1506" s="206">
        <f>IF(N1506="sníž. přenesená",J1506,0)</f>
        <v>0</v>
      </c>
      <c r="BI1506" s="206">
        <f>IF(N1506="nulová",J1506,0)</f>
        <v>0</v>
      </c>
      <c r="BJ1506" s="17" t="s">
        <v>93</v>
      </c>
      <c r="BK1506" s="206">
        <f>ROUND(I1506*H1506,2)</f>
        <v>0</v>
      </c>
      <c r="BL1506" s="17" t="s">
        <v>416</v>
      </c>
      <c r="BM1506" s="205" t="s">
        <v>2292</v>
      </c>
    </row>
    <row r="1507" spans="1:65" s="2" customFormat="1" ht="33" customHeight="1">
      <c r="A1507" s="35"/>
      <c r="B1507" s="36"/>
      <c r="C1507" s="250" t="s">
        <v>2293</v>
      </c>
      <c r="D1507" s="250" t="s">
        <v>405</v>
      </c>
      <c r="E1507" s="251" t="s">
        <v>2294</v>
      </c>
      <c r="F1507" s="252" t="s">
        <v>2295</v>
      </c>
      <c r="G1507" s="253" t="s">
        <v>515</v>
      </c>
      <c r="H1507" s="254">
        <v>4</v>
      </c>
      <c r="I1507" s="255"/>
      <c r="J1507" s="256">
        <f>ROUND(I1507*H1507,2)</f>
        <v>0</v>
      </c>
      <c r="K1507" s="252" t="s">
        <v>1</v>
      </c>
      <c r="L1507" s="257"/>
      <c r="M1507" s="258" t="s">
        <v>1</v>
      </c>
      <c r="N1507" s="259" t="s">
        <v>50</v>
      </c>
      <c r="O1507" s="72"/>
      <c r="P1507" s="203">
        <f>O1507*H1507</f>
        <v>0</v>
      </c>
      <c r="Q1507" s="203">
        <v>1.7899999999999999E-3</v>
      </c>
      <c r="R1507" s="203">
        <f>Q1507*H1507</f>
        <v>7.1599999999999997E-3</v>
      </c>
      <c r="S1507" s="203">
        <v>0</v>
      </c>
      <c r="T1507" s="204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5" t="s">
        <v>526</v>
      </c>
      <c r="AT1507" s="205" t="s">
        <v>405</v>
      </c>
      <c r="AU1507" s="205" t="s">
        <v>95</v>
      </c>
      <c r="AY1507" s="17" t="s">
        <v>209</v>
      </c>
      <c r="BE1507" s="206">
        <f>IF(N1507="základní",J1507,0)</f>
        <v>0</v>
      </c>
      <c r="BF1507" s="206">
        <f>IF(N1507="snížená",J1507,0)</f>
        <v>0</v>
      </c>
      <c r="BG1507" s="206">
        <f>IF(N1507="zákl. přenesená",J1507,0)</f>
        <v>0</v>
      </c>
      <c r="BH1507" s="206">
        <f>IF(N1507="sníž. přenesená",J1507,0)</f>
        <v>0</v>
      </c>
      <c r="BI1507" s="206">
        <f>IF(N1507="nulová",J1507,0)</f>
        <v>0</v>
      </c>
      <c r="BJ1507" s="17" t="s">
        <v>93</v>
      </c>
      <c r="BK1507" s="206">
        <f>ROUND(I1507*H1507,2)</f>
        <v>0</v>
      </c>
      <c r="BL1507" s="17" t="s">
        <v>416</v>
      </c>
      <c r="BM1507" s="205" t="s">
        <v>2296</v>
      </c>
    </row>
    <row r="1508" spans="1:65" s="2" customFormat="1" ht="33" customHeight="1">
      <c r="A1508" s="35"/>
      <c r="B1508" s="36"/>
      <c r="C1508" s="250" t="s">
        <v>2297</v>
      </c>
      <c r="D1508" s="250" t="s">
        <v>405</v>
      </c>
      <c r="E1508" s="251" t="s">
        <v>2298</v>
      </c>
      <c r="F1508" s="252" t="s">
        <v>2299</v>
      </c>
      <c r="G1508" s="253" t="s">
        <v>515</v>
      </c>
      <c r="H1508" s="254">
        <v>5</v>
      </c>
      <c r="I1508" s="255"/>
      <c r="J1508" s="256">
        <f>ROUND(I1508*H1508,2)</f>
        <v>0</v>
      </c>
      <c r="K1508" s="252" t="s">
        <v>1</v>
      </c>
      <c r="L1508" s="257"/>
      <c r="M1508" s="258" t="s">
        <v>1</v>
      </c>
      <c r="N1508" s="259" t="s">
        <v>50</v>
      </c>
      <c r="O1508" s="72"/>
      <c r="P1508" s="203">
        <f>O1508*H1508</f>
        <v>0</v>
      </c>
      <c r="Q1508" s="203">
        <v>1E-3</v>
      </c>
      <c r="R1508" s="203">
        <f>Q1508*H1508</f>
        <v>5.0000000000000001E-3</v>
      </c>
      <c r="S1508" s="203">
        <v>0</v>
      </c>
      <c r="T1508" s="204">
        <f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205" t="s">
        <v>526</v>
      </c>
      <c r="AT1508" s="205" t="s">
        <v>405</v>
      </c>
      <c r="AU1508" s="205" t="s">
        <v>95</v>
      </c>
      <c r="AY1508" s="17" t="s">
        <v>209</v>
      </c>
      <c r="BE1508" s="206">
        <f>IF(N1508="základní",J1508,0)</f>
        <v>0</v>
      </c>
      <c r="BF1508" s="206">
        <f>IF(N1508="snížená",J1508,0)</f>
        <v>0</v>
      </c>
      <c r="BG1508" s="206">
        <f>IF(N1508="zákl. přenesená",J1508,0)</f>
        <v>0</v>
      </c>
      <c r="BH1508" s="206">
        <f>IF(N1508="sníž. přenesená",J1508,0)</f>
        <v>0</v>
      </c>
      <c r="BI1508" s="206">
        <f>IF(N1508="nulová",J1508,0)</f>
        <v>0</v>
      </c>
      <c r="BJ1508" s="17" t="s">
        <v>93</v>
      </c>
      <c r="BK1508" s="206">
        <f>ROUND(I1508*H1508,2)</f>
        <v>0</v>
      </c>
      <c r="BL1508" s="17" t="s">
        <v>416</v>
      </c>
      <c r="BM1508" s="205" t="s">
        <v>2300</v>
      </c>
    </row>
    <row r="1509" spans="1:65" s="2" customFormat="1" ht="37.9" customHeight="1">
      <c r="A1509" s="35"/>
      <c r="B1509" s="36"/>
      <c r="C1509" s="194" t="s">
        <v>2301</v>
      </c>
      <c r="D1509" s="194" t="s">
        <v>212</v>
      </c>
      <c r="E1509" s="195" t="s">
        <v>2302</v>
      </c>
      <c r="F1509" s="196" t="s">
        <v>2303</v>
      </c>
      <c r="G1509" s="197" t="s">
        <v>515</v>
      </c>
      <c r="H1509" s="198">
        <v>1</v>
      </c>
      <c r="I1509" s="199"/>
      <c r="J1509" s="200">
        <f>ROUND(I1509*H1509,2)</f>
        <v>0</v>
      </c>
      <c r="K1509" s="196" t="s">
        <v>324</v>
      </c>
      <c r="L1509" s="40"/>
      <c r="M1509" s="201" t="s">
        <v>1</v>
      </c>
      <c r="N1509" s="202" t="s">
        <v>50</v>
      </c>
      <c r="O1509" s="72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205" t="s">
        <v>416</v>
      </c>
      <c r="AT1509" s="205" t="s">
        <v>212</v>
      </c>
      <c r="AU1509" s="205" t="s">
        <v>95</v>
      </c>
      <c r="AY1509" s="17" t="s">
        <v>209</v>
      </c>
      <c r="BE1509" s="206">
        <f>IF(N1509="základní",J1509,0)</f>
        <v>0</v>
      </c>
      <c r="BF1509" s="206">
        <f>IF(N1509="snížená",J1509,0)</f>
        <v>0</v>
      </c>
      <c r="BG1509" s="206">
        <f>IF(N1509="zákl. přenesená",J1509,0)</f>
        <v>0</v>
      </c>
      <c r="BH1509" s="206">
        <f>IF(N1509="sníž. přenesená",J1509,0)</f>
        <v>0</v>
      </c>
      <c r="BI1509" s="206">
        <f>IF(N1509="nulová",J1509,0)</f>
        <v>0</v>
      </c>
      <c r="BJ1509" s="17" t="s">
        <v>93</v>
      </c>
      <c r="BK1509" s="206">
        <f>ROUND(I1509*H1509,2)</f>
        <v>0</v>
      </c>
      <c r="BL1509" s="17" t="s">
        <v>416</v>
      </c>
      <c r="BM1509" s="205" t="s">
        <v>2304</v>
      </c>
    </row>
    <row r="1510" spans="1:65" s="2" customFormat="1" ht="11.25">
      <c r="A1510" s="35"/>
      <c r="B1510" s="36"/>
      <c r="C1510" s="37"/>
      <c r="D1510" s="207" t="s">
        <v>219</v>
      </c>
      <c r="E1510" s="37"/>
      <c r="F1510" s="208" t="s">
        <v>2305</v>
      </c>
      <c r="G1510" s="37"/>
      <c r="H1510" s="37"/>
      <c r="I1510" s="209"/>
      <c r="J1510" s="37"/>
      <c r="K1510" s="37"/>
      <c r="L1510" s="40"/>
      <c r="M1510" s="210"/>
      <c r="N1510" s="211"/>
      <c r="O1510" s="72"/>
      <c r="P1510" s="72"/>
      <c r="Q1510" s="72"/>
      <c r="R1510" s="72"/>
      <c r="S1510" s="72"/>
      <c r="T1510" s="73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T1510" s="17" t="s">
        <v>219</v>
      </c>
      <c r="AU1510" s="17" t="s">
        <v>95</v>
      </c>
    </row>
    <row r="1511" spans="1:65" s="2" customFormat="1" ht="33" customHeight="1">
      <c r="A1511" s="35"/>
      <c r="B1511" s="36"/>
      <c r="C1511" s="250" t="s">
        <v>2306</v>
      </c>
      <c r="D1511" s="250" t="s">
        <v>405</v>
      </c>
      <c r="E1511" s="251" t="s">
        <v>2307</v>
      </c>
      <c r="F1511" s="252" t="s">
        <v>2308</v>
      </c>
      <c r="G1511" s="253" t="s">
        <v>515</v>
      </c>
      <c r="H1511" s="254">
        <v>1</v>
      </c>
      <c r="I1511" s="255"/>
      <c r="J1511" s="256">
        <f>ROUND(I1511*H1511,2)</f>
        <v>0</v>
      </c>
      <c r="K1511" s="252" t="s">
        <v>1</v>
      </c>
      <c r="L1511" s="257"/>
      <c r="M1511" s="258" t="s">
        <v>1</v>
      </c>
      <c r="N1511" s="259" t="s">
        <v>50</v>
      </c>
      <c r="O1511" s="72"/>
      <c r="P1511" s="203">
        <f>O1511*H1511</f>
        <v>0</v>
      </c>
      <c r="Q1511" s="203">
        <v>8.1300000000000001E-3</v>
      </c>
      <c r="R1511" s="203">
        <f>Q1511*H1511</f>
        <v>8.1300000000000001E-3</v>
      </c>
      <c r="S1511" s="203">
        <v>0</v>
      </c>
      <c r="T1511" s="204">
        <f>S1511*H1511</f>
        <v>0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205" t="s">
        <v>526</v>
      </c>
      <c r="AT1511" s="205" t="s">
        <v>405</v>
      </c>
      <c r="AU1511" s="205" t="s">
        <v>95</v>
      </c>
      <c r="AY1511" s="17" t="s">
        <v>209</v>
      </c>
      <c r="BE1511" s="206">
        <f>IF(N1511="základní",J1511,0)</f>
        <v>0</v>
      </c>
      <c r="BF1511" s="206">
        <f>IF(N1511="snížená",J1511,0)</f>
        <v>0</v>
      </c>
      <c r="BG1511" s="206">
        <f>IF(N1511="zákl. přenesená",J1511,0)</f>
        <v>0</v>
      </c>
      <c r="BH1511" s="206">
        <f>IF(N1511="sníž. přenesená",J1511,0)</f>
        <v>0</v>
      </c>
      <c r="BI1511" s="206">
        <f>IF(N1511="nulová",J1511,0)</f>
        <v>0</v>
      </c>
      <c r="BJ1511" s="17" t="s">
        <v>93</v>
      </c>
      <c r="BK1511" s="206">
        <f>ROUND(I1511*H1511,2)</f>
        <v>0</v>
      </c>
      <c r="BL1511" s="17" t="s">
        <v>416</v>
      </c>
      <c r="BM1511" s="205" t="s">
        <v>2309</v>
      </c>
    </row>
    <row r="1512" spans="1:65" s="2" customFormat="1" ht="33" customHeight="1">
      <c r="A1512" s="35"/>
      <c r="B1512" s="36"/>
      <c r="C1512" s="194" t="s">
        <v>2310</v>
      </c>
      <c r="D1512" s="194" t="s">
        <v>212</v>
      </c>
      <c r="E1512" s="195" t="s">
        <v>2311</v>
      </c>
      <c r="F1512" s="196" t="s">
        <v>2312</v>
      </c>
      <c r="G1512" s="197" t="s">
        <v>515</v>
      </c>
      <c r="H1512" s="198">
        <v>9</v>
      </c>
      <c r="I1512" s="199"/>
      <c r="J1512" s="200">
        <f>ROUND(I1512*H1512,2)</f>
        <v>0</v>
      </c>
      <c r="K1512" s="196" t="s">
        <v>324</v>
      </c>
      <c r="L1512" s="40"/>
      <c r="M1512" s="201" t="s">
        <v>1</v>
      </c>
      <c r="N1512" s="202" t="s">
        <v>50</v>
      </c>
      <c r="O1512" s="72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205" t="s">
        <v>416</v>
      </c>
      <c r="AT1512" s="205" t="s">
        <v>212</v>
      </c>
      <c r="AU1512" s="205" t="s">
        <v>95</v>
      </c>
      <c r="AY1512" s="17" t="s">
        <v>209</v>
      </c>
      <c r="BE1512" s="206">
        <f>IF(N1512="základní",J1512,0)</f>
        <v>0</v>
      </c>
      <c r="BF1512" s="206">
        <f>IF(N1512="snížená",J1512,0)</f>
        <v>0</v>
      </c>
      <c r="BG1512" s="206">
        <f>IF(N1512="zákl. přenesená",J1512,0)</f>
        <v>0</v>
      </c>
      <c r="BH1512" s="206">
        <f>IF(N1512="sníž. přenesená",J1512,0)</f>
        <v>0</v>
      </c>
      <c r="BI1512" s="206">
        <f>IF(N1512="nulová",J1512,0)</f>
        <v>0</v>
      </c>
      <c r="BJ1512" s="17" t="s">
        <v>93</v>
      </c>
      <c r="BK1512" s="206">
        <f>ROUND(I1512*H1512,2)</f>
        <v>0</v>
      </c>
      <c r="BL1512" s="17" t="s">
        <v>416</v>
      </c>
      <c r="BM1512" s="205" t="s">
        <v>2313</v>
      </c>
    </row>
    <row r="1513" spans="1:65" s="2" customFormat="1" ht="11.25">
      <c r="A1513" s="35"/>
      <c r="B1513" s="36"/>
      <c r="C1513" s="37"/>
      <c r="D1513" s="207" t="s">
        <v>219</v>
      </c>
      <c r="E1513" s="37"/>
      <c r="F1513" s="208" t="s">
        <v>2314</v>
      </c>
      <c r="G1513" s="37"/>
      <c r="H1513" s="37"/>
      <c r="I1513" s="209"/>
      <c r="J1513" s="37"/>
      <c r="K1513" s="37"/>
      <c r="L1513" s="40"/>
      <c r="M1513" s="210"/>
      <c r="N1513" s="211"/>
      <c r="O1513" s="72"/>
      <c r="P1513" s="72"/>
      <c r="Q1513" s="72"/>
      <c r="R1513" s="72"/>
      <c r="S1513" s="72"/>
      <c r="T1513" s="73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T1513" s="17" t="s">
        <v>219</v>
      </c>
      <c r="AU1513" s="17" t="s">
        <v>95</v>
      </c>
    </row>
    <row r="1514" spans="1:65" s="2" customFormat="1" ht="37.9" customHeight="1">
      <c r="A1514" s="35"/>
      <c r="B1514" s="36"/>
      <c r="C1514" s="194" t="s">
        <v>2315</v>
      </c>
      <c r="D1514" s="194" t="s">
        <v>212</v>
      </c>
      <c r="E1514" s="195" t="s">
        <v>2316</v>
      </c>
      <c r="F1514" s="196" t="s">
        <v>2317</v>
      </c>
      <c r="G1514" s="197" t="s">
        <v>515</v>
      </c>
      <c r="H1514" s="198">
        <v>5</v>
      </c>
      <c r="I1514" s="199"/>
      <c r="J1514" s="200">
        <f>ROUND(I1514*H1514,2)</f>
        <v>0</v>
      </c>
      <c r="K1514" s="196" t="s">
        <v>324</v>
      </c>
      <c r="L1514" s="40"/>
      <c r="M1514" s="201" t="s">
        <v>1</v>
      </c>
      <c r="N1514" s="202" t="s">
        <v>50</v>
      </c>
      <c r="O1514" s="72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205" t="s">
        <v>416</v>
      </c>
      <c r="AT1514" s="205" t="s">
        <v>212</v>
      </c>
      <c r="AU1514" s="205" t="s">
        <v>95</v>
      </c>
      <c r="AY1514" s="17" t="s">
        <v>209</v>
      </c>
      <c r="BE1514" s="206">
        <f>IF(N1514="základní",J1514,0)</f>
        <v>0</v>
      </c>
      <c r="BF1514" s="206">
        <f>IF(N1514="snížená",J1514,0)</f>
        <v>0</v>
      </c>
      <c r="BG1514" s="206">
        <f>IF(N1514="zákl. přenesená",J1514,0)</f>
        <v>0</v>
      </c>
      <c r="BH1514" s="206">
        <f>IF(N1514="sníž. přenesená",J1514,0)</f>
        <v>0</v>
      </c>
      <c r="BI1514" s="206">
        <f>IF(N1514="nulová",J1514,0)</f>
        <v>0</v>
      </c>
      <c r="BJ1514" s="17" t="s">
        <v>93</v>
      </c>
      <c r="BK1514" s="206">
        <f>ROUND(I1514*H1514,2)</f>
        <v>0</v>
      </c>
      <c r="BL1514" s="17" t="s">
        <v>416</v>
      </c>
      <c r="BM1514" s="205" t="s">
        <v>2318</v>
      </c>
    </row>
    <row r="1515" spans="1:65" s="2" customFormat="1" ht="11.25">
      <c r="A1515" s="35"/>
      <c r="B1515" s="36"/>
      <c r="C1515" s="37"/>
      <c r="D1515" s="207" t="s">
        <v>219</v>
      </c>
      <c r="E1515" s="37"/>
      <c r="F1515" s="208" t="s">
        <v>2319</v>
      </c>
      <c r="G1515" s="37"/>
      <c r="H1515" s="37"/>
      <c r="I1515" s="209"/>
      <c r="J1515" s="37"/>
      <c r="K1515" s="37"/>
      <c r="L1515" s="40"/>
      <c r="M1515" s="210"/>
      <c r="N1515" s="211"/>
      <c r="O1515" s="72"/>
      <c r="P1515" s="72"/>
      <c r="Q1515" s="72"/>
      <c r="R1515" s="72"/>
      <c r="S1515" s="72"/>
      <c r="T1515" s="73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T1515" s="17" t="s">
        <v>219</v>
      </c>
      <c r="AU1515" s="17" t="s">
        <v>95</v>
      </c>
    </row>
    <row r="1516" spans="1:65" s="2" customFormat="1" ht="37.9" customHeight="1">
      <c r="A1516" s="35"/>
      <c r="B1516" s="36"/>
      <c r="C1516" s="194" t="s">
        <v>2320</v>
      </c>
      <c r="D1516" s="194" t="s">
        <v>212</v>
      </c>
      <c r="E1516" s="195" t="s">
        <v>2321</v>
      </c>
      <c r="F1516" s="196" t="s">
        <v>2322</v>
      </c>
      <c r="G1516" s="197" t="s">
        <v>515</v>
      </c>
      <c r="H1516" s="198">
        <v>1</v>
      </c>
      <c r="I1516" s="199"/>
      <c r="J1516" s="200">
        <f>ROUND(I1516*H1516,2)</f>
        <v>0</v>
      </c>
      <c r="K1516" s="196" t="s">
        <v>324</v>
      </c>
      <c r="L1516" s="40"/>
      <c r="M1516" s="201" t="s">
        <v>1</v>
      </c>
      <c r="N1516" s="202" t="s">
        <v>50</v>
      </c>
      <c r="O1516" s="72"/>
      <c r="P1516" s="203">
        <f>O1516*H1516</f>
        <v>0</v>
      </c>
      <c r="Q1516" s="203">
        <v>0</v>
      </c>
      <c r="R1516" s="203">
        <f>Q1516*H1516</f>
        <v>0</v>
      </c>
      <c r="S1516" s="203">
        <v>0</v>
      </c>
      <c r="T1516" s="204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205" t="s">
        <v>416</v>
      </c>
      <c r="AT1516" s="205" t="s">
        <v>212</v>
      </c>
      <c r="AU1516" s="205" t="s">
        <v>95</v>
      </c>
      <c r="AY1516" s="17" t="s">
        <v>209</v>
      </c>
      <c r="BE1516" s="206">
        <f>IF(N1516="základní",J1516,0)</f>
        <v>0</v>
      </c>
      <c r="BF1516" s="206">
        <f>IF(N1516="snížená",J1516,0)</f>
        <v>0</v>
      </c>
      <c r="BG1516" s="206">
        <f>IF(N1516="zákl. přenesená",J1516,0)</f>
        <v>0</v>
      </c>
      <c r="BH1516" s="206">
        <f>IF(N1516="sníž. přenesená",J1516,0)</f>
        <v>0</v>
      </c>
      <c r="BI1516" s="206">
        <f>IF(N1516="nulová",J1516,0)</f>
        <v>0</v>
      </c>
      <c r="BJ1516" s="17" t="s">
        <v>93</v>
      </c>
      <c r="BK1516" s="206">
        <f>ROUND(I1516*H1516,2)</f>
        <v>0</v>
      </c>
      <c r="BL1516" s="17" t="s">
        <v>416</v>
      </c>
      <c r="BM1516" s="205" t="s">
        <v>2323</v>
      </c>
    </row>
    <row r="1517" spans="1:65" s="2" customFormat="1" ht="11.25">
      <c r="A1517" s="35"/>
      <c r="B1517" s="36"/>
      <c r="C1517" s="37"/>
      <c r="D1517" s="207" t="s">
        <v>219</v>
      </c>
      <c r="E1517" s="37"/>
      <c r="F1517" s="208" t="s">
        <v>2324</v>
      </c>
      <c r="G1517" s="37"/>
      <c r="H1517" s="37"/>
      <c r="I1517" s="209"/>
      <c r="J1517" s="37"/>
      <c r="K1517" s="37"/>
      <c r="L1517" s="40"/>
      <c r="M1517" s="210"/>
      <c r="N1517" s="211"/>
      <c r="O1517" s="72"/>
      <c r="P1517" s="72"/>
      <c r="Q1517" s="72"/>
      <c r="R1517" s="72"/>
      <c r="S1517" s="72"/>
      <c r="T1517" s="73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T1517" s="17" t="s">
        <v>219</v>
      </c>
      <c r="AU1517" s="17" t="s">
        <v>95</v>
      </c>
    </row>
    <row r="1518" spans="1:65" s="2" customFormat="1" ht="16.5" customHeight="1">
      <c r="A1518" s="35"/>
      <c r="B1518" s="36"/>
      <c r="C1518" s="194" t="s">
        <v>2325</v>
      </c>
      <c r="D1518" s="194" t="s">
        <v>212</v>
      </c>
      <c r="E1518" s="195" t="s">
        <v>2326</v>
      </c>
      <c r="F1518" s="196" t="s">
        <v>2327</v>
      </c>
      <c r="G1518" s="197" t="s">
        <v>515</v>
      </c>
      <c r="H1518" s="198">
        <v>15</v>
      </c>
      <c r="I1518" s="199"/>
      <c r="J1518" s="200">
        <f>ROUND(I1518*H1518,2)</f>
        <v>0</v>
      </c>
      <c r="K1518" s="196" t="s">
        <v>1</v>
      </c>
      <c r="L1518" s="40"/>
      <c r="M1518" s="201" t="s">
        <v>1</v>
      </c>
      <c r="N1518" s="202" t="s">
        <v>50</v>
      </c>
      <c r="O1518" s="72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205" t="s">
        <v>416</v>
      </c>
      <c r="AT1518" s="205" t="s">
        <v>212</v>
      </c>
      <c r="AU1518" s="205" t="s">
        <v>95</v>
      </c>
      <c r="AY1518" s="17" t="s">
        <v>209</v>
      </c>
      <c r="BE1518" s="206">
        <f>IF(N1518="základní",J1518,0)</f>
        <v>0</v>
      </c>
      <c r="BF1518" s="206">
        <f>IF(N1518="snížená",J1518,0)</f>
        <v>0</v>
      </c>
      <c r="BG1518" s="206">
        <f>IF(N1518="zákl. přenesená",J1518,0)</f>
        <v>0</v>
      </c>
      <c r="BH1518" s="206">
        <f>IF(N1518="sníž. přenesená",J1518,0)</f>
        <v>0</v>
      </c>
      <c r="BI1518" s="206">
        <f>IF(N1518="nulová",J1518,0)</f>
        <v>0</v>
      </c>
      <c r="BJ1518" s="17" t="s">
        <v>93</v>
      </c>
      <c r="BK1518" s="206">
        <f>ROUND(I1518*H1518,2)</f>
        <v>0</v>
      </c>
      <c r="BL1518" s="17" t="s">
        <v>416</v>
      </c>
      <c r="BM1518" s="205" t="s">
        <v>2328</v>
      </c>
    </row>
    <row r="1519" spans="1:65" s="2" customFormat="1" ht="24.2" customHeight="1">
      <c r="A1519" s="35"/>
      <c r="B1519" s="36"/>
      <c r="C1519" s="194" t="s">
        <v>2329</v>
      </c>
      <c r="D1519" s="194" t="s">
        <v>212</v>
      </c>
      <c r="E1519" s="195" t="s">
        <v>2330</v>
      </c>
      <c r="F1519" s="196" t="s">
        <v>2331</v>
      </c>
      <c r="G1519" s="197" t="s">
        <v>383</v>
      </c>
      <c r="H1519" s="198">
        <v>0.04</v>
      </c>
      <c r="I1519" s="199"/>
      <c r="J1519" s="200">
        <f>ROUND(I1519*H1519,2)</f>
        <v>0</v>
      </c>
      <c r="K1519" s="196" t="s">
        <v>324</v>
      </c>
      <c r="L1519" s="40"/>
      <c r="M1519" s="201" t="s">
        <v>1</v>
      </c>
      <c r="N1519" s="202" t="s">
        <v>50</v>
      </c>
      <c r="O1519" s="72"/>
      <c r="P1519" s="203">
        <f>O1519*H1519</f>
        <v>0</v>
      </c>
      <c r="Q1519" s="203">
        <v>0</v>
      </c>
      <c r="R1519" s="203">
        <f>Q1519*H1519</f>
        <v>0</v>
      </c>
      <c r="S1519" s="203">
        <v>0</v>
      </c>
      <c r="T1519" s="204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5" t="s">
        <v>416</v>
      </c>
      <c r="AT1519" s="205" t="s">
        <v>212</v>
      </c>
      <c r="AU1519" s="205" t="s">
        <v>95</v>
      </c>
      <c r="AY1519" s="17" t="s">
        <v>209</v>
      </c>
      <c r="BE1519" s="206">
        <f>IF(N1519="základní",J1519,0)</f>
        <v>0</v>
      </c>
      <c r="BF1519" s="206">
        <f>IF(N1519="snížená",J1519,0)</f>
        <v>0</v>
      </c>
      <c r="BG1519" s="206">
        <f>IF(N1519="zákl. přenesená",J1519,0)</f>
        <v>0</v>
      </c>
      <c r="BH1519" s="206">
        <f>IF(N1519="sníž. přenesená",J1519,0)</f>
        <v>0</v>
      </c>
      <c r="BI1519" s="206">
        <f>IF(N1519="nulová",J1519,0)</f>
        <v>0</v>
      </c>
      <c r="BJ1519" s="17" t="s">
        <v>93</v>
      </c>
      <c r="BK1519" s="206">
        <f>ROUND(I1519*H1519,2)</f>
        <v>0</v>
      </c>
      <c r="BL1519" s="17" t="s">
        <v>416</v>
      </c>
      <c r="BM1519" s="205" t="s">
        <v>2332</v>
      </c>
    </row>
    <row r="1520" spans="1:65" s="2" customFormat="1" ht="11.25">
      <c r="A1520" s="35"/>
      <c r="B1520" s="36"/>
      <c r="C1520" s="37"/>
      <c r="D1520" s="207" t="s">
        <v>219</v>
      </c>
      <c r="E1520" s="37"/>
      <c r="F1520" s="208" t="s">
        <v>2333</v>
      </c>
      <c r="G1520" s="37"/>
      <c r="H1520" s="37"/>
      <c r="I1520" s="209"/>
      <c r="J1520" s="37"/>
      <c r="K1520" s="37"/>
      <c r="L1520" s="40"/>
      <c r="M1520" s="225"/>
      <c r="N1520" s="226"/>
      <c r="O1520" s="227"/>
      <c r="P1520" s="227"/>
      <c r="Q1520" s="227"/>
      <c r="R1520" s="227"/>
      <c r="S1520" s="227"/>
      <c r="T1520" s="228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T1520" s="17" t="s">
        <v>219</v>
      </c>
      <c r="AU1520" s="17" t="s">
        <v>95</v>
      </c>
    </row>
    <row r="1521" spans="1:31" s="2" customFormat="1" ht="6.95" customHeight="1">
      <c r="A1521" s="35"/>
      <c r="B1521" s="55"/>
      <c r="C1521" s="56"/>
      <c r="D1521" s="56"/>
      <c r="E1521" s="56"/>
      <c r="F1521" s="56"/>
      <c r="G1521" s="56"/>
      <c r="H1521" s="56"/>
      <c r="I1521" s="56"/>
      <c r="J1521" s="56"/>
      <c r="K1521" s="56"/>
      <c r="L1521" s="40"/>
      <c r="M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</row>
  </sheetData>
  <sheetProtection algorithmName="SHA-512" hashValue="dDWd/JiL7GLiwp8DSjTMBNaCN38ZcIUU+DyPC90DZ613FGwL9zyFvO8W/jv6ypuvpQKYGXou3uTinAWDLqM5Gw==" saltValue="1NzcUqz7yijuoVuRlc9BM9WeNXbaFli5gqgO3dIWfElh+SOJVd0SbYURAiIv9y9CCSICQeMTHMTGjAr9kImBQQ==" spinCount="100000" sheet="1" objects="1" scenarios="1" formatColumns="0" formatRows="0" autoFilter="0"/>
  <autoFilter ref="C137:K1520"/>
  <mergeCells count="9">
    <mergeCell ref="E86:H86"/>
    <mergeCell ref="E128:H128"/>
    <mergeCell ref="E130:H130"/>
    <mergeCell ref="L2:V2"/>
    <mergeCell ref="E7:H7"/>
    <mergeCell ref="E9:H9"/>
    <mergeCell ref="E18:H18"/>
    <mergeCell ref="E27:H27"/>
    <mergeCell ref="E84:H84"/>
  </mergeCells>
  <hyperlinks>
    <hyperlink ref="F142" r:id="rId1"/>
    <hyperlink ref="F144" r:id="rId2"/>
    <hyperlink ref="F146" r:id="rId3"/>
    <hyperlink ref="F151" r:id="rId4"/>
    <hyperlink ref="F155" r:id="rId5"/>
    <hyperlink ref="F160" r:id="rId6"/>
    <hyperlink ref="F164" r:id="rId7"/>
    <hyperlink ref="F170" r:id="rId8"/>
    <hyperlink ref="F181" r:id="rId9"/>
    <hyperlink ref="F185" r:id="rId10"/>
    <hyperlink ref="F189" r:id="rId11"/>
    <hyperlink ref="F191" r:id="rId12"/>
    <hyperlink ref="F199" r:id="rId13"/>
    <hyperlink ref="F207" r:id="rId14"/>
    <hyperlink ref="F211" r:id="rId15"/>
    <hyperlink ref="F215" r:id="rId16"/>
    <hyperlink ref="F219" r:id="rId17"/>
    <hyperlink ref="F223" r:id="rId18"/>
    <hyperlink ref="F227" r:id="rId19"/>
    <hyperlink ref="F231" r:id="rId20"/>
    <hyperlink ref="F236" r:id="rId21"/>
    <hyperlink ref="F243" r:id="rId22"/>
    <hyperlink ref="F248" r:id="rId23"/>
    <hyperlink ref="F250" r:id="rId24"/>
    <hyperlink ref="F255" r:id="rId25"/>
    <hyperlink ref="F259" r:id="rId26"/>
    <hyperlink ref="F264" r:id="rId27"/>
    <hyperlink ref="F271" r:id="rId28"/>
    <hyperlink ref="F282" r:id="rId29"/>
    <hyperlink ref="F286" r:id="rId30"/>
    <hyperlink ref="F291" r:id="rId31"/>
    <hyperlink ref="F295" r:id="rId32"/>
    <hyperlink ref="F299" r:id="rId33"/>
    <hyperlink ref="F303" r:id="rId34"/>
    <hyperlink ref="F307" r:id="rId35"/>
    <hyperlink ref="F311" r:id="rId36"/>
    <hyperlink ref="F315" r:id="rId37"/>
    <hyperlink ref="F319" r:id="rId38"/>
    <hyperlink ref="F321" r:id="rId39"/>
    <hyperlink ref="F325" r:id="rId40"/>
    <hyperlink ref="F330" r:id="rId41"/>
    <hyperlink ref="F334" r:id="rId42"/>
    <hyperlink ref="F338" r:id="rId43"/>
    <hyperlink ref="F340" r:id="rId44"/>
    <hyperlink ref="F344" r:id="rId45"/>
    <hyperlink ref="F351" r:id="rId46"/>
    <hyperlink ref="F355" r:id="rId47"/>
    <hyperlink ref="F359" r:id="rId48"/>
    <hyperlink ref="F363" r:id="rId49"/>
    <hyperlink ref="F365" r:id="rId50"/>
    <hyperlink ref="F367" r:id="rId51"/>
    <hyperlink ref="F373" r:id="rId52"/>
    <hyperlink ref="F381" r:id="rId53"/>
    <hyperlink ref="F385" r:id="rId54"/>
    <hyperlink ref="F391" r:id="rId55"/>
    <hyperlink ref="F393" r:id="rId56"/>
    <hyperlink ref="F398" r:id="rId57"/>
    <hyperlink ref="F400" r:id="rId58"/>
    <hyperlink ref="F402" r:id="rId59"/>
    <hyperlink ref="F406" r:id="rId60"/>
    <hyperlink ref="F410" r:id="rId61"/>
    <hyperlink ref="F414" r:id="rId62"/>
    <hyperlink ref="F416" r:id="rId63"/>
    <hyperlink ref="F418" r:id="rId64"/>
    <hyperlink ref="F422" r:id="rId65"/>
    <hyperlink ref="F424" r:id="rId66"/>
    <hyperlink ref="F428" r:id="rId67"/>
    <hyperlink ref="F434" r:id="rId68"/>
    <hyperlink ref="F440" r:id="rId69"/>
    <hyperlink ref="F442" r:id="rId70"/>
    <hyperlink ref="F448" r:id="rId71"/>
    <hyperlink ref="F454" r:id="rId72"/>
    <hyperlink ref="F458" r:id="rId73"/>
    <hyperlink ref="F464" r:id="rId74"/>
    <hyperlink ref="F467" r:id="rId75"/>
    <hyperlink ref="F471" r:id="rId76"/>
    <hyperlink ref="F479" r:id="rId77"/>
    <hyperlink ref="F520" r:id="rId78"/>
    <hyperlink ref="F534" r:id="rId79"/>
    <hyperlink ref="F538" r:id="rId80"/>
    <hyperlink ref="F542" r:id="rId81"/>
    <hyperlink ref="F552" r:id="rId82"/>
    <hyperlink ref="F567" r:id="rId83"/>
    <hyperlink ref="F571" r:id="rId84"/>
    <hyperlink ref="F575" r:id="rId85"/>
    <hyperlink ref="F583" r:id="rId86"/>
    <hyperlink ref="F592" r:id="rId87"/>
    <hyperlink ref="F598" r:id="rId88"/>
    <hyperlink ref="F600" r:id="rId89"/>
    <hyperlink ref="F602" r:id="rId90"/>
    <hyperlink ref="F604" r:id="rId91"/>
    <hyperlink ref="F606" r:id="rId92"/>
    <hyperlink ref="F609" r:id="rId93"/>
    <hyperlink ref="F617" r:id="rId94"/>
    <hyperlink ref="F621" r:id="rId95"/>
    <hyperlink ref="F623" r:id="rId96"/>
    <hyperlink ref="F625" r:id="rId97"/>
    <hyperlink ref="F629" r:id="rId98"/>
    <hyperlink ref="F633" r:id="rId99"/>
    <hyperlink ref="F637" r:id="rId100"/>
    <hyperlink ref="F639" r:id="rId101"/>
    <hyperlink ref="F641" r:id="rId102"/>
    <hyperlink ref="F645" r:id="rId103"/>
    <hyperlink ref="F650" r:id="rId104"/>
    <hyperlink ref="F654" r:id="rId105"/>
    <hyperlink ref="F661" r:id="rId106"/>
    <hyperlink ref="F668" r:id="rId107"/>
    <hyperlink ref="F674" r:id="rId108"/>
    <hyperlink ref="F680" r:id="rId109"/>
    <hyperlink ref="F686" r:id="rId110"/>
    <hyperlink ref="F689" r:id="rId111"/>
    <hyperlink ref="F699" r:id="rId112"/>
    <hyperlink ref="F720" r:id="rId113"/>
    <hyperlink ref="F734" r:id="rId114"/>
    <hyperlink ref="F741" r:id="rId115"/>
    <hyperlink ref="F749" r:id="rId116"/>
    <hyperlink ref="F759" r:id="rId117"/>
    <hyperlink ref="F763" r:id="rId118"/>
    <hyperlink ref="F773" r:id="rId119"/>
    <hyperlink ref="F787" r:id="rId120"/>
    <hyperlink ref="F790" r:id="rId121"/>
    <hyperlink ref="F798" r:id="rId122"/>
    <hyperlink ref="F801" r:id="rId123"/>
    <hyperlink ref="F810" r:id="rId124"/>
    <hyperlink ref="F826" r:id="rId125"/>
    <hyperlink ref="F833" r:id="rId126"/>
    <hyperlink ref="F840" r:id="rId127"/>
    <hyperlink ref="F848" r:id="rId128"/>
    <hyperlink ref="F859" r:id="rId129"/>
    <hyperlink ref="F864" r:id="rId130"/>
    <hyperlink ref="F869" r:id="rId131"/>
    <hyperlink ref="F885" r:id="rId132"/>
    <hyperlink ref="F889" r:id="rId133"/>
    <hyperlink ref="F892" r:id="rId134"/>
    <hyperlink ref="F896" r:id="rId135"/>
    <hyperlink ref="F901" r:id="rId136"/>
    <hyperlink ref="F905" r:id="rId137"/>
    <hyperlink ref="F907" r:id="rId138"/>
    <hyperlink ref="F915" r:id="rId139"/>
    <hyperlink ref="F937" r:id="rId140"/>
    <hyperlink ref="F950" r:id="rId141"/>
    <hyperlink ref="F955" r:id="rId142"/>
    <hyperlink ref="F964" r:id="rId143"/>
    <hyperlink ref="F967" r:id="rId144"/>
    <hyperlink ref="F971" r:id="rId145"/>
    <hyperlink ref="F975" r:id="rId146"/>
    <hyperlink ref="F979" r:id="rId147"/>
    <hyperlink ref="F983" r:id="rId148"/>
    <hyperlink ref="F989" r:id="rId149"/>
    <hyperlink ref="F991" r:id="rId150"/>
    <hyperlink ref="F996" r:id="rId151"/>
    <hyperlink ref="F1002" r:id="rId152"/>
    <hyperlink ref="F1007" r:id="rId153"/>
    <hyperlink ref="F1013" r:id="rId154"/>
    <hyperlink ref="F1017" r:id="rId155"/>
    <hyperlink ref="F1020" r:id="rId156"/>
    <hyperlink ref="F1024" r:id="rId157"/>
    <hyperlink ref="F1030" r:id="rId158"/>
    <hyperlink ref="F1032" r:id="rId159"/>
    <hyperlink ref="F1037" r:id="rId160"/>
    <hyperlink ref="F1040" r:id="rId161"/>
    <hyperlink ref="F1045" r:id="rId162"/>
    <hyperlink ref="F1049" r:id="rId163"/>
    <hyperlink ref="F1053" r:id="rId164"/>
    <hyperlink ref="F1055" r:id="rId165"/>
    <hyperlink ref="F1067" r:id="rId166"/>
    <hyperlink ref="F1075" r:id="rId167"/>
    <hyperlink ref="F1079" r:id="rId168"/>
    <hyperlink ref="F1084" r:id="rId169"/>
    <hyperlink ref="F1086" r:id="rId170"/>
    <hyperlink ref="F1089" r:id="rId171"/>
    <hyperlink ref="F1105" r:id="rId172"/>
    <hyperlink ref="F1116" r:id="rId173"/>
    <hyperlink ref="F1125" r:id="rId174"/>
    <hyperlink ref="F1139" r:id="rId175"/>
    <hyperlink ref="F1146" r:id="rId176"/>
    <hyperlink ref="F1205" r:id="rId177"/>
    <hyperlink ref="F1223" r:id="rId178"/>
    <hyperlink ref="F1241" r:id="rId179"/>
    <hyperlink ref="F1244" r:id="rId180"/>
    <hyperlink ref="F1255" r:id="rId181"/>
    <hyperlink ref="F1271" r:id="rId182"/>
    <hyperlink ref="F1274" r:id="rId183"/>
    <hyperlink ref="F1279" r:id="rId184"/>
    <hyperlink ref="F1289" r:id="rId185"/>
    <hyperlink ref="F1294" r:id="rId186"/>
    <hyperlink ref="F1303" r:id="rId187"/>
    <hyperlink ref="F1314" r:id="rId188"/>
    <hyperlink ref="F1331" r:id="rId189"/>
    <hyperlink ref="F1336" r:id="rId190"/>
    <hyperlink ref="F1348" r:id="rId191"/>
    <hyperlink ref="F1358" r:id="rId192"/>
    <hyperlink ref="F1361" r:id="rId193"/>
    <hyperlink ref="F1366" r:id="rId194"/>
    <hyperlink ref="F1376" r:id="rId195"/>
    <hyperlink ref="F1385" r:id="rId196"/>
    <hyperlink ref="F1389" r:id="rId197"/>
    <hyperlink ref="F1402" r:id="rId198"/>
    <hyperlink ref="F1405" r:id="rId199"/>
    <hyperlink ref="F1407" r:id="rId200"/>
    <hyperlink ref="F1409" r:id="rId201"/>
    <hyperlink ref="F1411" r:id="rId202"/>
    <hyperlink ref="F1420" r:id="rId203"/>
    <hyperlink ref="F1436" r:id="rId204"/>
    <hyperlink ref="F1439" r:id="rId205"/>
    <hyperlink ref="F1441" r:id="rId206"/>
    <hyperlink ref="F1445" r:id="rId207"/>
    <hyperlink ref="F1456" r:id="rId208"/>
    <hyperlink ref="F1460" r:id="rId209"/>
    <hyperlink ref="F1464" r:id="rId210"/>
    <hyperlink ref="F1468" r:id="rId211"/>
    <hyperlink ref="F1472" r:id="rId212"/>
    <hyperlink ref="F1483" r:id="rId213"/>
    <hyperlink ref="F1486" r:id="rId214"/>
    <hyperlink ref="F1492" r:id="rId215"/>
    <hyperlink ref="F1494" r:id="rId216"/>
    <hyperlink ref="F1497" r:id="rId217"/>
    <hyperlink ref="F1504" r:id="rId218"/>
    <hyperlink ref="F1510" r:id="rId219"/>
    <hyperlink ref="F1513" r:id="rId220"/>
    <hyperlink ref="F1515" r:id="rId221"/>
    <hyperlink ref="F1517" r:id="rId222"/>
    <hyperlink ref="F1520" r:id="rId2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2336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106</v>
      </c>
      <c r="G13" s="35"/>
      <c r="H13" s="35"/>
      <c r="I13" s="120" t="s">
        <v>20</v>
      </c>
      <c r="J13" s="111" t="s">
        <v>21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2337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2338</v>
      </c>
      <c r="F26" s="35"/>
      <c r="G26" s="35"/>
      <c r="H26" s="35"/>
      <c r="I26" s="120" t="s">
        <v>33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71.25" customHeight="1">
      <c r="A29" s="124"/>
      <c r="B29" s="125"/>
      <c r="C29" s="124"/>
      <c r="D29" s="124"/>
      <c r="E29" s="323" t="s">
        <v>2339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ROUND((SUM(BE125:BE322)),  2)</f>
        <v>0</v>
      </c>
      <c r="G35" s="35"/>
      <c r="H35" s="35"/>
      <c r="I35" s="133">
        <v>0.21</v>
      </c>
      <c r="J35" s="132">
        <f>ROUND(((SUM(BE125:BE322))*I35),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ROUND((SUM(BF125:BF322)),  2)</f>
        <v>0</v>
      </c>
      <c r="G36" s="35"/>
      <c r="H36" s="35"/>
      <c r="I36" s="133">
        <v>0.12</v>
      </c>
      <c r="J36" s="132">
        <f>ROUND(((SUM(BF125:BF322))*I36),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ROUND((SUM(BG125:BG322)),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ROUND((SUM(BH125:BH322)),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ROUND((SUM(BI125:BI322)),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D.4.01 - Zdravotně technické instalace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>Rejčová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J125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303</v>
      </c>
      <c r="E98" s="159"/>
      <c r="F98" s="159"/>
      <c r="G98" s="159"/>
      <c r="H98" s="159"/>
      <c r="I98" s="159"/>
      <c r="J98" s="160">
        <f>J126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2340</v>
      </c>
      <c r="E99" s="164"/>
      <c r="F99" s="164"/>
      <c r="G99" s="164"/>
      <c r="H99" s="164"/>
      <c r="I99" s="164"/>
      <c r="J99" s="165">
        <f>J127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2341</v>
      </c>
      <c r="E100" s="164"/>
      <c r="F100" s="164"/>
      <c r="G100" s="164"/>
      <c r="H100" s="164"/>
      <c r="I100" s="164"/>
      <c r="J100" s="165">
        <f>J187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2342</v>
      </c>
      <c r="E101" s="164"/>
      <c r="F101" s="164"/>
      <c r="G101" s="164"/>
      <c r="H101" s="164"/>
      <c r="I101" s="164"/>
      <c r="J101" s="165">
        <f>J257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2343</v>
      </c>
      <c r="E102" s="164"/>
      <c r="F102" s="164"/>
      <c r="G102" s="164"/>
      <c r="H102" s="164"/>
      <c r="I102" s="164"/>
      <c r="J102" s="165">
        <f>J262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2344</v>
      </c>
      <c r="E103" s="164"/>
      <c r="F103" s="164"/>
      <c r="G103" s="164"/>
      <c r="H103" s="164"/>
      <c r="I103" s="164"/>
      <c r="J103" s="165">
        <f>J316</f>
        <v>0</v>
      </c>
      <c r="K103" s="105"/>
      <c r="L103" s="16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3" t="s">
        <v>194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TACHOV - dětská skupina, p.p.č. 1450/1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1"/>
      <c r="C114" s="29" t="s">
        <v>180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5"/>
      <c r="B115" s="36"/>
      <c r="C115" s="37"/>
      <c r="D115" s="37"/>
      <c r="E115" s="324" t="s">
        <v>2334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2335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D.4.01 - Zdravotně technické instalace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9" t="s">
        <v>22</v>
      </c>
      <c r="D119" s="37"/>
      <c r="E119" s="37"/>
      <c r="F119" s="27" t="str">
        <f>F14</f>
        <v>Tachov</v>
      </c>
      <c r="G119" s="37"/>
      <c r="H119" s="37"/>
      <c r="I119" s="29" t="s">
        <v>24</v>
      </c>
      <c r="J119" s="67">
        <f>IF(J14="","",J14)</f>
        <v>45539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29" t="s">
        <v>29</v>
      </c>
      <c r="D121" s="37"/>
      <c r="E121" s="37"/>
      <c r="F121" s="27" t="str">
        <f>E17</f>
        <v>město Tachov</v>
      </c>
      <c r="G121" s="37"/>
      <c r="H121" s="37"/>
      <c r="I121" s="29" t="s">
        <v>37</v>
      </c>
      <c r="J121" s="33" t="str">
        <f>E23</f>
        <v>Architektonické studio Hysek s.r.o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35</v>
      </c>
      <c r="D122" s="37"/>
      <c r="E122" s="37"/>
      <c r="F122" s="27" t="str">
        <f>IF(E20="","",E20)</f>
        <v>Vyplň údaj</v>
      </c>
      <c r="G122" s="37"/>
      <c r="H122" s="37"/>
      <c r="I122" s="29" t="s">
        <v>42</v>
      </c>
      <c r="J122" s="33" t="str">
        <f>E26</f>
        <v>Rejčová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195</v>
      </c>
      <c r="D124" s="170" t="s">
        <v>70</v>
      </c>
      <c r="E124" s="170" t="s">
        <v>66</v>
      </c>
      <c r="F124" s="170" t="s">
        <v>67</v>
      </c>
      <c r="G124" s="170" t="s">
        <v>196</v>
      </c>
      <c r="H124" s="170" t="s">
        <v>197</v>
      </c>
      <c r="I124" s="170" t="s">
        <v>198</v>
      </c>
      <c r="J124" s="170" t="s">
        <v>185</v>
      </c>
      <c r="K124" s="171" t="s">
        <v>199</v>
      </c>
      <c r="L124" s="172"/>
      <c r="M124" s="76" t="s">
        <v>1</v>
      </c>
      <c r="N124" s="77" t="s">
        <v>49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</f>
        <v>0</v>
      </c>
      <c r="Q125" s="80"/>
      <c r="R125" s="175">
        <f>R126</f>
        <v>0.96812893290000013</v>
      </c>
      <c r="S125" s="80"/>
      <c r="T125" s="176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84</v>
      </c>
      <c r="AU125" s="17" t="s">
        <v>187</v>
      </c>
      <c r="BK125" s="177">
        <f>BK126</f>
        <v>0</v>
      </c>
    </row>
    <row r="126" spans="1:65" s="12" customFormat="1" ht="25.9" customHeight="1">
      <c r="B126" s="178"/>
      <c r="C126" s="179"/>
      <c r="D126" s="180" t="s">
        <v>84</v>
      </c>
      <c r="E126" s="181" t="s">
        <v>1041</v>
      </c>
      <c r="F126" s="181" t="s">
        <v>1042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P127+P187+P257+P262+P316</f>
        <v>0</v>
      </c>
      <c r="Q126" s="186"/>
      <c r="R126" s="187">
        <f>R127+R187+R257+R262+R316</f>
        <v>0.96812893290000013</v>
      </c>
      <c r="S126" s="186"/>
      <c r="T126" s="188">
        <f>T127+T187+T257+T262+T316</f>
        <v>0</v>
      </c>
      <c r="AR126" s="189" t="s">
        <v>95</v>
      </c>
      <c r="AT126" s="190" t="s">
        <v>84</v>
      </c>
      <c r="AU126" s="190" t="s">
        <v>85</v>
      </c>
      <c r="AY126" s="189" t="s">
        <v>209</v>
      </c>
      <c r="BK126" s="191">
        <f>BK127+BK187+BK257+BK262+BK316</f>
        <v>0</v>
      </c>
    </row>
    <row r="127" spans="1:65" s="12" customFormat="1" ht="22.9" customHeight="1">
      <c r="B127" s="178"/>
      <c r="C127" s="179"/>
      <c r="D127" s="180" t="s">
        <v>84</v>
      </c>
      <c r="E127" s="192" t="s">
        <v>2345</v>
      </c>
      <c r="F127" s="192" t="s">
        <v>2346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SUM(P128:P186)</f>
        <v>0</v>
      </c>
      <c r="Q127" s="186"/>
      <c r="R127" s="187">
        <f>SUM(R128:R186)</f>
        <v>0.14584430000000007</v>
      </c>
      <c r="S127" s="186"/>
      <c r="T127" s="188">
        <f>SUM(T128:T186)</f>
        <v>0</v>
      </c>
      <c r="AR127" s="189" t="s">
        <v>95</v>
      </c>
      <c r="AT127" s="190" t="s">
        <v>84</v>
      </c>
      <c r="AU127" s="190" t="s">
        <v>93</v>
      </c>
      <c r="AY127" s="189" t="s">
        <v>209</v>
      </c>
      <c r="BK127" s="191">
        <f>SUM(BK128:BK186)</f>
        <v>0</v>
      </c>
    </row>
    <row r="128" spans="1:65" s="2" customFormat="1" ht="21.75" customHeight="1">
      <c r="A128" s="35"/>
      <c r="B128" s="36"/>
      <c r="C128" s="194" t="s">
        <v>93</v>
      </c>
      <c r="D128" s="194" t="s">
        <v>212</v>
      </c>
      <c r="E128" s="195" t="s">
        <v>2347</v>
      </c>
      <c r="F128" s="196" t="s">
        <v>2348</v>
      </c>
      <c r="G128" s="197" t="s">
        <v>334</v>
      </c>
      <c r="H128" s="198">
        <v>37</v>
      </c>
      <c r="I128" s="199"/>
      <c r="J128" s="200">
        <f>ROUND(I128*H128,2)</f>
        <v>0</v>
      </c>
      <c r="K128" s="196" t="s">
        <v>324</v>
      </c>
      <c r="L128" s="40"/>
      <c r="M128" s="201" t="s">
        <v>1</v>
      </c>
      <c r="N128" s="202" t="s">
        <v>50</v>
      </c>
      <c r="O128" s="72"/>
      <c r="P128" s="203">
        <f>O128*H128</f>
        <v>0</v>
      </c>
      <c r="Q128" s="203">
        <v>1.4215499999999999E-3</v>
      </c>
      <c r="R128" s="203">
        <f>Q128*H128</f>
        <v>5.2597350000000001E-2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416</v>
      </c>
      <c r="AT128" s="205" t="s">
        <v>212</v>
      </c>
      <c r="AU128" s="205" t="s">
        <v>95</v>
      </c>
      <c r="AY128" s="17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93</v>
      </c>
      <c r="BK128" s="206">
        <f>ROUND(I128*H128,2)</f>
        <v>0</v>
      </c>
      <c r="BL128" s="17" t="s">
        <v>416</v>
      </c>
      <c r="BM128" s="205" t="s">
        <v>2349</v>
      </c>
    </row>
    <row r="129" spans="1:65" s="2" customFormat="1" ht="11.25">
      <c r="A129" s="35"/>
      <c r="B129" s="36"/>
      <c r="C129" s="37"/>
      <c r="D129" s="207" t="s">
        <v>219</v>
      </c>
      <c r="E129" s="37"/>
      <c r="F129" s="208" t="s">
        <v>2350</v>
      </c>
      <c r="G129" s="37"/>
      <c r="H129" s="37"/>
      <c r="I129" s="209"/>
      <c r="J129" s="37"/>
      <c r="K129" s="37"/>
      <c r="L129" s="40"/>
      <c r="M129" s="210"/>
      <c r="N129" s="211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219</v>
      </c>
      <c r="AU129" s="17" t="s">
        <v>95</v>
      </c>
    </row>
    <row r="130" spans="1:65" s="13" customFormat="1" ht="11.25">
      <c r="B130" s="214"/>
      <c r="C130" s="215"/>
      <c r="D130" s="212" t="s">
        <v>263</v>
      </c>
      <c r="E130" s="216" t="s">
        <v>1</v>
      </c>
      <c r="F130" s="217" t="s">
        <v>2351</v>
      </c>
      <c r="G130" s="215"/>
      <c r="H130" s="218">
        <v>19.2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263</v>
      </c>
      <c r="AU130" s="224" t="s">
        <v>95</v>
      </c>
      <c r="AV130" s="13" t="s">
        <v>95</v>
      </c>
      <c r="AW130" s="13" t="s">
        <v>41</v>
      </c>
      <c r="AX130" s="13" t="s">
        <v>85</v>
      </c>
      <c r="AY130" s="224" t="s">
        <v>209</v>
      </c>
    </row>
    <row r="131" spans="1:65" s="13" customFormat="1" ht="11.25">
      <c r="B131" s="214"/>
      <c r="C131" s="215"/>
      <c r="D131" s="212" t="s">
        <v>263</v>
      </c>
      <c r="E131" s="216" t="s">
        <v>1</v>
      </c>
      <c r="F131" s="217" t="s">
        <v>2352</v>
      </c>
      <c r="G131" s="215"/>
      <c r="H131" s="218">
        <v>17.8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263</v>
      </c>
      <c r="AU131" s="224" t="s">
        <v>95</v>
      </c>
      <c r="AV131" s="13" t="s">
        <v>95</v>
      </c>
      <c r="AW131" s="13" t="s">
        <v>41</v>
      </c>
      <c r="AX131" s="13" t="s">
        <v>85</v>
      </c>
      <c r="AY131" s="224" t="s">
        <v>209</v>
      </c>
    </row>
    <row r="132" spans="1:65" s="14" customFormat="1" ht="11.25">
      <c r="B132" s="229"/>
      <c r="C132" s="230"/>
      <c r="D132" s="212" t="s">
        <v>263</v>
      </c>
      <c r="E132" s="231" t="s">
        <v>1</v>
      </c>
      <c r="F132" s="232" t="s">
        <v>339</v>
      </c>
      <c r="G132" s="230"/>
      <c r="H132" s="233">
        <v>37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263</v>
      </c>
      <c r="AU132" s="239" t="s">
        <v>95</v>
      </c>
      <c r="AV132" s="14" t="s">
        <v>217</v>
      </c>
      <c r="AW132" s="14" t="s">
        <v>41</v>
      </c>
      <c r="AX132" s="14" t="s">
        <v>93</v>
      </c>
      <c r="AY132" s="239" t="s">
        <v>209</v>
      </c>
    </row>
    <row r="133" spans="1:65" s="2" customFormat="1" ht="21.75" customHeight="1">
      <c r="A133" s="35"/>
      <c r="B133" s="36"/>
      <c r="C133" s="194" t="s">
        <v>95</v>
      </c>
      <c r="D133" s="194" t="s">
        <v>212</v>
      </c>
      <c r="E133" s="195" t="s">
        <v>2353</v>
      </c>
      <c r="F133" s="196" t="s">
        <v>2354</v>
      </c>
      <c r="G133" s="197" t="s">
        <v>334</v>
      </c>
      <c r="H133" s="198">
        <v>7</v>
      </c>
      <c r="I133" s="199"/>
      <c r="J133" s="200">
        <f>ROUND(I133*H133,2)</f>
        <v>0</v>
      </c>
      <c r="K133" s="196" t="s">
        <v>324</v>
      </c>
      <c r="L133" s="40"/>
      <c r="M133" s="201" t="s">
        <v>1</v>
      </c>
      <c r="N133" s="202" t="s">
        <v>50</v>
      </c>
      <c r="O133" s="72"/>
      <c r="P133" s="203">
        <f>O133*H133</f>
        <v>0</v>
      </c>
      <c r="Q133" s="203">
        <v>1.9729999999999999E-3</v>
      </c>
      <c r="R133" s="203">
        <f>Q133*H133</f>
        <v>1.3811E-2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416</v>
      </c>
      <c r="AT133" s="205" t="s">
        <v>212</v>
      </c>
      <c r="AU133" s="205" t="s">
        <v>95</v>
      </c>
      <c r="AY133" s="17" t="s">
        <v>209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93</v>
      </c>
      <c r="BK133" s="206">
        <f>ROUND(I133*H133,2)</f>
        <v>0</v>
      </c>
      <c r="BL133" s="17" t="s">
        <v>416</v>
      </c>
      <c r="BM133" s="205" t="s">
        <v>2355</v>
      </c>
    </row>
    <row r="134" spans="1:65" s="2" customFormat="1" ht="11.25">
      <c r="A134" s="35"/>
      <c r="B134" s="36"/>
      <c r="C134" s="37"/>
      <c r="D134" s="207" t="s">
        <v>219</v>
      </c>
      <c r="E134" s="37"/>
      <c r="F134" s="208" t="s">
        <v>2356</v>
      </c>
      <c r="G134" s="37"/>
      <c r="H134" s="37"/>
      <c r="I134" s="209"/>
      <c r="J134" s="37"/>
      <c r="K134" s="37"/>
      <c r="L134" s="40"/>
      <c r="M134" s="210"/>
      <c r="N134" s="21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219</v>
      </c>
      <c r="AU134" s="17" t="s">
        <v>95</v>
      </c>
    </row>
    <row r="135" spans="1:65" s="13" customFormat="1" ht="11.25">
      <c r="B135" s="214"/>
      <c r="C135" s="215"/>
      <c r="D135" s="212" t="s">
        <v>263</v>
      </c>
      <c r="E135" s="216" t="s">
        <v>1</v>
      </c>
      <c r="F135" s="217" t="s">
        <v>2357</v>
      </c>
      <c r="G135" s="215"/>
      <c r="H135" s="218">
        <v>7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263</v>
      </c>
      <c r="AU135" s="224" t="s">
        <v>95</v>
      </c>
      <c r="AV135" s="13" t="s">
        <v>95</v>
      </c>
      <c r="AW135" s="13" t="s">
        <v>41</v>
      </c>
      <c r="AX135" s="13" t="s">
        <v>85</v>
      </c>
      <c r="AY135" s="224" t="s">
        <v>209</v>
      </c>
    </row>
    <row r="136" spans="1:65" s="14" customFormat="1" ht="11.25">
      <c r="B136" s="229"/>
      <c r="C136" s="230"/>
      <c r="D136" s="212" t="s">
        <v>263</v>
      </c>
      <c r="E136" s="231" t="s">
        <v>1</v>
      </c>
      <c r="F136" s="232" t="s">
        <v>339</v>
      </c>
      <c r="G136" s="230"/>
      <c r="H136" s="233">
        <v>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263</v>
      </c>
      <c r="AU136" s="239" t="s">
        <v>95</v>
      </c>
      <c r="AV136" s="14" t="s">
        <v>217</v>
      </c>
      <c r="AW136" s="14" t="s">
        <v>41</v>
      </c>
      <c r="AX136" s="14" t="s">
        <v>93</v>
      </c>
      <c r="AY136" s="239" t="s">
        <v>209</v>
      </c>
    </row>
    <row r="137" spans="1:65" s="2" customFormat="1" ht="21.75" customHeight="1">
      <c r="A137" s="35"/>
      <c r="B137" s="36"/>
      <c r="C137" s="194" t="s">
        <v>130</v>
      </c>
      <c r="D137" s="194" t="s">
        <v>212</v>
      </c>
      <c r="E137" s="195" t="s">
        <v>2358</v>
      </c>
      <c r="F137" s="196" t="s">
        <v>2359</v>
      </c>
      <c r="G137" s="197" t="s">
        <v>334</v>
      </c>
      <c r="H137" s="198">
        <v>13</v>
      </c>
      <c r="I137" s="199"/>
      <c r="J137" s="200">
        <f>ROUND(I137*H137,2)</f>
        <v>0</v>
      </c>
      <c r="K137" s="196" t="s">
        <v>324</v>
      </c>
      <c r="L137" s="40"/>
      <c r="M137" s="201" t="s">
        <v>1</v>
      </c>
      <c r="N137" s="202" t="s">
        <v>50</v>
      </c>
      <c r="O137" s="72"/>
      <c r="P137" s="203">
        <f>O137*H137</f>
        <v>0</v>
      </c>
      <c r="Q137" s="203">
        <v>3.0422499999999998E-3</v>
      </c>
      <c r="R137" s="203">
        <f>Q137*H137</f>
        <v>3.9549249999999994E-2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416</v>
      </c>
      <c r="AT137" s="205" t="s">
        <v>212</v>
      </c>
      <c r="AU137" s="205" t="s">
        <v>95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416</v>
      </c>
      <c r="BM137" s="205" t="s">
        <v>2360</v>
      </c>
    </row>
    <row r="138" spans="1:65" s="2" customFormat="1" ht="11.25">
      <c r="A138" s="35"/>
      <c r="B138" s="36"/>
      <c r="C138" s="37"/>
      <c r="D138" s="207" t="s">
        <v>219</v>
      </c>
      <c r="E138" s="37"/>
      <c r="F138" s="208" t="s">
        <v>2361</v>
      </c>
      <c r="G138" s="37"/>
      <c r="H138" s="37"/>
      <c r="I138" s="209"/>
      <c r="J138" s="37"/>
      <c r="K138" s="37"/>
      <c r="L138" s="40"/>
      <c r="M138" s="210"/>
      <c r="N138" s="21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219</v>
      </c>
      <c r="AU138" s="17" t="s">
        <v>95</v>
      </c>
    </row>
    <row r="139" spans="1:65" s="13" customFormat="1" ht="11.25">
      <c r="B139" s="214"/>
      <c r="C139" s="215"/>
      <c r="D139" s="212" t="s">
        <v>263</v>
      </c>
      <c r="E139" s="216" t="s">
        <v>1</v>
      </c>
      <c r="F139" s="217" t="s">
        <v>2362</v>
      </c>
      <c r="G139" s="215"/>
      <c r="H139" s="218">
        <v>13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263</v>
      </c>
      <c r="AU139" s="224" t="s">
        <v>95</v>
      </c>
      <c r="AV139" s="13" t="s">
        <v>95</v>
      </c>
      <c r="AW139" s="13" t="s">
        <v>41</v>
      </c>
      <c r="AX139" s="13" t="s">
        <v>85</v>
      </c>
      <c r="AY139" s="224" t="s">
        <v>209</v>
      </c>
    </row>
    <row r="140" spans="1:65" s="14" customFormat="1" ht="11.25">
      <c r="B140" s="229"/>
      <c r="C140" s="230"/>
      <c r="D140" s="212" t="s">
        <v>263</v>
      </c>
      <c r="E140" s="231" t="s">
        <v>1</v>
      </c>
      <c r="F140" s="232" t="s">
        <v>339</v>
      </c>
      <c r="G140" s="230"/>
      <c r="H140" s="233">
        <v>13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263</v>
      </c>
      <c r="AU140" s="239" t="s">
        <v>95</v>
      </c>
      <c r="AV140" s="14" t="s">
        <v>217</v>
      </c>
      <c r="AW140" s="14" t="s">
        <v>41</v>
      </c>
      <c r="AX140" s="14" t="s">
        <v>93</v>
      </c>
      <c r="AY140" s="239" t="s">
        <v>209</v>
      </c>
    </row>
    <row r="141" spans="1:65" s="2" customFormat="1" ht="16.5" customHeight="1">
      <c r="A141" s="35"/>
      <c r="B141" s="36"/>
      <c r="C141" s="194" t="s">
        <v>217</v>
      </c>
      <c r="D141" s="194" t="s">
        <v>212</v>
      </c>
      <c r="E141" s="195" t="s">
        <v>2363</v>
      </c>
      <c r="F141" s="196" t="s">
        <v>2364</v>
      </c>
      <c r="G141" s="197" t="s">
        <v>334</v>
      </c>
      <c r="H141" s="198">
        <v>7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6.3480000000000003E-4</v>
      </c>
      <c r="R141" s="203">
        <f>Q141*H141</f>
        <v>4.4436000000000007E-3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416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416</v>
      </c>
      <c r="BM141" s="205" t="s">
        <v>2365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2366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95</v>
      </c>
    </row>
    <row r="143" spans="1:65" s="13" customFormat="1" ht="11.25">
      <c r="B143" s="214"/>
      <c r="C143" s="215"/>
      <c r="D143" s="212" t="s">
        <v>263</v>
      </c>
      <c r="E143" s="216" t="s">
        <v>1</v>
      </c>
      <c r="F143" s="217" t="s">
        <v>2367</v>
      </c>
      <c r="G143" s="215"/>
      <c r="H143" s="218">
        <v>7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263</v>
      </c>
      <c r="AU143" s="224" t="s">
        <v>95</v>
      </c>
      <c r="AV143" s="13" t="s">
        <v>95</v>
      </c>
      <c r="AW143" s="13" t="s">
        <v>41</v>
      </c>
      <c r="AX143" s="13" t="s">
        <v>85</v>
      </c>
      <c r="AY143" s="224" t="s">
        <v>209</v>
      </c>
    </row>
    <row r="144" spans="1:65" s="14" customFormat="1" ht="11.25">
      <c r="B144" s="229"/>
      <c r="C144" s="230"/>
      <c r="D144" s="212" t="s">
        <v>263</v>
      </c>
      <c r="E144" s="231" t="s">
        <v>1</v>
      </c>
      <c r="F144" s="232" t="s">
        <v>339</v>
      </c>
      <c r="G144" s="230"/>
      <c r="H144" s="233">
        <v>7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263</v>
      </c>
      <c r="AU144" s="239" t="s">
        <v>95</v>
      </c>
      <c r="AV144" s="14" t="s">
        <v>217</v>
      </c>
      <c r="AW144" s="14" t="s">
        <v>41</v>
      </c>
      <c r="AX144" s="14" t="s">
        <v>93</v>
      </c>
      <c r="AY144" s="239" t="s">
        <v>209</v>
      </c>
    </row>
    <row r="145" spans="1:65" s="2" customFormat="1" ht="16.5" customHeight="1">
      <c r="A145" s="35"/>
      <c r="B145" s="36"/>
      <c r="C145" s="194" t="s">
        <v>208</v>
      </c>
      <c r="D145" s="194" t="s">
        <v>212</v>
      </c>
      <c r="E145" s="195" t="s">
        <v>2368</v>
      </c>
      <c r="F145" s="196" t="s">
        <v>2369</v>
      </c>
      <c r="G145" s="197" t="s">
        <v>334</v>
      </c>
      <c r="H145" s="198">
        <v>15</v>
      </c>
      <c r="I145" s="199"/>
      <c r="J145" s="200">
        <f>ROUND(I145*H145,2)</f>
        <v>0</v>
      </c>
      <c r="K145" s="196" t="s">
        <v>324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1.2995000000000001E-3</v>
      </c>
      <c r="R145" s="203">
        <f>Q145*H145</f>
        <v>1.9492500000000003E-2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416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416</v>
      </c>
      <c r="BM145" s="205" t="s">
        <v>2370</v>
      </c>
    </row>
    <row r="146" spans="1:65" s="2" customFormat="1" ht="11.25">
      <c r="A146" s="35"/>
      <c r="B146" s="36"/>
      <c r="C146" s="37"/>
      <c r="D146" s="207" t="s">
        <v>219</v>
      </c>
      <c r="E146" s="37"/>
      <c r="F146" s="208" t="s">
        <v>2371</v>
      </c>
      <c r="G146" s="37"/>
      <c r="H146" s="37"/>
      <c r="I146" s="209"/>
      <c r="J146" s="37"/>
      <c r="K146" s="37"/>
      <c r="L146" s="40"/>
      <c r="M146" s="210"/>
      <c r="N146" s="21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219</v>
      </c>
      <c r="AU146" s="17" t="s">
        <v>95</v>
      </c>
    </row>
    <row r="147" spans="1:65" s="13" customFormat="1" ht="11.25">
      <c r="B147" s="214"/>
      <c r="C147" s="215"/>
      <c r="D147" s="212" t="s">
        <v>263</v>
      </c>
      <c r="E147" s="216" t="s">
        <v>1</v>
      </c>
      <c r="F147" s="217" t="s">
        <v>2372</v>
      </c>
      <c r="G147" s="215"/>
      <c r="H147" s="218">
        <v>15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263</v>
      </c>
      <c r="AU147" s="224" t="s">
        <v>95</v>
      </c>
      <c r="AV147" s="13" t="s">
        <v>95</v>
      </c>
      <c r="AW147" s="13" t="s">
        <v>41</v>
      </c>
      <c r="AX147" s="13" t="s">
        <v>85</v>
      </c>
      <c r="AY147" s="224" t="s">
        <v>209</v>
      </c>
    </row>
    <row r="148" spans="1:65" s="14" customFormat="1" ht="11.25">
      <c r="B148" s="229"/>
      <c r="C148" s="230"/>
      <c r="D148" s="212" t="s">
        <v>263</v>
      </c>
      <c r="E148" s="231" t="s">
        <v>1</v>
      </c>
      <c r="F148" s="232" t="s">
        <v>339</v>
      </c>
      <c r="G148" s="230"/>
      <c r="H148" s="233">
        <v>15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263</v>
      </c>
      <c r="AU148" s="239" t="s">
        <v>95</v>
      </c>
      <c r="AV148" s="14" t="s">
        <v>217</v>
      </c>
      <c r="AW148" s="14" t="s">
        <v>41</v>
      </c>
      <c r="AX148" s="14" t="s">
        <v>93</v>
      </c>
      <c r="AY148" s="239" t="s">
        <v>209</v>
      </c>
    </row>
    <row r="149" spans="1:65" s="2" customFormat="1" ht="16.5" customHeight="1">
      <c r="A149" s="35"/>
      <c r="B149" s="36"/>
      <c r="C149" s="194" t="s">
        <v>241</v>
      </c>
      <c r="D149" s="194" t="s">
        <v>212</v>
      </c>
      <c r="E149" s="195" t="s">
        <v>2373</v>
      </c>
      <c r="F149" s="196" t="s">
        <v>2374</v>
      </c>
      <c r="G149" s="197" t="s">
        <v>334</v>
      </c>
      <c r="H149" s="198">
        <v>7</v>
      </c>
      <c r="I149" s="199"/>
      <c r="J149" s="200">
        <f>ROUND(I149*H149,2)</f>
        <v>0</v>
      </c>
      <c r="K149" s="196" t="s">
        <v>324</v>
      </c>
      <c r="L149" s="40"/>
      <c r="M149" s="201" t="s">
        <v>1</v>
      </c>
      <c r="N149" s="202" t="s">
        <v>50</v>
      </c>
      <c r="O149" s="72"/>
      <c r="P149" s="203">
        <f>O149*H149</f>
        <v>0</v>
      </c>
      <c r="Q149" s="203">
        <v>4.0489999999999998E-4</v>
      </c>
      <c r="R149" s="203">
        <f>Q149*H149</f>
        <v>2.8342999999999997E-3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416</v>
      </c>
      <c r="AT149" s="205" t="s">
        <v>212</v>
      </c>
      <c r="AU149" s="205" t="s">
        <v>95</v>
      </c>
      <c r="AY149" s="17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93</v>
      </c>
      <c r="BK149" s="206">
        <f>ROUND(I149*H149,2)</f>
        <v>0</v>
      </c>
      <c r="BL149" s="17" t="s">
        <v>416</v>
      </c>
      <c r="BM149" s="205" t="s">
        <v>2375</v>
      </c>
    </row>
    <row r="150" spans="1:65" s="2" customFormat="1" ht="11.25">
      <c r="A150" s="35"/>
      <c r="B150" s="36"/>
      <c r="C150" s="37"/>
      <c r="D150" s="207" t="s">
        <v>219</v>
      </c>
      <c r="E150" s="37"/>
      <c r="F150" s="208" t="s">
        <v>2376</v>
      </c>
      <c r="G150" s="37"/>
      <c r="H150" s="37"/>
      <c r="I150" s="209"/>
      <c r="J150" s="37"/>
      <c r="K150" s="37"/>
      <c r="L150" s="40"/>
      <c r="M150" s="210"/>
      <c r="N150" s="211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7" t="s">
        <v>219</v>
      </c>
      <c r="AU150" s="17" t="s">
        <v>95</v>
      </c>
    </row>
    <row r="151" spans="1:65" s="13" customFormat="1" ht="11.25">
      <c r="B151" s="214"/>
      <c r="C151" s="215"/>
      <c r="D151" s="212" t="s">
        <v>263</v>
      </c>
      <c r="E151" s="216" t="s">
        <v>1</v>
      </c>
      <c r="F151" s="217" t="s">
        <v>2377</v>
      </c>
      <c r="G151" s="215"/>
      <c r="H151" s="218">
        <v>7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263</v>
      </c>
      <c r="AU151" s="224" t="s">
        <v>95</v>
      </c>
      <c r="AV151" s="13" t="s">
        <v>95</v>
      </c>
      <c r="AW151" s="13" t="s">
        <v>41</v>
      </c>
      <c r="AX151" s="13" t="s">
        <v>85</v>
      </c>
      <c r="AY151" s="224" t="s">
        <v>209</v>
      </c>
    </row>
    <row r="152" spans="1:65" s="14" customFormat="1" ht="11.25">
      <c r="B152" s="229"/>
      <c r="C152" s="230"/>
      <c r="D152" s="212" t="s">
        <v>263</v>
      </c>
      <c r="E152" s="231" t="s">
        <v>1</v>
      </c>
      <c r="F152" s="232" t="s">
        <v>339</v>
      </c>
      <c r="G152" s="230"/>
      <c r="H152" s="233">
        <v>7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263</v>
      </c>
      <c r="AU152" s="239" t="s">
        <v>95</v>
      </c>
      <c r="AV152" s="14" t="s">
        <v>217</v>
      </c>
      <c r="AW152" s="14" t="s">
        <v>41</v>
      </c>
      <c r="AX152" s="14" t="s">
        <v>93</v>
      </c>
      <c r="AY152" s="239" t="s">
        <v>209</v>
      </c>
    </row>
    <row r="153" spans="1:65" s="2" customFormat="1" ht="16.5" customHeight="1">
      <c r="A153" s="35"/>
      <c r="B153" s="36"/>
      <c r="C153" s="194" t="s">
        <v>248</v>
      </c>
      <c r="D153" s="194" t="s">
        <v>212</v>
      </c>
      <c r="E153" s="195" t="s">
        <v>2378</v>
      </c>
      <c r="F153" s="196" t="s">
        <v>2379</v>
      </c>
      <c r="G153" s="197" t="s">
        <v>334</v>
      </c>
      <c r="H153" s="198">
        <v>13</v>
      </c>
      <c r="I153" s="199"/>
      <c r="J153" s="200">
        <f>ROUND(I153*H153,2)</f>
        <v>0</v>
      </c>
      <c r="K153" s="196" t="s">
        <v>324</v>
      </c>
      <c r="L153" s="40"/>
      <c r="M153" s="201" t="s">
        <v>1</v>
      </c>
      <c r="N153" s="202" t="s">
        <v>50</v>
      </c>
      <c r="O153" s="72"/>
      <c r="P153" s="203">
        <f>O153*H153</f>
        <v>0</v>
      </c>
      <c r="Q153" s="203">
        <v>4.3110000000000002E-4</v>
      </c>
      <c r="R153" s="203">
        <f>Q153*H153</f>
        <v>5.6043000000000004E-3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416</v>
      </c>
      <c r="AT153" s="205" t="s">
        <v>212</v>
      </c>
      <c r="AU153" s="205" t="s">
        <v>95</v>
      </c>
      <c r="AY153" s="17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93</v>
      </c>
      <c r="BK153" s="206">
        <f>ROUND(I153*H153,2)</f>
        <v>0</v>
      </c>
      <c r="BL153" s="17" t="s">
        <v>416</v>
      </c>
      <c r="BM153" s="205" t="s">
        <v>2380</v>
      </c>
    </row>
    <row r="154" spans="1:65" s="2" customFormat="1" ht="11.25">
      <c r="A154" s="35"/>
      <c r="B154" s="36"/>
      <c r="C154" s="37"/>
      <c r="D154" s="207" t="s">
        <v>219</v>
      </c>
      <c r="E154" s="37"/>
      <c r="F154" s="208" t="s">
        <v>2381</v>
      </c>
      <c r="G154" s="37"/>
      <c r="H154" s="37"/>
      <c r="I154" s="209"/>
      <c r="J154" s="37"/>
      <c r="K154" s="37"/>
      <c r="L154" s="40"/>
      <c r="M154" s="210"/>
      <c r="N154" s="211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219</v>
      </c>
      <c r="AU154" s="17" t="s">
        <v>95</v>
      </c>
    </row>
    <row r="155" spans="1:65" s="13" customFormat="1" ht="11.25">
      <c r="B155" s="214"/>
      <c r="C155" s="215"/>
      <c r="D155" s="212" t="s">
        <v>263</v>
      </c>
      <c r="E155" s="216" t="s">
        <v>1</v>
      </c>
      <c r="F155" s="217" t="s">
        <v>2382</v>
      </c>
      <c r="G155" s="215"/>
      <c r="H155" s="218">
        <v>7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263</v>
      </c>
      <c r="AU155" s="224" t="s">
        <v>95</v>
      </c>
      <c r="AV155" s="13" t="s">
        <v>95</v>
      </c>
      <c r="AW155" s="13" t="s">
        <v>41</v>
      </c>
      <c r="AX155" s="13" t="s">
        <v>85</v>
      </c>
      <c r="AY155" s="224" t="s">
        <v>209</v>
      </c>
    </row>
    <row r="156" spans="1:65" s="13" customFormat="1" ht="11.25">
      <c r="B156" s="214"/>
      <c r="C156" s="215"/>
      <c r="D156" s="212" t="s">
        <v>263</v>
      </c>
      <c r="E156" s="216" t="s">
        <v>1</v>
      </c>
      <c r="F156" s="217" t="s">
        <v>2383</v>
      </c>
      <c r="G156" s="215"/>
      <c r="H156" s="218">
        <v>6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263</v>
      </c>
      <c r="AU156" s="224" t="s">
        <v>95</v>
      </c>
      <c r="AV156" s="13" t="s">
        <v>95</v>
      </c>
      <c r="AW156" s="13" t="s">
        <v>41</v>
      </c>
      <c r="AX156" s="13" t="s">
        <v>85</v>
      </c>
      <c r="AY156" s="224" t="s">
        <v>209</v>
      </c>
    </row>
    <row r="157" spans="1:65" s="14" customFormat="1" ht="11.25">
      <c r="B157" s="229"/>
      <c r="C157" s="230"/>
      <c r="D157" s="212" t="s">
        <v>263</v>
      </c>
      <c r="E157" s="231" t="s">
        <v>1</v>
      </c>
      <c r="F157" s="232" t="s">
        <v>339</v>
      </c>
      <c r="G157" s="230"/>
      <c r="H157" s="233">
        <v>13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263</v>
      </c>
      <c r="AU157" s="239" t="s">
        <v>95</v>
      </c>
      <c r="AV157" s="14" t="s">
        <v>217</v>
      </c>
      <c r="AW157" s="14" t="s">
        <v>41</v>
      </c>
      <c r="AX157" s="14" t="s">
        <v>93</v>
      </c>
      <c r="AY157" s="239" t="s">
        <v>209</v>
      </c>
    </row>
    <row r="158" spans="1:65" s="2" customFormat="1" ht="16.5" customHeight="1">
      <c r="A158" s="35"/>
      <c r="B158" s="36"/>
      <c r="C158" s="194" t="s">
        <v>254</v>
      </c>
      <c r="D158" s="194" t="s">
        <v>212</v>
      </c>
      <c r="E158" s="195" t="s">
        <v>2384</v>
      </c>
      <c r="F158" s="196" t="s">
        <v>2385</v>
      </c>
      <c r="G158" s="197" t="s">
        <v>334</v>
      </c>
      <c r="H158" s="198">
        <v>10</v>
      </c>
      <c r="I158" s="199"/>
      <c r="J158" s="200">
        <f>ROUND(I158*H158,2)</f>
        <v>0</v>
      </c>
      <c r="K158" s="196" t="s">
        <v>324</v>
      </c>
      <c r="L158" s="40"/>
      <c r="M158" s="201" t="s">
        <v>1</v>
      </c>
      <c r="N158" s="202" t="s">
        <v>50</v>
      </c>
      <c r="O158" s="72"/>
      <c r="P158" s="203">
        <f>O158*H158</f>
        <v>0</v>
      </c>
      <c r="Q158" s="203">
        <v>4.9569999999999996E-4</v>
      </c>
      <c r="R158" s="203">
        <f>Q158*H158</f>
        <v>4.9569999999999996E-3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416</v>
      </c>
      <c r="AT158" s="205" t="s">
        <v>212</v>
      </c>
      <c r="AU158" s="205" t="s">
        <v>95</v>
      </c>
      <c r="AY158" s="17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7" t="s">
        <v>93</v>
      </c>
      <c r="BK158" s="206">
        <f>ROUND(I158*H158,2)</f>
        <v>0</v>
      </c>
      <c r="BL158" s="17" t="s">
        <v>416</v>
      </c>
      <c r="BM158" s="205" t="s">
        <v>2386</v>
      </c>
    </row>
    <row r="159" spans="1:65" s="2" customFormat="1" ht="11.25">
      <c r="A159" s="35"/>
      <c r="B159" s="36"/>
      <c r="C159" s="37"/>
      <c r="D159" s="207" t="s">
        <v>219</v>
      </c>
      <c r="E159" s="37"/>
      <c r="F159" s="208" t="s">
        <v>2387</v>
      </c>
      <c r="G159" s="37"/>
      <c r="H159" s="37"/>
      <c r="I159" s="209"/>
      <c r="J159" s="37"/>
      <c r="K159" s="37"/>
      <c r="L159" s="40"/>
      <c r="M159" s="210"/>
      <c r="N159" s="211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7" t="s">
        <v>219</v>
      </c>
      <c r="AU159" s="17" t="s">
        <v>95</v>
      </c>
    </row>
    <row r="160" spans="1:65" s="13" customFormat="1" ht="11.25">
      <c r="B160" s="214"/>
      <c r="C160" s="215"/>
      <c r="D160" s="212" t="s">
        <v>263</v>
      </c>
      <c r="E160" s="216" t="s">
        <v>1</v>
      </c>
      <c r="F160" s="217" t="s">
        <v>2388</v>
      </c>
      <c r="G160" s="215"/>
      <c r="H160" s="218">
        <v>10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263</v>
      </c>
      <c r="AU160" s="224" t="s">
        <v>95</v>
      </c>
      <c r="AV160" s="13" t="s">
        <v>95</v>
      </c>
      <c r="AW160" s="13" t="s">
        <v>41</v>
      </c>
      <c r="AX160" s="13" t="s">
        <v>85</v>
      </c>
      <c r="AY160" s="224" t="s">
        <v>209</v>
      </c>
    </row>
    <row r="161" spans="1:65" s="14" customFormat="1" ht="11.25">
      <c r="B161" s="229"/>
      <c r="C161" s="230"/>
      <c r="D161" s="212" t="s">
        <v>263</v>
      </c>
      <c r="E161" s="231" t="s">
        <v>1</v>
      </c>
      <c r="F161" s="232" t="s">
        <v>339</v>
      </c>
      <c r="G161" s="230"/>
      <c r="H161" s="233">
        <v>10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263</v>
      </c>
      <c r="AU161" s="239" t="s">
        <v>95</v>
      </c>
      <c r="AV161" s="14" t="s">
        <v>217</v>
      </c>
      <c r="AW161" s="14" t="s">
        <v>41</v>
      </c>
      <c r="AX161" s="14" t="s">
        <v>93</v>
      </c>
      <c r="AY161" s="239" t="s">
        <v>209</v>
      </c>
    </row>
    <row r="162" spans="1:65" s="2" customFormat="1" ht="16.5" customHeight="1">
      <c r="A162" s="35"/>
      <c r="B162" s="36"/>
      <c r="C162" s="194" t="s">
        <v>259</v>
      </c>
      <c r="D162" s="194" t="s">
        <v>212</v>
      </c>
      <c r="E162" s="195" t="s">
        <v>2389</v>
      </c>
      <c r="F162" s="196" t="s">
        <v>2390</v>
      </c>
      <c r="G162" s="197" t="s">
        <v>515</v>
      </c>
      <c r="H162" s="198">
        <v>12</v>
      </c>
      <c r="I162" s="199"/>
      <c r="J162" s="200">
        <f>ROUND(I162*H162,2)</f>
        <v>0</v>
      </c>
      <c r="K162" s="196" t="s">
        <v>324</v>
      </c>
      <c r="L162" s="40"/>
      <c r="M162" s="201" t="s">
        <v>1</v>
      </c>
      <c r="N162" s="202" t="s">
        <v>50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416</v>
      </c>
      <c r="AT162" s="205" t="s">
        <v>212</v>
      </c>
      <c r="AU162" s="205" t="s">
        <v>95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416</v>
      </c>
      <c r="BM162" s="205" t="s">
        <v>2391</v>
      </c>
    </row>
    <row r="163" spans="1:65" s="2" customFormat="1" ht="11.25">
      <c r="A163" s="35"/>
      <c r="B163" s="36"/>
      <c r="C163" s="37"/>
      <c r="D163" s="207" t="s">
        <v>219</v>
      </c>
      <c r="E163" s="37"/>
      <c r="F163" s="208" t="s">
        <v>2392</v>
      </c>
      <c r="G163" s="37"/>
      <c r="H163" s="37"/>
      <c r="I163" s="209"/>
      <c r="J163" s="37"/>
      <c r="K163" s="37"/>
      <c r="L163" s="40"/>
      <c r="M163" s="210"/>
      <c r="N163" s="21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7" t="s">
        <v>219</v>
      </c>
      <c r="AU163" s="17" t="s">
        <v>95</v>
      </c>
    </row>
    <row r="164" spans="1:65" s="2" customFormat="1" ht="16.5" customHeight="1">
      <c r="A164" s="35"/>
      <c r="B164" s="36"/>
      <c r="C164" s="194" t="s">
        <v>265</v>
      </c>
      <c r="D164" s="194" t="s">
        <v>212</v>
      </c>
      <c r="E164" s="195" t="s">
        <v>2393</v>
      </c>
      <c r="F164" s="196" t="s">
        <v>2394</v>
      </c>
      <c r="G164" s="197" t="s">
        <v>515</v>
      </c>
      <c r="H164" s="198">
        <v>1</v>
      </c>
      <c r="I164" s="199"/>
      <c r="J164" s="200">
        <f>ROUND(I164*H164,2)</f>
        <v>0</v>
      </c>
      <c r="K164" s="196" t="s">
        <v>324</v>
      </c>
      <c r="L164" s="40"/>
      <c r="M164" s="201" t="s">
        <v>1</v>
      </c>
      <c r="N164" s="202" t="s">
        <v>50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416</v>
      </c>
      <c r="AT164" s="205" t="s">
        <v>212</v>
      </c>
      <c r="AU164" s="205" t="s">
        <v>95</v>
      </c>
      <c r="AY164" s="17" t="s">
        <v>209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7" t="s">
        <v>93</v>
      </c>
      <c r="BK164" s="206">
        <f>ROUND(I164*H164,2)</f>
        <v>0</v>
      </c>
      <c r="BL164" s="17" t="s">
        <v>416</v>
      </c>
      <c r="BM164" s="205" t="s">
        <v>2395</v>
      </c>
    </row>
    <row r="165" spans="1:65" s="2" customFormat="1" ht="11.25">
      <c r="A165" s="35"/>
      <c r="B165" s="36"/>
      <c r="C165" s="37"/>
      <c r="D165" s="207" t="s">
        <v>219</v>
      </c>
      <c r="E165" s="37"/>
      <c r="F165" s="208" t="s">
        <v>2396</v>
      </c>
      <c r="G165" s="37"/>
      <c r="H165" s="37"/>
      <c r="I165" s="209"/>
      <c r="J165" s="37"/>
      <c r="K165" s="37"/>
      <c r="L165" s="40"/>
      <c r="M165" s="210"/>
      <c r="N165" s="211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7" t="s">
        <v>219</v>
      </c>
      <c r="AU165" s="17" t="s">
        <v>95</v>
      </c>
    </row>
    <row r="166" spans="1:65" s="2" customFormat="1" ht="21.75" customHeight="1">
      <c r="A166" s="35"/>
      <c r="B166" s="36"/>
      <c r="C166" s="194" t="s">
        <v>270</v>
      </c>
      <c r="D166" s="194" t="s">
        <v>212</v>
      </c>
      <c r="E166" s="195" t="s">
        <v>2397</v>
      </c>
      <c r="F166" s="196" t="s">
        <v>2398</v>
      </c>
      <c r="G166" s="197" t="s">
        <v>515</v>
      </c>
      <c r="H166" s="198">
        <v>11</v>
      </c>
      <c r="I166" s="199"/>
      <c r="J166" s="200">
        <f>ROUND(I166*H166,2)</f>
        <v>0</v>
      </c>
      <c r="K166" s="196" t="s">
        <v>324</v>
      </c>
      <c r="L166" s="40"/>
      <c r="M166" s="201" t="s">
        <v>1</v>
      </c>
      <c r="N166" s="202" t="s">
        <v>50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416</v>
      </c>
      <c r="AT166" s="205" t="s">
        <v>212</v>
      </c>
      <c r="AU166" s="205" t="s">
        <v>95</v>
      </c>
      <c r="AY166" s="17" t="s">
        <v>209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93</v>
      </c>
      <c r="BK166" s="206">
        <f>ROUND(I166*H166,2)</f>
        <v>0</v>
      </c>
      <c r="BL166" s="17" t="s">
        <v>416</v>
      </c>
      <c r="BM166" s="205" t="s">
        <v>2399</v>
      </c>
    </row>
    <row r="167" spans="1:65" s="2" customFormat="1" ht="11.25">
      <c r="A167" s="35"/>
      <c r="B167" s="36"/>
      <c r="C167" s="37"/>
      <c r="D167" s="207" t="s">
        <v>219</v>
      </c>
      <c r="E167" s="37"/>
      <c r="F167" s="208" t="s">
        <v>2400</v>
      </c>
      <c r="G167" s="37"/>
      <c r="H167" s="37"/>
      <c r="I167" s="209"/>
      <c r="J167" s="37"/>
      <c r="K167" s="37"/>
      <c r="L167" s="40"/>
      <c r="M167" s="210"/>
      <c r="N167" s="21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219</v>
      </c>
      <c r="AU167" s="17" t="s">
        <v>95</v>
      </c>
    </row>
    <row r="168" spans="1:65" s="2" customFormat="1" ht="24.2" customHeight="1">
      <c r="A168" s="35"/>
      <c r="B168" s="36"/>
      <c r="C168" s="194" t="s">
        <v>8</v>
      </c>
      <c r="D168" s="194" t="s">
        <v>212</v>
      </c>
      <c r="E168" s="195" t="s">
        <v>2401</v>
      </c>
      <c r="F168" s="196" t="s">
        <v>2402</v>
      </c>
      <c r="G168" s="197" t="s">
        <v>515</v>
      </c>
      <c r="H168" s="198">
        <v>1</v>
      </c>
      <c r="I168" s="199"/>
      <c r="J168" s="200">
        <f>ROUND(I168*H168,2)</f>
        <v>0</v>
      </c>
      <c r="K168" s="196" t="s">
        <v>324</v>
      </c>
      <c r="L168" s="40"/>
      <c r="M168" s="201" t="s">
        <v>1</v>
      </c>
      <c r="N168" s="202" t="s">
        <v>50</v>
      </c>
      <c r="O168" s="72"/>
      <c r="P168" s="203">
        <f>O168*H168</f>
        <v>0</v>
      </c>
      <c r="Q168" s="203">
        <v>8.9999999999999998E-4</v>
      </c>
      <c r="R168" s="203">
        <f>Q168*H168</f>
        <v>8.9999999999999998E-4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416</v>
      </c>
      <c r="AT168" s="205" t="s">
        <v>212</v>
      </c>
      <c r="AU168" s="205" t="s">
        <v>95</v>
      </c>
      <c r="AY168" s="17" t="s">
        <v>209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7" t="s">
        <v>93</v>
      </c>
      <c r="BK168" s="206">
        <f>ROUND(I168*H168,2)</f>
        <v>0</v>
      </c>
      <c r="BL168" s="17" t="s">
        <v>416</v>
      </c>
      <c r="BM168" s="205" t="s">
        <v>2403</v>
      </c>
    </row>
    <row r="169" spans="1:65" s="2" customFormat="1" ht="11.25">
      <c r="A169" s="35"/>
      <c r="B169" s="36"/>
      <c r="C169" s="37"/>
      <c r="D169" s="207" t="s">
        <v>219</v>
      </c>
      <c r="E169" s="37"/>
      <c r="F169" s="208" t="s">
        <v>2404</v>
      </c>
      <c r="G169" s="37"/>
      <c r="H169" s="37"/>
      <c r="I169" s="209"/>
      <c r="J169" s="37"/>
      <c r="K169" s="37"/>
      <c r="L169" s="40"/>
      <c r="M169" s="210"/>
      <c r="N169" s="211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7" t="s">
        <v>219</v>
      </c>
      <c r="AU169" s="17" t="s">
        <v>95</v>
      </c>
    </row>
    <row r="170" spans="1:65" s="2" customFormat="1" ht="24.2" customHeight="1">
      <c r="A170" s="35"/>
      <c r="B170" s="36"/>
      <c r="C170" s="194" t="s">
        <v>279</v>
      </c>
      <c r="D170" s="194" t="s">
        <v>212</v>
      </c>
      <c r="E170" s="195" t="s">
        <v>2405</v>
      </c>
      <c r="F170" s="196" t="s">
        <v>2406</v>
      </c>
      <c r="G170" s="197" t="s">
        <v>515</v>
      </c>
      <c r="H170" s="198">
        <v>2</v>
      </c>
      <c r="I170" s="199"/>
      <c r="J170" s="200">
        <f>ROUND(I170*H170,2)</f>
        <v>0</v>
      </c>
      <c r="K170" s="196" t="s">
        <v>324</v>
      </c>
      <c r="L170" s="40"/>
      <c r="M170" s="201" t="s">
        <v>1</v>
      </c>
      <c r="N170" s="202" t="s">
        <v>50</v>
      </c>
      <c r="O170" s="72"/>
      <c r="P170" s="203">
        <f>O170*H170</f>
        <v>0</v>
      </c>
      <c r="Q170" s="203">
        <v>3.4000000000000002E-4</v>
      </c>
      <c r="R170" s="203">
        <f>Q170*H170</f>
        <v>6.8000000000000005E-4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416</v>
      </c>
      <c r="AT170" s="205" t="s">
        <v>212</v>
      </c>
      <c r="AU170" s="205" t="s">
        <v>95</v>
      </c>
      <c r="AY170" s="17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7" t="s">
        <v>93</v>
      </c>
      <c r="BK170" s="206">
        <f>ROUND(I170*H170,2)</f>
        <v>0</v>
      </c>
      <c r="BL170" s="17" t="s">
        <v>416</v>
      </c>
      <c r="BM170" s="205" t="s">
        <v>2407</v>
      </c>
    </row>
    <row r="171" spans="1:65" s="2" customFormat="1" ht="11.25">
      <c r="A171" s="35"/>
      <c r="B171" s="36"/>
      <c r="C171" s="37"/>
      <c r="D171" s="207" t="s">
        <v>219</v>
      </c>
      <c r="E171" s="37"/>
      <c r="F171" s="208" t="s">
        <v>2408</v>
      </c>
      <c r="G171" s="37"/>
      <c r="H171" s="37"/>
      <c r="I171" s="209"/>
      <c r="J171" s="37"/>
      <c r="K171" s="37"/>
      <c r="L171" s="40"/>
      <c r="M171" s="210"/>
      <c r="N171" s="211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219</v>
      </c>
      <c r="AU171" s="17" t="s">
        <v>95</v>
      </c>
    </row>
    <row r="172" spans="1:65" s="2" customFormat="1" ht="24.2" customHeight="1">
      <c r="A172" s="35"/>
      <c r="B172" s="36"/>
      <c r="C172" s="194" t="s">
        <v>284</v>
      </c>
      <c r="D172" s="194" t="s">
        <v>212</v>
      </c>
      <c r="E172" s="195" t="s">
        <v>2409</v>
      </c>
      <c r="F172" s="196" t="s">
        <v>2410</v>
      </c>
      <c r="G172" s="197" t="s">
        <v>515</v>
      </c>
      <c r="H172" s="198">
        <v>3</v>
      </c>
      <c r="I172" s="199"/>
      <c r="J172" s="200">
        <f>ROUND(I172*H172,2)</f>
        <v>0</v>
      </c>
      <c r="K172" s="196" t="s">
        <v>324</v>
      </c>
      <c r="L172" s="40"/>
      <c r="M172" s="201" t="s">
        <v>1</v>
      </c>
      <c r="N172" s="202" t="s">
        <v>50</v>
      </c>
      <c r="O172" s="72"/>
      <c r="P172" s="203">
        <f>O172*H172</f>
        <v>0</v>
      </c>
      <c r="Q172" s="203">
        <v>6.0000000000000002E-5</v>
      </c>
      <c r="R172" s="203">
        <f>Q172*H172</f>
        <v>1.8000000000000001E-4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416</v>
      </c>
      <c r="AT172" s="205" t="s">
        <v>212</v>
      </c>
      <c r="AU172" s="205" t="s">
        <v>95</v>
      </c>
      <c r="AY172" s="17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93</v>
      </c>
      <c r="BK172" s="206">
        <f>ROUND(I172*H172,2)</f>
        <v>0</v>
      </c>
      <c r="BL172" s="17" t="s">
        <v>416</v>
      </c>
      <c r="BM172" s="205" t="s">
        <v>2411</v>
      </c>
    </row>
    <row r="173" spans="1:65" s="2" customFormat="1" ht="11.25">
      <c r="A173" s="35"/>
      <c r="B173" s="36"/>
      <c r="C173" s="37"/>
      <c r="D173" s="207" t="s">
        <v>219</v>
      </c>
      <c r="E173" s="37"/>
      <c r="F173" s="208" t="s">
        <v>2412</v>
      </c>
      <c r="G173" s="37"/>
      <c r="H173" s="37"/>
      <c r="I173" s="209"/>
      <c r="J173" s="37"/>
      <c r="K173" s="37"/>
      <c r="L173" s="40"/>
      <c r="M173" s="210"/>
      <c r="N173" s="21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219</v>
      </c>
      <c r="AU173" s="17" t="s">
        <v>95</v>
      </c>
    </row>
    <row r="174" spans="1:65" s="2" customFormat="1" ht="24.2" customHeight="1">
      <c r="A174" s="35"/>
      <c r="B174" s="36"/>
      <c r="C174" s="250" t="s">
        <v>289</v>
      </c>
      <c r="D174" s="250" t="s">
        <v>405</v>
      </c>
      <c r="E174" s="251" t="s">
        <v>2413</v>
      </c>
      <c r="F174" s="252" t="s">
        <v>2414</v>
      </c>
      <c r="G174" s="253" t="s">
        <v>515</v>
      </c>
      <c r="H174" s="254">
        <v>3</v>
      </c>
      <c r="I174" s="255"/>
      <c r="J174" s="256">
        <f>ROUND(I174*H174,2)</f>
        <v>0</v>
      </c>
      <c r="K174" s="252" t="s">
        <v>1</v>
      </c>
      <c r="L174" s="257"/>
      <c r="M174" s="258" t="s">
        <v>1</v>
      </c>
      <c r="N174" s="259" t="s">
        <v>50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526</v>
      </c>
      <c r="AT174" s="205" t="s">
        <v>405</v>
      </c>
      <c r="AU174" s="205" t="s">
        <v>95</v>
      </c>
      <c r="AY174" s="17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7" t="s">
        <v>93</v>
      </c>
      <c r="BK174" s="206">
        <f>ROUND(I174*H174,2)</f>
        <v>0</v>
      </c>
      <c r="BL174" s="17" t="s">
        <v>416</v>
      </c>
      <c r="BM174" s="205" t="s">
        <v>2415</v>
      </c>
    </row>
    <row r="175" spans="1:65" s="2" customFormat="1" ht="16.5" customHeight="1">
      <c r="A175" s="35"/>
      <c r="B175" s="36"/>
      <c r="C175" s="194" t="s">
        <v>416</v>
      </c>
      <c r="D175" s="194" t="s">
        <v>212</v>
      </c>
      <c r="E175" s="195" t="s">
        <v>2416</v>
      </c>
      <c r="F175" s="196" t="s">
        <v>2417</v>
      </c>
      <c r="G175" s="197" t="s">
        <v>515</v>
      </c>
      <c r="H175" s="198">
        <v>1</v>
      </c>
      <c r="I175" s="199"/>
      <c r="J175" s="200">
        <f>ROUND(I175*H175,2)</f>
        <v>0</v>
      </c>
      <c r="K175" s="196" t="s">
        <v>324</v>
      </c>
      <c r="L175" s="40"/>
      <c r="M175" s="201" t="s">
        <v>1</v>
      </c>
      <c r="N175" s="202" t="s">
        <v>50</v>
      </c>
      <c r="O175" s="72"/>
      <c r="P175" s="203">
        <f>O175*H175</f>
        <v>0</v>
      </c>
      <c r="Q175" s="203">
        <v>2.8499999999999999E-4</v>
      </c>
      <c r="R175" s="203">
        <f>Q175*H175</f>
        <v>2.8499999999999999E-4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416</v>
      </c>
      <c r="AT175" s="205" t="s">
        <v>212</v>
      </c>
      <c r="AU175" s="205" t="s">
        <v>95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416</v>
      </c>
      <c r="BM175" s="205" t="s">
        <v>2418</v>
      </c>
    </row>
    <row r="176" spans="1:65" s="2" customFormat="1" ht="11.25">
      <c r="A176" s="35"/>
      <c r="B176" s="36"/>
      <c r="C176" s="37"/>
      <c r="D176" s="207" t="s">
        <v>219</v>
      </c>
      <c r="E176" s="37"/>
      <c r="F176" s="208" t="s">
        <v>2419</v>
      </c>
      <c r="G176" s="37"/>
      <c r="H176" s="37"/>
      <c r="I176" s="209"/>
      <c r="J176" s="37"/>
      <c r="K176" s="37"/>
      <c r="L176" s="40"/>
      <c r="M176" s="210"/>
      <c r="N176" s="21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219</v>
      </c>
      <c r="AU176" s="17" t="s">
        <v>95</v>
      </c>
    </row>
    <row r="177" spans="1:65" s="2" customFormat="1" ht="24.2" customHeight="1">
      <c r="A177" s="35"/>
      <c r="B177" s="36"/>
      <c r="C177" s="194" t="s">
        <v>422</v>
      </c>
      <c r="D177" s="194" t="s">
        <v>212</v>
      </c>
      <c r="E177" s="195" t="s">
        <v>2420</v>
      </c>
      <c r="F177" s="196" t="s">
        <v>2421</v>
      </c>
      <c r="G177" s="197" t="s">
        <v>515</v>
      </c>
      <c r="H177" s="198">
        <v>1</v>
      </c>
      <c r="I177" s="199"/>
      <c r="J177" s="200">
        <f>ROUND(I177*H177,2)</f>
        <v>0</v>
      </c>
      <c r="K177" s="196" t="s">
        <v>324</v>
      </c>
      <c r="L177" s="40"/>
      <c r="M177" s="201" t="s">
        <v>1</v>
      </c>
      <c r="N177" s="202" t="s">
        <v>50</v>
      </c>
      <c r="O177" s="72"/>
      <c r="P177" s="203">
        <f>O177*H177</f>
        <v>0</v>
      </c>
      <c r="Q177" s="203">
        <v>5.1000000000000004E-4</v>
      </c>
      <c r="R177" s="203">
        <f>Q177*H177</f>
        <v>5.1000000000000004E-4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416</v>
      </c>
      <c r="AT177" s="205" t="s">
        <v>212</v>
      </c>
      <c r="AU177" s="205" t="s">
        <v>95</v>
      </c>
      <c r="AY177" s="17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93</v>
      </c>
      <c r="BK177" s="206">
        <f>ROUND(I177*H177,2)</f>
        <v>0</v>
      </c>
      <c r="BL177" s="17" t="s">
        <v>416</v>
      </c>
      <c r="BM177" s="205" t="s">
        <v>2422</v>
      </c>
    </row>
    <row r="178" spans="1:65" s="2" customFormat="1" ht="11.25">
      <c r="A178" s="35"/>
      <c r="B178" s="36"/>
      <c r="C178" s="37"/>
      <c r="D178" s="207" t="s">
        <v>219</v>
      </c>
      <c r="E178" s="37"/>
      <c r="F178" s="208" t="s">
        <v>2423</v>
      </c>
      <c r="G178" s="37"/>
      <c r="H178" s="37"/>
      <c r="I178" s="209"/>
      <c r="J178" s="37"/>
      <c r="K178" s="37"/>
      <c r="L178" s="40"/>
      <c r="M178" s="210"/>
      <c r="N178" s="21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7" t="s">
        <v>219</v>
      </c>
      <c r="AU178" s="17" t="s">
        <v>95</v>
      </c>
    </row>
    <row r="179" spans="1:65" s="2" customFormat="1" ht="21.75" customHeight="1">
      <c r="A179" s="35"/>
      <c r="B179" s="36"/>
      <c r="C179" s="194" t="s">
        <v>428</v>
      </c>
      <c r="D179" s="194" t="s">
        <v>212</v>
      </c>
      <c r="E179" s="195" t="s">
        <v>2424</v>
      </c>
      <c r="F179" s="196" t="s">
        <v>2425</v>
      </c>
      <c r="G179" s="197" t="s">
        <v>334</v>
      </c>
      <c r="H179" s="198">
        <v>96</v>
      </c>
      <c r="I179" s="199"/>
      <c r="J179" s="200">
        <f>ROUND(I179*H179,2)</f>
        <v>0</v>
      </c>
      <c r="K179" s="196" t="s">
        <v>324</v>
      </c>
      <c r="L179" s="40"/>
      <c r="M179" s="201" t="s">
        <v>1</v>
      </c>
      <c r="N179" s="202" t="s">
        <v>50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416</v>
      </c>
      <c r="AT179" s="205" t="s">
        <v>212</v>
      </c>
      <c r="AU179" s="205" t="s">
        <v>95</v>
      </c>
      <c r="AY179" s="17" t="s">
        <v>209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7" t="s">
        <v>93</v>
      </c>
      <c r="BK179" s="206">
        <f>ROUND(I179*H179,2)</f>
        <v>0</v>
      </c>
      <c r="BL179" s="17" t="s">
        <v>416</v>
      </c>
      <c r="BM179" s="205" t="s">
        <v>2426</v>
      </c>
    </row>
    <row r="180" spans="1:65" s="2" customFormat="1" ht="11.25">
      <c r="A180" s="35"/>
      <c r="B180" s="36"/>
      <c r="C180" s="37"/>
      <c r="D180" s="207" t="s">
        <v>219</v>
      </c>
      <c r="E180" s="37"/>
      <c r="F180" s="208" t="s">
        <v>2427</v>
      </c>
      <c r="G180" s="37"/>
      <c r="H180" s="37"/>
      <c r="I180" s="209"/>
      <c r="J180" s="37"/>
      <c r="K180" s="37"/>
      <c r="L180" s="40"/>
      <c r="M180" s="210"/>
      <c r="N180" s="211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7" t="s">
        <v>219</v>
      </c>
      <c r="AU180" s="17" t="s">
        <v>95</v>
      </c>
    </row>
    <row r="181" spans="1:65" s="13" customFormat="1" ht="11.25">
      <c r="B181" s="214"/>
      <c r="C181" s="215"/>
      <c r="D181" s="212" t="s">
        <v>263</v>
      </c>
      <c r="E181" s="216" t="s">
        <v>1</v>
      </c>
      <c r="F181" s="217" t="s">
        <v>2428</v>
      </c>
      <c r="G181" s="215"/>
      <c r="H181" s="218">
        <v>96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263</v>
      </c>
      <c r="AU181" s="224" t="s">
        <v>95</v>
      </c>
      <c r="AV181" s="13" t="s">
        <v>95</v>
      </c>
      <c r="AW181" s="13" t="s">
        <v>41</v>
      </c>
      <c r="AX181" s="13" t="s">
        <v>85</v>
      </c>
      <c r="AY181" s="224" t="s">
        <v>209</v>
      </c>
    </row>
    <row r="182" spans="1:65" s="14" customFormat="1" ht="11.25">
      <c r="B182" s="229"/>
      <c r="C182" s="230"/>
      <c r="D182" s="212" t="s">
        <v>263</v>
      </c>
      <c r="E182" s="231" t="s">
        <v>1</v>
      </c>
      <c r="F182" s="232" t="s">
        <v>339</v>
      </c>
      <c r="G182" s="230"/>
      <c r="H182" s="233">
        <v>96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263</v>
      </c>
      <c r="AU182" s="239" t="s">
        <v>95</v>
      </c>
      <c r="AV182" s="14" t="s">
        <v>217</v>
      </c>
      <c r="AW182" s="14" t="s">
        <v>41</v>
      </c>
      <c r="AX182" s="14" t="s">
        <v>93</v>
      </c>
      <c r="AY182" s="239" t="s">
        <v>209</v>
      </c>
    </row>
    <row r="183" spans="1:65" s="2" customFormat="1" ht="24.2" customHeight="1">
      <c r="A183" s="35"/>
      <c r="B183" s="36"/>
      <c r="C183" s="194" t="s">
        <v>434</v>
      </c>
      <c r="D183" s="194" t="s">
        <v>212</v>
      </c>
      <c r="E183" s="195" t="s">
        <v>2429</v>
      </c>
      <c r="F183" s="196" t="s">
        <v>2430</v>
      </c>
      <c r="G183" s="197" t="s">
        <v>334</v>
      </c>
      <c r="H183" s="198">
        <v>13</v>
      </c>
      <c r="I183" s="199"/>
      <c r="J183" s="200">
        <f>ROUND(I183*H183,2)</f>
        <v>0</v>
      </c>
      <c r="K183" s="196" t="s">
        <v>324</v>
      </c>
      <c r="L183" s="40"/>
      <c r="M183" s="201" t="s">
        <v>1</v>
      </c>
      <c r="N183" s="202" t="s">
        <v>50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416</v>
      </c>
      <c r="AT183" s="205" t="s">
        <v>212</v>
      </c>
      <c r="AU183" s="205" t="s">
        <v>95</v>
      </c>
      <c r="AY183" s="17" t="s">
        <v>209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7" t="s">
        <v>93</v>
      </c>
      <c r="BK183" s="206">
        <f>ROUND(I183*H183,2)</f>
        <v>0</v>
      </c>
      <c r="BL183" s="17" t="s">
        <v>416</v>
      </c>
      <c r="BM183" s="205" t="s">
        <v>2431</v>
      </c>
    </row>
    <row r="184" spans="1:65" s="2" customFormat="1" ht="11.25">
      <c r="A184" s="35"/>
      <c r="B184" s="36"/>
      <c r="C184" s="37"/>
      <c r="D184" s="207" t="s">
        <v>219</v>
      </c>
      <c r="E184" s="37"/>
      <c r="F184" s="208" t="s">
        <v>2432</v>
      </c>
      <c r="G184" s="37"/>
      <c r="H184" s="37"/>
      <c r="I184" s="209"/>
      <c r="J184" s="37"/>
      <c r="K184" s="37"/>
      <c r="L184" s="40"/>
      <c r="M184" s="210"/>
      <c r="N184" s="211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7" t="s">
        <v>219</v>
      </c>
      <c r="AU184" s="17" t="s">
        <v>95</v>
      </c>
    </row>
    <row r="185" spans="1:65" s="2" customFormat="1" ht="24.2" customHeight="1">
      <c r="A185" s="35"/>
      <c r="B185" s="36"/>
      <c r="C185" s="194" t="s">
        <v>440</v>
      </c>
      <c r="D185" s="194" t="s">
        <v>212</v>
      </c>
      <c r="E185" s="195" t="s">
        <v>2433</v>
      </c>
      <c r="F185" s="196" t="s">
        <v>2434</v>
      </c>
      <c r="G185" s="197" t="s">
        <v>2435</v>
      </c>
      <c r="H185" s="260"/>
      <c r="I185" s="199"/>
      <c r="J185" s="200">
        <f>ROUND(I185*H185,2)</f>
        <v>0</v>
      </c>
      <c r="K185" s="196" t="s">
        <v>324</v>
      </c>
      <c r="L185" s="40"/>
      <c r="M185" s="201" t="s">
        <v>1</v>
      </c>
      <c r="N185" s="202" t="s">
        <v>50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416</v>
      </c>
      <c r="AT185" s="205" t="s">
        <v>212</v>
      </c>
      <c r="AU185" s="205" t="s">
        <v>95</v>
      </c>
      <c r="AY185" s="17" t="s">
        <v>209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7" t="s">
        <v>93</v>
      </c>
      <c r="BK185" s="206">
        <f>ROUND(I185*H185,2)</f>
        <v>0</v>
      </c>
      <c r="BL185" s="17" t="s">
        <v>416</v>
      </c>
      <c r="BM185" s="205" t="s">
        <v>2436</v>
      </c>
    </row>
    <row r="186" spans="1:65" s="2" customFormat="1" ht="11.25">
      <c r="A186" s="35"/>
      <c r="B186" s="36"/>
      <c r="C186" s="37"/>
      <c r="D186" s="207" t="s">
        <v>219</v>
      </c>
      <c r="E186" s="37"/>
      <c r="F186" s="208" t="s">
        <v>2437</v>
      </c>
      <c r="G186" s="37"/>
      <c r="H186" s="37"/>
      <c r="I186" s="209"/>
      <c r="J186" s="37"/>
      <c r="K186" s="37"/>
      <c r="L186" s="40"/>
      <c r="M186" s="210"/>
      <c r="N186" s="211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7" t="s">
        <v>219</v>
      </c>
      <c r="AU186" s="17" t="s">
        <v>95</v>
      </c>
    </row>
    <row r="187" spans="1:65" s="12" customFormat="1" ht="22.9" customHeight="1">
      <c r="B187" s="178"/>
      <c r="C187" s="179"/>
      <c r="D187" s="180" t="s">
        <v>84</v>
      </c>
      <c r="E187" s="192" t="s">
        <v>2438</v>
      </c>
      <c r="F187" s="192" t="s">
        <v>2439</v>
      </c>
      <c r="G187" s="179"/>
      <c r="H187" s="179"/>
      <c r="I187" s="182"/>
      <c r="J187" s="193">
        <f>BK187</f>
        <v>0</v>
      </c>
      <c r="K187" s="179"/>
      <c r="L187" s="184"/>
      <c r="M187" s="185"/>
      <c r="N187" s="186"/>
      <c r="O187" s="186"/>
      <c r="P187" s="187">
        <f>SUM(P188:P256)</f>
        <v>0</v>
      </c>
      <c r="Q187" s="186"/>
      <c r="R187" s="187">
        <f>SUM(R188:R256)</f>
        <v>0.13971115350000002</v>
      </c>
      <c r="S187" s="186"/>
      <c r="T187" s="188">
        <f>SUM(T188:T256)</f>
        <v>0</v>
      </c>
      <c r="AR187" s="189" t="s">
        <v>95</v>
      </c>
      <c r="AT187" s="190" t="s">
        <v>84</v>
      </c>
      <c r="AU187" s="190" t="s">
        <v>93</v>
      </c>
      <c r="AY187" s="189" t="s">
        <v>209</v>
      </c>
      <c r="BK187" s="191">
        <f>SUM(BK188:BK256)</f>
        <v>0</v>
      </c>
    </row>
    <row r="188" spans="1:65" s="2" customFormat="1" ht="24.2" customHeight="1">
      <c r="A188" s="35"/>
      <c r="B188" s="36"/>
      <c r="C188" s="194" t="s">
        <v>7</v>
      </c>
      <c r="D188" s="194" t="s">
        <v>212</v>
      </c>
      <c r="E188" s="195" t="s">
        <v>2440</v>
      </c>
      <c r="F188" s="196" t="s">
        <v>2441</v>
      </c>
      <c r="G188" s="197" t="s">
        <v>334</v>
      </c>
      <c r="H188" s="198">
        <v>10</v>
      </c>
      <c r="I188" s="199"/>
      <c r="J188" s="200">
        <f>ROUND(I188*H188,2)</f>
        <v>0</v>
      </c>
      <c r="K188" s="196" t="s">
        <v>324</v>
      </c>
      <c r="L188" s="40"/>
      <c r="M188" s="201" t="s">
        <v>1</v>
      </c>
      <c r="N188" s="202" t="s">
        <v>50</v>
      </c>
      <c r="O188" s="72"/>
      <c r="P188" s="203">
        <f>O188*H188</f>
        <v>0</v>
      </c>
      <c r="Q188" s="203">
        <v>5.0040000000000002E-4</v>
      </c>
      <c r="R188" s="203">
        <f>Q188*H188</f>
        <v>5.0039999999999998E-3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416</v>
      </c>
      <c r="AT188" s="205" t="s">
        <v>212</v>
      </c>
      <c r="AU188" s="205" t="s">
        <v>95</v>
      </c>
      <c r="AY188" s="17" t="s">
        <v>209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7" t="s">
        <v>93</v>
      </c>
      <c r="BK188" s="206">
        <f>ROUND(I188*H188,2)</f>
        <v>0</v>
      </c>
      <c r="BL188" s="17" t="s">
        <v>416</v>
      </c>
      <c r="BM188" s="205" t="s">
        <v>2442</v>
      </c>
    </row>
    <row r="189" spans="1:65" s="2" customFormat="1" ht="11.25">
      <c r="A189" s="35"/>
      <c r="B189" s="36"/>
      <c r="C189" s="37"/>
      <c r="D189" s="207" t="s">
        <v>219</v>
      </c>
      <c r="E189" s="37"/>
      <c r="F189" s="208" t="s">
        <v>2443</v>
      </c>
      <c r="G189" s="37"/>
      <c r="H189" s="37"/>
      <c r="I189" s="209"/>
      <c r="J189" s="37"/>
      <c r="K189" s="37"/>
      <c r="L189" s="40"/>
      <c r="M189" s="210"/>
      <c r="N189" s="211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7" t="s">
        <v>219</v>
      </c>
      <c r="AU189" s="17" t="s">
        <v>95</v>
      </c>
    </row>
    <row r="190" spans="1:65" s="13" customFormat="1" ht="11.25">
      <c r="B190" s="214"/>
      <c r="C190" s="215"/>
      <c r="D190" s="212" t="s">
        <v>263</v>
      </c>
      <c r="E190" s="216" t="s">
        <v>1</v>
      </c>
      <c r="F190" s="217" t="s">
        <v>2444</v>
      </c>
      <c r="G190" s="215"/>
      <c r="H190" s="218">
        <v>10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263</v>
      </c>
      <c r="AU190" s="224" t="s">
        <v>95</v>
      </c>
      <c r="AV190" s="13" t="s">
        <v>95</v>
      </c>
      <c r="AW190" s="13" t="s">
        <v>41</v>
      </c>
      <c r="AX190" s="13" t="s">
        <v>85</v>
      </c>
      <c r="AY190" s="224" t="s">
        <v>209</v>
      </c>
    </row>
    <row r="191" spans="1:65" s="14" customFormat="1" ht="11.25">
      <c r="B191" s="229"/>
      <c r="C191" s="230"/>
      <c r="D191" s="212" t="s">
        <v>263</v>
      </c>
      <c r="E191" s="231" t="s">
        <v>1</v>
      </c>
      <c r="F191" s="232" t="s">
        <v>339</v>
      </c>
      <c r="G191" s="230"/>
      <c r="H191" s="233">
        <v>10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263</v>
      </c>
      <c r="AU191" s="239" t="s">
        <v>95</v>
      </c>
      <c r="AV191" s="14" t="s">
        <v>217</v>
      </c>
      <c r="AW191" s="14" t="s">
        <v>41</v>
      </c>
      <c r="AX191" s="14" t="s">
        <v>93</v>
      </c>
      <c r="AY191" s="239" t="s">
        <v>209</v>
      </c>
    </row>
    <row r="192" spans="1:65" s="2" customFormat="1" ht="24.2" customHeight="1">
      <c r="A192" s="35"/>
      <c r="B192" s="36"/>
      <c r="C192" s="194" t="s">
        <v>451</v>
      </c>
      <c r="D192" s="194" t="s">
        <v>212</v>
      </c>
      <c r="E192" s="195" t="s">
        <v>2445</v>
      </c>
      <c r="F192" s="196" t="s">
        <v>2446</v>
      </c>
      <c r="G192" s="197" t="s">
        <v>334</v>
      </c>
      <c r="H192" s="198">
        <v>27</v>
      </c>
      <c r="I192" s="199"/>
      <c r="J192" s="200">
        <f>ROUND(I192*H192,2)</f>
        <v>0</v>
      </c>
      <c r="K192" s="196" t="s">
        <v>324</v>
      </c>
      <c r="L192" s="40"/>
      <c r="M192" s="201" t="s">
        <v>1</v>
      </c>
      <c r="N192" s="202" t="s">
        <v>50</v>
      </c>
      <c r="O192" s="72"/>
      <c r="P192" s="203">
        <f>O192*H192</f>
        <v>0</v>
      </c>
      <c r="Q192" s="203">
        <v>7.5230000000000002E-4</v>
      </c>
      <c r="R192" s="203">
        <f>Q192*H192</f>
        <v>2.03121E-2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416</v>
      </c>
      <c r="AT192" s="205" t="s">
        <v>212</v>
      </c>
      <c r="AU192" s="205" t="s">
        <v>95</v>
      </c>
      <c r="AY192" s="17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93</v>
      </c>
      <c r="BK192" s="206">
        <f>ROUND(I192*H192,2)</f>
        <v>0</v>
      </c>
      <c r="BL192" s="17" t="s">
        <v>416</v>
      </c>
      <c r="BM192" s="205" t="s">
        <v>2447</v>
      </c>
    </row>
    <row r="193" spans="1:65" s="2" customFormat="1" ht="11.25">
      <c r="A193" s="35"/>
      <c r="B193" s="36"/>
      <c r="C193" s="37"/>
      <c r="D193" s="207" t="s">
        <v>219</v>
      </c>
      <c r="E193" s="37"/>
      <c r="F193" s="208" t="s">
        <v>2448</v>
      </c>
      <c r="G193" s="37"/>
      <c r="H193" s="37"/>
      <c r="I193" s="209"/>
      <c r="J193" s="37"/>
      <c r="K193" s="37"/>
      <c r="L193" s="40"/>
      <c r="M193" s="210"/>
      <c r="N193" s="211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7" t="s">
        <v>219</v>
      </c>
      <c r="AU193" s="17" t="s">
        <v>95</v>
      </c>
    </row>
    <row r="194" spans="1:65" s="13" customFormat="1" ht="11.25">
      <c r="B194" s="214"/>
      <c r="C194" s="215"/>
      <c r="D194" s="212" t="s">
        <v>263</v>
      </c>
      <c r="E194" s="216" t="s">
        <v>1</v>
      </c>
      <c r="F194" s="217" t="s">
        <v>2449</v>
      </c>
      <c r="G194" s="215"/>
      <c r="H194" s="218">
        <v>27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263</v>
      </c>
      <c r="AU194" s="224" t="s">
        <v>95</v>
      </c>
      <c r="AV194" s="13" t="s">
        <v>95</v>
      </c>
      <c r="AW194" s="13" t="s">
        <v>41</v>
      </c>
      <c r="AX194" s="13" t="s">
        <v>85</v>
      </c>
      <c r="AY194" s="224" t="s">
        <v>209</v>
      </c>
    </row>
    <row r="195" spans="1:65" s="14" customFormat="1" ht="11.25">
      <c r="B195" s="229"/>
      <c r="C195" s="230"/>
      <c r="D195" s="212" t="s">
        <v>263</v>
      </c>
      <c r="E195" s="231" t="s">
        <v>1</v>
      </c>
      <c r="F195" s="232" t="s">
        <v>339</v>
      </c>
      <c r="G195" s="230"/>
      <c r="H195" s="233">
        <v>27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263</v>
      </c>
      <c r="AU195" s="239" t="s">
        <v>95</v>
      </c>
      <c r="AV195" s="14" t="s">
        <v>217</v>
      </c>
      <c r="AW195" s="14" t="s">
        <v>41</v>
      </c>
      <c r="AX195" s="14" t="s">
        <v>93</v>
      </c>
      <c r="AY195" s="239" t="s">
        <v>209</v>
      </c>
    </row>
    <row r="196" spans="1:65" s="2" customFormat="1" ht="24.2" customHeight="1">
      <c r="A196" s="35"/>
      <c r="B196" s="36"/>
      <c r="C196" s="194" t="s">
        <v>459</v>
      </c>
      <c r="D196" s="194" t="s">
        <v>212</v>
      </c>
      <c r="E196" s="195" t="s">
        <v>2450</v>
      </c>
      <c r="F196" s="196" t="s">
        <v>2451</v>
      </c>
      <c r="G196" s="197" t="s">
        <v>334</v>
      </c>
      <c r="H196" s="198">
        <v>6</v>
      </c>
      <c r="I196" s="199"/>
      <c r="J196" s="200">
        <f>ROUND(I196*H196,2)</f>
        <v>0</v>
      </c>
      <c r="K196" s="196" t="s">
        <v>324</v>
      </c>
      <c r="L196" s="40"/>
      <c r="M196" s="201" t="s">
        <v>1</v>
      </c>
      <c r="N196" s="202" t="s">
        <v>50</v>
      </c>
      <c r="O196" s="72"/>
      <c r="P196" s="203">
        <f>O196*H196</f>
        <v>0</v>
      </c>
      <c r="Q196" s="203">
        <v>1.1548999999999999E-3</v>
      </c>
      <c r="R196" s="203">
        <f>Q196*H196</f>
        <v>6.9293999999999996E-3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416</v>
      </c>
      <c r="AT196" s="205" t="s">
        <v>212</v>
      </c>
      <c r="AU196" s="205" t="s">
        <v>95</v>
      </c>
      <c r="AY196" s="17" t="s">
        <v>209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7" t="s">
        <v>93</v>
      </c>
      <c r="BK196" s="206">
        <f>ROUND(I196*H196,2)</f>
        <v>0</v>
      </c>
      <c r="BL196" s="17" t="s">
        <v>416</v>
      </c>
      <c r="BM196" s="205" t="s">
        <v>2452</v>
      </c>
    </row>
    <row r="197" spans="1:65" s="2" customFormat="1" ht="11.25">
      <c r="A197" s="35"/>
      <c r="B197" s="36"/>
      <c r="C197" s="37"/>
      <c r="D197" s="207" t="s">
        <v>219</v>
      </c>
      <c r="E197" s="37"/>
      <c r="F197" s="208" t="s">
        <v>2453</v>
      </c>
      <c r="G197" s="37"/>
      <c r="H197" s="37"/>
      <c r="I197" s="209"/>
      <c r="J197" s="37"/>
      <c r="K197" s="37"/>
      <c r="L197" s="40"/>
      <c r="M197" s="210"/>
      <c r="N197" s="211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7" t="s">
        <v>219</v>
      </c>
      <c r="AU197" s="17" t="s">
        <v>95</v>
      </c>
    </row>
    <row r="198" spans="1:65" s="13" customFormat="1" ht="11.25">
      <c r="B198" s="214"/>
      <c r="C198" s="215"/>
      <c r="D198" s="212" t="s">
        <v>263</v>
      </c>
      <c r="E198" s="216" t="s">
        <v>1</v>
      </c>
      <c r="F198" s="217" t="s">
        <v>2454</v>
      </c>
      <c r="G198" s="215"/>
      <c r="H198" s="218">
        <v>6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263</v>
      </c>
      <c r="AU198" s="224" t="s">
        <v>95</v>
      </c>
      <c r="AV198" s="13" t="s">
        <v>95</v>
      </c>
      <c r="AW198" s="13" t="s">
        <v>41</v>
      </c>
      <c r="AX198" s="13" t="s">
        <v>85</v>
      </c>
      <c r="AY198" s="224" t="s">
        <v>209</v>
      </c>
    </row>
    <row r="199" spans="1:65" s="14" customFormat="1" ht="11.25">
      <c r="B199" s="229"/>
      <c r="C199" s="230"/>
      <c r="D199" s="212" t="s">
        <v>263</v>
      </c>
      <c r="E199" s="231" t="s">
        <v>1</v>
      </c>
      <c r="F199" s="232" t="s">
        <v>339</v>
      </c>
      <c r="G199" s="230"/>
      <c r="H199" s="233">
        <v>6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263</v>
      </c>
      <c r="AU199" s="239" t="s">
        <v>95</v>
      </c>
      <c r="AV199" s="14" t="s">
        <v>217</v>
      </c>
      <c r="AW199" s="14" t="s">
        <v>41</v>
      </c>
      <c r="AX199" s="14" t="s">
        <v>93</v>
      </c>
      <c r="AY199" s="239" t="s">
        <v>209</v>
      </c>
    </row>
    <row r="200" spans="1:65" s="2" customFormat="1" ht="24.2" customHeight="1">
      <c r="A200" s="35"/>
      <c r="B200" s="36"/>
      <c r="C200" s="194" t="s">
        <v>466</v>
      </c>
      <c r="D200" s="194" t="s">
        <v>212</v>
      </c>
      <c r="E200" s="195" t="s">
        <v>2455</v>
      </c>
      <c r="F200" s="196" t="s">
        <v>2456</v>
      </c>
      <c r="G200" s="197" t="s">
        <v>334</v>
      </c>
      <c r="H200" s="198">
        <v>5</v>
      </c>
      <c r="I200" s="199"/>
      <c r="J200" s="200">
        <f>ROUND(I200*H200,2)</f>
        <v>0</v>
      </c>
      <c r="K200" s="196" t="s">
        <v>324</v>
      </c>
      <c r="L200" s="40"/>
      <c r="M200" s="201" t="s">
        <v>1</v>
      </c>
      <c r="N200" s="202" t="s">
        <v>50</v>
      </c>
      <c r="O200" s="72"/>
      <c r="P200" s="203">
        <f>O200*H200</f>
        <v>0</v>
      </c>
      <c r="Q200" s="203">
        <v>1.2962E-3</v>
      </c>
      <c r="R200" s="203">
        <f>Q200*H200</f>
        <v>6.4809999999999998E-3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416</v>
      </c>
      <c r="AT200" s="205" t="s">
        <v>212</v>
      </c>
      <c r="AU200" s="205" t="s">
        <v>95</v>
      </c>
      <c r="AY200" s="17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93</v>
      </c>
      <c r="BK200" s="206">
        <f>ROUND(I200*H200,2)</f>
        <v>0</v>
      </c>
      <c r="BL200" s="17" t="s">
        <v>416</v>
      </c>
      <c r="BM200" s="205" t="s">
        <v>2457</v>
      </c>
    </row>
    <row r="201" spans="1:65" s="2" customFormat="1" ht="11.25">
      <c r="A201" s="35"/>
      <c r="B201" s="36"/>
      <c r="C201" s="37"/>
      <c r="D201" s="207" t="s">
        <v>219</v>
      </c>
      <c r="E201" s="37"/>
      <c r="F201" s="208" t="s">
        <v>2458</v>
      </c>
      <c r="G201" s="37"/>
      <c r="H201" s="37"/>
      <c r="I201" s="209"/>
      <c r="J201" s="37"/>
      <c r="K201" s="37"/>
      <c r="L201" s="40"/>
      <c r="M201" s="210"/>
      <c r="N201" s="211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7" t="s">
        <v>219</v>
      </c>
      <c r="AU201" s="17" t="s">
        <v>95</v>
      </c>
    </row>
    <row r="202" spans="1:65" s="13" customFormat="1" ht="11.25">
      <c r="B202" s="214"/>
      <c r="C202" s="215"/>
      <c r="D202" s="212" t="s">
        <v>263</v>
      </c>
      <c r="E202" s="216" t="s">
        <v>1</v>
      </c>
      <c r="F202" s="217" t="s">
        <v>2459</v>
      </c>
      <c r="G202" s="215"/>
      <c r="H202" s="218">
        <v>5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263</v>
      </c>
      <c r="AU202" s="224" t="s">
        <v>95</v>
      </c>
      <c r="AV202" s="13" t="s">
        <v>95</v>
      </c>
      <c r="AW202" s="13" t="s">
        <v>41</v>
      </c>
      <c r="AX202" s="13" t="s">
        <v>85</v>
      </c>
      <c r="AY202" s="224" t="s">
        <v>209</v>
      </c>
    </row>
    <row r="203" spans="1:65" s="14" customFormat="1" ht="11.25">
      <c r="B203" s="229"/>
      <c r="C203" s="230"/>
      <c r="D203" s="212" t="s">
        <v>263</v>
      </c>
      <c r="E203" s="231" t="s">
        <v>1</v>
      </c>
      <c r="F203" s="232" t="s">
        <v>339</v>
      </c>
      <c r="G203" s="230"/>
      <c r="H203" s="233">
        <v>5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263</v>
      </c>
      <c r="AU203" s="239" t="s">
        <v>95</v>
      </c>
      <c r="AV203" s="14" t="s">
        <v>217</v>
      </c>
      <c r="AW203" s="14" t="s">
        <v>41</v>
      </c>
      <c r="AX203" s="14" t="s">
        <v>93</v>
      </c>
      <c r="AY203" s="239" t="s">
        <v>209</v>
      </c>
    </row>
    <row r="204" spans="1:65" s="2" customFormat="1" ht="24.2" customHeight="1">
      <c r="A204" s="35"/>
      <c r="B204" s="36"/>
      <c r="C204" s="194" t="s">
        <v>471</v>
      </c>
      <c r="D204" s="194" t="s">
        <v>212</v>
      </c>
      <c r="E204" s="195" t="s">
        <v>2460</v>
      </c>
      <c r="F204" s="196" t="s">
        <v>2461</v>
      </c>
      <c r="G204" s="197" t="s">
        <v>334</v>
      </c>
      <c r="H204" s="198">
        <v>12</v>
      </c>
      <c r="I204" s="199"/>
      <c r="J204" s="200">
        <f>ROUND(I204*H204,2)</f>
        <v>0</v>
      </c>
      <c r="K204" s="196" t="s">
        <v>324</v>
      </c>
      <c r="L204" s="40"/>
      <c r="M204" s="201" t="s">
        <v>1</v>
      </c>
      <c r="N204" s="202" t="s">
        <v>50</v>
      </c>
      <c r="O204" s="72"/>
      <c r="P204" s="203">
        <f>O204*H204</f>
        <v>0</v>
      </c>
      <c r="Q204" s="203">
        <v>8.2764999999999998E-4</v>
      </c>
      <c r="R204" s="203">
        <f>Q204*H204</f>
        <v>9.9317999999999993E-3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416</v>
      </c>
      <c r="AT204" s="205" t="s">
        <v>212</v>
      </c>
      <c r="AU204" s="205" t="s">
        <v>95</v>
      </c>
      <c r="AY204" s="17" t="s">
        <v>209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7" t="s">
        <v>93</v>
      </c>
      <c r="BK204" s="206">
        <f>ROUND(I204*H204,2)</f>
        <v>0</v>
      </c>
      <c r="BL204" s="17" t="s">
        <v>416</v>
      </c>
      <c r="BM204" s="205" t="s">
        <v>2462</v>
      </c>
    </row>
    <row r="205" spans="1:65" s="2" customFormat="1" ht="11.25">
      <c r="A205" s="35"/>
      <c r="B205" s="36"/>
      <c r="C205" s="37"/>
      <c r="D205" s="207" t="s">
        <v>219</v>
      </c>
      <c r="E205" s="37"/>
      <c r="F205" s="208" t="s">
        <v>2463</v>
      </c>
      <c r="G205" s="37"/>
      <c r="H205" s="37"/>
      <c r="I205" s="209"/>
      <c r="J205" s="37"/>
      <c r="K205" s="37"/>
      <c r="L205" s="40"/>
      <c r="M205" s="210"/>
      <c r="N205" s="211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7" t="s">
        <v>219</v>
      </c>
      <c r="AU205" s="17" t="s">
        <v>95</v>
      </c>
    </row>
    <row r="206" spans="1:65" s="13" customFormat="1" ht="11.25">
      <c r="B206" s="214"/>
      <c r="C206" s="215"/>
      <c r="D206" s="212" t="s">
        <v>263</v>
      </c>
      <c r="E206" s="216" t="s">
        <v>1</v>
      </c>
      <c r="F206" s="217" t="s">
        <v>2464</v>
      </c>
      <c r="G206" s="215"/>
      <c r="H206" s="218">
        <v>12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263</v>
      </c>
      <c r="AU206" s="224" t="s">
        <v>95</v>
      </c>
      <c r="AV206" s="13" t="s">
        <v>95</v>
      </c>
      <c r="AW206" s="13" t="s">
        <v>41</v>
      </c>
      <c r="AX206" s="13" t="s">
        <v>85</v>
      </c>
      <c r="AY206" s="224" t="s">
        <v>209</v>
      </c>
    </row>
    <row r="207" spans="1:65" s="14" customFormat="1" ht="11.25">
      <c r="B207" s="229"/>
      <c r="C207" s="230"/>
      <c r="D207" s="212" t="s">
        <v>263</v>
      </c>
      <c r="E207" s="231" t="s">
        <v>1</v>
      </c>
      <c r="F207" s="232" t="s">
        <v>339</v>
      </c>
      <c r="G207" s="230"/>
      <c r="H207" s="233">
        <v>12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263</v>
      </c>
      <c r="AU207" s="239" t="s">
        <v>95</v>
      </c>
      <c r="AV207" s="14" t="s">
        <v>217</v>
      </c>
      <c r="AW207" s="14" t="s">
        <v>41</v>
      </c>
      <c r="AX207" s="14" t="s">
        <v>93</v>
      </c>
      <c r="AY207" s="239" t="s">
        <v>209</v>
      </c>
    </row>
    <row r="208" spans="1:65" s="2" customFormat="1" ht="24.2" customHeight="1">
      <c r="A208" s="35"/>
      <c r="B208" s="36"/>
      <c r="C208" s="194" t="s">
        <v>477</v>
      </c>
      <c r="D208" s="194" t="s">
        <v>212</v>
      </c>
      <c r="E208" s="195" t="s">
        <v>2465</v>
      </c>
      <c r="F208" s="196" t="s">
        <v>2466</v>
      </c>
      <c r="G208" s="197" t="s">
        <v>334</v>
      </c>
      <c r="H208" s="198">
        <v>11</v>
      </c>
      <c r="I208" s="199"/>
      <c r="J208" s="200">
        <f>ROUND(I208*H208,2)</f>
        <v>0</v>
      </c>
      <c r="K208" s="196" t="s">
        <v>324</v>
      </c>
      <c r="L208" s="40"/>
      <c r="M208" s="201" t="s">
        <v>1</v>
      </c>
      <c r="N208" s="202" t="s">
        <v>50</v>
      </c>
      <c r="O208" s="72"/>
      <c r="P208" s="203">
        <f>O208*H208</f>
        <v>0</v>
      </c>
      <c r="Q208" s="203">
        <v>7.9697199999999996E-4</v>
      </c>
      <c r="R208" s="203">
        <f>Q208*H208</f>
        <v>8.7666919999999995E-3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416</v>
      </c>
      <c r="AT208" s="205" t="s">
        <v>212</v>
      </c>
      <c r="AU208" s="205" t="s">
        <v>95</v>
      </c>
      <c r="AY208" s="17" t="s">
        <v>209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7" t="s">
        <v>93</v>
      </c>
      <c r="BK208" s="206">
        <f>ROUND(I208*H208,2)</f>
        <v>0</v>
      </c>
      <c r="BL208" s="17" t="s">
        <v>416</v>
      </c>
      <c r="BM208" s="205" t="s">
        <v>2467</v>
      </c>
    </row>
    <row r="209" spans="1:65" s="2" customFormat="1" ht="11.25">
      <c r="A209" s="35"/>
      <c r="B209" s="36"/>
      <c r="C209" s="37"/>
      <c r="D209" s="207" t="s">
        <v>219</v>
      </c>
      <c r="E209" s="37"/>
      <c r="F209" s="208" t="s">
        <v>2468</v>
      </c>
      <c r="G209" s="37"/>
      <c r="H209" s="37"/>
      <c r="I209" s="209"/>
      <c r="J209" s="37"/>
      <c r="K209" s="37"/>
      <c r="L209" s="40"/>
      <c r="M209" s="210"/>
      <c r="N209" s="211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7" t="s">
        <v>219</v>
      </c>
      <c r="AU209" s="17" t="s">
        <v>95</v>
      </c>
    </row>
    <row r="210" spans="1:65" s="13" customFormat="1" ht="11.25">
      <c r="B210" s="214"/>
      <c r="C210" s="215"/>
      <c r="D210" s="212" t="s">
        <v>263</v>
      </c>
      <c r="E210" s="216" t="s">
        <v>1</v>
      </c>
      <c r="F210" s="217" t="s">
        <v>2469</v>
      </c>
      <c r="G210" s="215"/>
      <c r="H210" s="218">
        <v>11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263</v>
      </c>
      <c r="AU210" s="224" t="s">
        <v>95</v>
      </c>
      <c r="AV210" s="13" t="s">
        <v>95</v>
      </c>
      <c r="AW210" s="13" t="s">
        <v>41</v>
      </c>
      <c r="AX210" s="13" t="s">
        <v>85</v>
      </c>
      <c r="AY210" s="224" t="s">
        <v>209</v>
      </c>
    </row>
    <row r="211" spans="1:65" s="14" customFormat="1" ht="11.25">
      <c r="B211" s="229"/>
      <c r="C211" s="230"/>
      <c r="D211" s="212" t="s">
        <v>263</v>
      </c>
      <c r="E211" s="231" t="s">
        <v>1</v>
      </c>
      <c r="F211" s="232" t="s">
        <v>339</v>
      </c>
      <c r="G211" s="230"/>
      <c r="H211" s="233">
        <v>11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263</v>
      </c>
      <c r="AU211" s="239" t="s">
        <v>95</v>
      </c>
      <c r="AV211" s="14" t="s">
        <v>217</v>
      </c>
      <c r="AW211" s="14" t="s">
        <v>41</v>
      </c>
      <c r="AX211" s="14" t="s">
        <v>93</v>
      </c>
      <c r="AY211" s="239" t="s">
        <v>209</v>
      </c>
    </row>
    <row r="212" spans="1:65" s="2" customFormat="1" ht="24.2" customHeight="1">
      <c r="A212" s="35"/>
      <c r="B212" s="36"/>
      <c r="C212" s="194" t="s">
        <v>483</v>
      </c>
      <c r="D212" s="194" t="s">
        <v>212</v>
      </c>
      <c r="E212" s="195" t="s">
        <v>2470</v>
      </c>
      <c r="F212" s="196" t="s">
        <v>2471</v>
      </c>
      <c r="G212" s="197" t="s">
        <v>334</v>
      </c>
      <c r="H212" s="198">
        <v>40</v>
      </c>
      <c r="I212" s="199"/>
      <c r="J212" s="200">
        <f>ROUND(I212*H212,2)</f>
        <v>0</v>
      </c>
      <c r="K212" s="196" t="s">
        <v>324</v>
      </c>
      <c r="L212" s="40"/>
      <c r="M212" s="201" t="s">
        <v>1</v>
      </c>
      <c r="N212" s="202" t="s">
        <v>50</v>
      </c>
      <c r="O212" s="72"/>
      <c r="P212" s="203">
        <f>O212*H212</f>
        <v>0</v>
      </c>
      <c r="Q212" s="203">
        <v>1.2574000000000001E-3</v>
      </c>
      <c r="R212" s="203">
        <f>Q212*H212</f>
        <v>5.0296000000000007E-2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416</v>
      </c>
      <c r="AT212" s="205" t="s">
        <v>212</v>
      </c>
      <c r="AU212" s="205" t="s">
        <v>95</v>
      </c>
      <c r="AY212" s="17" t="s">
        <v>209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7" t="s">
        <v>93</v>
      </c>
      <c r="BK212" s="206">
        <f>ROUND(I212*H212,2)</f>
        <v>0</v>
      </c>
      <c r="BL212" s="17" t="s">
        <v>416</v>
      </c>
      <c r="BM212" s="205" t="s">
        <v>2472</v>
      </c>
    </row>
    <row r="213" spans="1:65" s="2" customFormat="1" ht="11.25">
      <c r="A213" s="35"/>
      <c r="B213" s="36"/>
      <c r="C213" s="37"/>
      <c r="D213" s="207" t="s">
        <v>219</v>
      </c>
      <c r="E213" s="37"/>
      <c r="F213" s="208" t="s">
        <v>2473</v>
      </c>
      <c r="G213" s="37"/>
      <c r="H213" s="37"/>
      <c r="I213" s="209"/>
      <c r="J213" s="37"/>
      <c r="K213" s="37"/>
      <c r="L213" s="40"/>
      <c r="M213" s="210"/>
      <c r="N213" s="211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7" t="s">
        <v>219</v>
      </c>
      <c r="AU213" s="17" t="s">
        <v>95</v>
      </c>
    </row>
    <row r="214" spans="1:65" s="13" customFormat="1" ht="11.25">
      <c r="B214" s="214"/>
      <c r="C214" s="215"/>
      <c r="D214" s="212" t="s">
        <v>263</v>
      </c>
      <c r="E214" s="216" t="s">
        <v>1</v>
      </c>
      <c r="F214" s="217" t="s">
        <v>2474</v>
      </c>
      <c r="G214" s="215"/>
      <c r="H214" s="218">
        <v>40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263</v>
      </c>
      <c r="AU214" s="224" t="s">
        <v>95</v>
      </c>
      <c r="AV214" s="13" t="s">
        <v>95</v>
      </c>
      <c r="AW214" s="13" t="s">
        <v>41</v>
      </c>
      <c r="AX214" s="13" t="s">
        <v>85</v>
      </c>
      <c r="AY214" s="224" t="s">
        <v>209</v>
      </c>
    </row>
    <row r="215" spans="1:65" s="14" customFormat="1" ht="11.25">
      <c r="B215" s="229"/>
      <c r="C215" s="230"/>
      <c r="D215" s="212" t="s">
        <v>263</v>
      </c>
      <c r="E215" s="231" t="s">
        <v>1</v>
      </c>
      <c r="F215" s="232" t="s">
        <v>339</v>
      </c>
      <c r="G215" s="230"/>
      <c r="H215" s="233">
        <v>40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263</v>
      </c>
      <c r="AU215" s="239" t="s">
        <v>95</v>
      </c>
      <c r="AV215" s="14" t="s">
        <v>217</v>
      </c>
      <c r="AW215" s="14" t="s">
        <v>41</v>
      </c>
      <c r="AX215" s="14" t="s">
        <v>93</v>
      </c>
      <c r="AY215" s="239" t="s">
        <v>209</v>
      </c>
    </row>
    <row r="216" spans="1:65" s="2" customFormat="1" ht="37.9" customHeight="1">
      <c r="A216" s="35"/>
      <c r="B216" s="36"/>
      <c r="C216" s="194" t="s">
        <v>490</v>
      </c>
      <c r="D216" s="194" t="s">
        <v>212</v>
      </c>
      <c r="E216" s="195" t="s">
        <v>2475</v>
      </c>
      <c r="F216" s="196" t="s">
        <v>2476</v>
      </c>
      <c r="G216" s="197" t="s">
        <v>334</v>
      </c>
      <c r="H216" s="198">
        <v>37</v>
      </c>
      <c r="I216" s="199"/>
      <c r="J216" s="200">
        <f>ROUND(I216*H216,2)</f>
        <v>0</v>
      </c>
      <c r="K216" s="196" t="s">
        <v>324</v>
      </c>
      <c r="L216" s="40"/>
      <c r="M216" s="201" t="s">
        <v>1</v>
      </c>
      <c r="N216" s="202" t="s">
        <v>50</v>
      </c>
      <c r="O216" s="72"/>
      <c r="P216" s="203">
        <f>O216*H216</f>
        <v>0</v>
      </c>
      <c r="Q216" s="203">
        <v>3.3906000000000002E-4</v>
      </c>
      <c r="R216" s="203">
        <f>Q216*H216</f>
        <v>1.2545220000000001E-2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416</v>
      </c>
      <c r="AT216" s="205" t="s">
        <v>212</v>
      </c>
      <c r="AU216" s="205" t="s">
        <v>95</v>
      </c>
      <c r="AY216" s="17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93</v>
      </c>
      <c r="BK216" s="206">
        <f>ROUND(I216*H216,2)</f>
        <v>0</v>
      </c>
      <c r="BL216" s="17" t="s">
        <v>416</v>
      </c>
      <c r="BM216" s="205" t="s">
        <v>2477</v>
      </c>
    </row>
    <row r="217" spans="1:65" s="2" customFormat="1" ht="11.25">
      <c r="A217" s="35"/>
      <c r="B217" s="36"/>
      <c r="C217" s="37"/>
      <c r="D217" s="207" t="s">
        <v>219</v>
      </c>
      <c r="E217" s="37"/>
      <c r="F217" s="208" t="s">
        <v>2478</v>
      </c>
      <c r="G217" s="37"/>
      <c r="H217" s="37"/>
      <c r="I217" s="209"/>
      <c r="J217" s="37"/>
      <c r="K217" s="37"/>
      <c r="L217" s="40"/>
      <c r="M217" s="210"/>
      <c r="N217" s="211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7" t="s">
        <v>219</v>
      </c>
      <c r="AU217" s="17" t="s">
        <v>95</v>
      </c>
    </row>
    <row r="218" spans="1:65" s="13" customFormat="1" ht="11.25">
      <c r="B218" s="214"/>
      <c r="C218" s="215"/>
      <c r="D218" s="212" t="s">
        <v>263</v>
      </c>
      <c r="E218" s="216" t="s">
        <v>1</v>
      </c>
      <c r="F218" s="217" t="s">
        <v>2479</v>
      </c>
      <c r="G218" s="215"/>
      <c r="H218" s="218">
        <v>37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263</v>
      </c>
      <c r="AU218" s="224" t="s">
        <v>95</v>
      </c>
      <c r="AV218" s="13" t="s">
        <v>95</v>
      </c>
      <c r="AW218" s="13" t="s">
        <v>41</v>
      </c>
      <c r="AX218" s="13" t="s">
        <v>85</v>
      </c>
      <c r="AY218" s="224" t="s">
        <v>209</v>
      </c>
    </row>
    <row r="219" spans="1:65" s="14" customFormat="1" ht="11.25">
      <c r="B219" s="229"/>
      <c r="C219" s="230"/>
      <c r="D219" s="212" t="s">
        <v>263</v>
      </c>
      <c r="E219" s="231" t="s">
        <v>1</v>
      </c>
      <c r="F219" s="232" t="s">
        <v>339</v>
      </c>
      <c r="G219" s="230"/>
      <c r="H219" s="233">
        <v>37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263</v>
      </c>
      <c r="AU219" s="239" t="s">
        <v>95</v>
      </c>
      <c r="AV219" s="14" t="s">
        <v>217</v>
      </c>
      <c r="AW219" s="14" t="s">
        <v>41</v>
      </c>
      <c r="AX219" s="14" t="s">
        <v>93</v>
      </c>
      <c r="AY219" s="239" t="s">
        <v>209</v>
      </c>
    </row>
    <row r="220" spans="1:65" s="2" customFormat="1" ht="37.9" customHeight="1">
      <c r="A220" s="35"/>
      <c r="B220" s="36"/>
      <c r="C220" s="194" t="s">
        <v>499</v>
      </c>
      <c r="D220" s="194" t="s">
        <v>212</v>
      </c>
      <c r="E220" s="195" t="s">
        <v>2480</v>
      </c>
      <c r="F220" s="196" t="s">
        <v>2481</v>
      </c>
      <c r="G220" s="197" t="s">
        <v>334</v>
      </c>
      <c r="H220" s="198">
        <v>11</v>
      </c>
      <c r="I220" s="199"/>
      <c r="J220" s="200">
        <f>ROUND(I220*H220,2)</f>
        <v>0</v>
      </c>
      <c r="K220" s="196" t="s">
        <v>324</v>
      </c>
      <c r="L220" s="40"/>
      <c r="M220" s="201" t="s">
        <v>1</v>
      </c>
      <c r="N220" s="202" t="s">
        <v>50</v>
      </c>
      <c r="O220" s="72"/>
      <c r="P220" s="203">
        <f>O220*H220</f>
        <v>0</v>
      </c>
      <c r="Q220" s="203">
        <v>1.0484000000000001E-4</v>
      </c>
      <c r="R220" s="203">
        <f>Q220*H220</f>
        <v>1.15324E-3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416</v>
      </c>
      <c r="AT220" s="205" t="s">
        <v>212</v>
      </c>
      <c r="AU220" s="205" t="s">
        <v>95</v>
      </c>
      <c r="AY220" s="17" t="s">
        <v>209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7" t="s">
        <v>93</v>
      </c>
      <c r="BK220" s="206">
        <f>ROUND(I220*H220,2)</f>
        <v>0</v>
      </c>
      <c r="BL220" s="17" t="s">
        <v>416</v>
      </c>
      <c r="BM220" s="205" t="s">
        <v>2482</v>
      </c>
    </row>
    <row r="221" spans="1:65" s="2" customFormat="1" ht="11.25">
      <c r="A221" s="35"/>
      <c r="B221" s="36"/>
      <c r="C221" s="37"/>
      <c r="D221" s="207" t="s">
        <v>219</v>
      </c>
      <c r="E221" s="37"/>
      <c r="F221" s="208" t="s">
        <v>2483</v>
      </c>
      <c r="G221" s="37"/>
      <c r="H221" s="37"/>
      <c r="I221" s="209"/>
      <c r="J221" s="37"/>
      <c r="K221" s="37"/>
      <c r="L221" s="40"/>
      <c r="M221" s="210"/>
      <c r="N221" s="211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7" t="s">
        <v>219</v>
      </c>
      <c r="AU221" s="17" t="s">
        <v>95</v>
      </c>
    </row>
    <row r="222" spans="1:65" s="13" customFormat="1" ht="11.25">
      <c r="B222" s="214"/>
      <c r="C222" s="215"/>
      <c r="D222" s="212" t="s">
        <v>263</v>
      </c>
      <c r="E222" s="216" t="s">
        <v>1</v>
      </c>
      <c r="F222" s="217" t="s">
        <v>2484</v>
      </c>
      <c r="G222" s="215"/>
      <c r="H222" s="218">
        <v>11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263</v>
      </c>
      <c r="AU222" s="224" t="s">
        <v>95</v>
      </c>
      <c r="AV222" s="13" t="s">
        <v>95</v>
      </c>
      <c r="AW222" s="13" t="s">
        <v>41</v>
      </c>
      <c r="AX222" s="13" t="s">
        <v>85</v>
      </c>
      <c r="AY222" s="224" t="s">
        <v>209</v>
      </c>
    </row>
    <row r="223" spans="1:65" s="14" customFormat="1" ht="11.25">
      <c r="B223" s="229"/>
      <c r="C223" s="230"/>
      <c r="D223" s="212" t="s">
        <v>263</v>
      </c>
      <c r="E223" s="231" t="s">
        <v>1</v>
      </c>
      <c r="F223" s="232" t="s">
        <v>339</v>
      </c>
      <c r="G223" s="230"/>
      <c r="H223" s="233">
        <v>11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263</v>
      </c>
      <c r="AU223" s="239" t="s">
        <v>95</v>
      </c>
      <c r="AV223" s="14" t="s">
        <v>217</v>
      </c>
      <c r="AW223" s="14" t="s">
        <v>41</v>
      </c>
      <c r="AX223" s="14" t="s">
        <v>93</v>
      </c>
      <c r="AY223" s="239" t="s">
        <v>209</v>
      </c>
    </row>
    <row r="224" spans="1:65" s="2" customFormat="1" ht="37.9" customHeight="1">
      <c r="A224" s="35"/>
      <c r="B224" s="36"/>
      <c r="C224" s="194" t="s">
        <v>512</v>
      </c>
      <c r="D224" s="194" t="s">
        <v>212</v>
      </c>
      <c r="E224" s="195" t="s">
        <v>2485</v>
      </c>
      <c r="F224" s="196" t="s">
        <v>2486</v>
      </c>
      <c r="G224" s="197" t="s">
        <v>334</v>
      </c>
      <c r="H224" s="198">
        <v>23</v>
      </c>
      <c r="I224" s="199"/>
      <c r="J224" s="200">
        <f>ROUND(I224*H224,2)</f>
        <v>0</v>
      </c>
      <c r="K224" s="196" t="s">
        <v>324</v>
      </c>
      <c r="L224" s="40"/>
      <c r="M224" s="201" t="s">
        <v>1</v>
      </c>
      <c r="N224" s="202" t="s">
        <v>50</v>
      </c>
      <c r="O224" s="72"/>
      <c r="P224" s="203">
        <f>O224*H224</f>
        <v>0</v>
      </c>
      <c r="Q224" s="203">
        <v>1.1136E-4</v>
      </c>
      <c r="R224" s="203">
        <f>Q224*H224</f>
        <v>2.56128E-3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416</v>
      </c>
      <c r="AT224" s="205" t="s">
        <v>212</v>
      </c>
      <c r="AU224" s="205" t="s">
        <v>95</v>
      </c>
      <c r="AY224" s="17" t="s">
        <v>209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7" t="s">
        <v>93</v>
      </c>
      <c r="BK224" s="206">
        <f>ROUND(I224*H224,2)</f>
        <v>0</v>
      </c>
      <c r="BL224" s="17" t="s">
        <v>416</v>
      </c>
      <c r="BM224" s="205" t="s">
        <v>2487</v>
      </c>
    </row>
    <row r="225" spans="1:65" s="2" customFormat="1" ht="11.25">
      <c r="A225" s="35"/>
      <c r="B225" s="36"/>
      <c r="C225" s="37"/>
      <c r="D225" s="207" t="s">
        <v>219</v>
      </c>
      <c r="E225" s="37"/>
      <c r="F225" s="208" t="s">
        <v>2488</v>
      </c>
      <c r="G225" s="37"/>
      <c r="H225" s="37"/>
      <c r="I225" s="209"/>
      <c r="J225" s="37"/>
      <c r="K225" s="37"/>
      <c r="L225" s="40"/>
      <c r="M225" s="210"/>
      <c r="N225" s="211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7" t="s">
        <v>219</v>
      </c>
      <c r="AU225" s="17" t="s">
        <v>95</v>
      </c>
    </row>
    <row r="226" spans="1:65" s="13" customFormat="1" ht="11.25">
      <c r="B226" s="214"/>
      <c r="C226" s="215"/>
      <c r="D226" s="212" t="s">
        <v>263</v>
      </c>
      <c r="E226" s="216" t="s">
        <v>1</v>
      </c>
      <c r="F226" s="217" t="s">
        <v>2489</v>
      </c>
      <c r="G226" s="215"/>
      <c r="H226" s="218">
        <v>23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263</v>
      </c>
      <c r="AU226" s="224" t="s">
        <v>95</v>
      </c>
      <c r="AV226" s="13" t="s">
        <v>95</v>
      </c>
      <c r="AW226" s="13" t="s">
        <v>41</v>
      </c>
      <c r="AX226" s="13" t="s">
        <v>85</v>
      </c>
      <c r="AY226" s="224" t="s">
        <v>209</v>
      </c>
    </row>
    <row r="227" spans="1:65" s="14" customFormat="1" ht="11.25">
      <c r="B227" s="229"/>
      <c r="C227" s="230"/>
      <c r="D227" s="212" t="s">
        <v>263</v>
      </c>
      <c r="E227" s="231" t="s">
        <v>1</v>
      </c>
      <c r="F227" s="232" t="s">
        <v>339</v>
      </c>
      <c r="G227" s="230"/>
      <c r="H227" s="233">
        <v>23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263</v>
      </c>
      <c r="AU227" s="239" t="s">
        <v>95</v>
      </c>
      <c r="AV227" s="14" t="s">
        <v>217</v>
      </c>
      <c r="AW227" s="14" t="s">
        <v>41</v>
      </c>
      <c r="AX227" s="14" t="s">
        <v>93</v>
      </c>
      <c r="AY227" s="239" t="s">
        <v>209</v>
      </c>
    </row>
    <row r="228" spans="1:65" s="2" customFormat="1" ht="37.9" customHeight="1">
      <c r="A228" s="35"/>
      <c r="B228" s="36"/>
      <c r="C228" s="194" t="s">
        <v>519</v>
      </c>
      <c r="D228" s="194" t="s">
        <v>212</v>
      </c>
      <c r="E228" s="195" t="s">
        <v>2490</v>
      </c>
      <c r="F228" s="196" t="s">
        <v>2491</v>
      </c>
      <c r="G228" s="197" t="s">
        <v>334</v>
      </c>
      <c r="H228" s="198">
        <v>40</v>
      </c>
      <c r="I228" s="199"/>
      <c r="J228" s="200">
        <f>ROUND(I228*H228,2)</f>
        <v>0</v>
      </c>
      <c r="K228" s="196" t="s">
        <v>324</v>
      </c>
      <c r="L228" s="40"/>
      <c r="M228" s="201" t="s">
        <v>1</v>
      </c>
      <c r="N228" s="202" t="s">
        <v>50</v>
      </c>
      <c r="O228" s="72"/>
      <c r="P228" s="203">
        <f>O228*H228</f>
        <v>0</v>
      </c>
      <c r="Q228" s="203">
        <v>1.6312E-4</v>
      </c>
      <c r="R228" s="203">
        <f>Q228*H228</f>
        <v>6.5247999999999999E-3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416</v>
      </c>
      <c r="AT228" s="205" t="s">
        <v>212</v>
      </c>
      <c r="AU228" s="205" t="s">
        <v>95</v>
      </c>
      <c r="AY228" s="17" t="s">
        <v>209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7" t="s">
        <v>93</v>
      </c>
      <c r="BK228" s="206">
        <f>ROUND(I228*H228,2)</f>
        <v>0</v>
      </c>
      <c r="BL228" s="17" t="s">
        <v>416</v>
      </c>
      <c r="BM228" s="205" t="s">
        <v>2492</v>
      </c>
    </row>
    <row r="229" spans="1:65" s="2" customFormat="1" ht="11.25">
      <c r="A229" s="35"/>
      <c r="B229" s="36"/>
      <c r="C229" s="37"/>
      <c r="D229" s="207" t="s">
        <v>219</v>
      </c>
      <c r="E229" s="37"/>
      <c r="F229" s="208" t="s">
        <v>2493</v>
      </c>
      <c r="G229" s="37"/>
      <c r="H229" s="37"/>
      <c r="I229" s="209"/>
      <c r="J229" s="37"/>
      <c r="K229" s="37"/>
      <c r="L229" s="40"/>
      <c r="M229" s="210"/>
      <c r="N229" s="211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7" t="s">
        <v>219</v>
      </c>
      <c r="AU229" s="17" t="s">
        <v>95</v>
      </c>
    </row>
    <row r="230" spans="1:65" s="2" customFormat="1" ht="16.5" customHeight="1">
      <c r="A230" s="35"/>
      <c r="B230" s="36"/>
      <c r="C230" s="194" t="s">
        <v>526</v>
      </c>
      <c r="D230" s="194" t="s">
        <v>212</v>
      </c>
      <c r="E230" s="195" t="s">
        <v>2494</v>
      </c>
      <c r="F230" s="196" t="s">
        <v>2495</v>
      </c>
      <c r="G230" s="197" t="s">
        <v>515</v>
      </c>
      <c r="H230" s="198">
        <v>40</v>
      </c>
      <c r="I230" s="199"/>
      <c r="J230" s="200">
        <f>ROUND(I230*H230,2)</f>
        <v>0</v>
      </c>
      <c r="K230" s="196" t="s">
        <v>324</v>
      </c>
      <c r="L230" s="40"/>
      <c r="M230" s="201" t="s">
        <v>1</v>
      </c>
      <c r="N230" s="202" t="s">
        <v>50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416</v>
      </c>
      <c r="AT230" s="205" t="s">
        <v>212</v>
      </c>
      <c r="AU230" s="205" t="s">
        <v>95</v>
      </c>
      <c r="AY230" s="17" t="s">
        <v>209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7" t="s">
        <v>93</v>
      </c>
      <c r="BK230" s="206">
        <f>ROUND(I230*H230,2)</f>
        <v>0</v>
      </c>
      <c r="BL230" s="17" t="s">
        <v>416</v>
      </c>
      <c r="BM230" s="205" t="s">
        <v>2496</v>
      </c>
    </row>
    <row r="231" spans="1:65" s="2" customFormat="1" ht="11.25">
      <c r="A231" s="35"/>
      <c r="B231" s="36"/>
      <c r="C231" s="37"/>
      <c r="D231" s="207" t="s">
        <v>219</v>
      </c>
      <c r="E231" s="37"/>
      <c r="F231" s="208" t="s">
        <v>2497</v>
      </c>
      <c r="G231" s="37"/>
      <c r="H231" s="37"/>
      <c r="I231" s="209"/>
      <c r="J231" s="37"/>
      <c r="K231" s="37"/>
      <c r="L231" s="40"/>
      <c r="M231" s="210"/>
      <c r="N231" s="211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7" t="s">
        <v>219</v>
      </c>
      <c r="AU231" s="17" t="s">
        <v>95</v>
      </c>
    </row>
    <row r="232" spans="1:65" s="2" customFormat="1" ht="21.75" customHeight="1">
      <c r="A232" s="35"/>
      <c r="B232" s="36"/>
      <c r="C232" s="194" t="s">
        <v>532</v>
      </c>
      <c r="D232" s="194" t="s">
        <v>212</v>
      </c>
      <c r="E232" s="195" t="s">
        <v>2498</v>
      </c>
      <c r="F232" s="196" t="s">
        <v>2499</v>
      </c>
      <c r="G232" s="197" t="s">
        <v>515</v>
      </c>
      <c r="H232" s="198">
        <v>3</v>
      </c>
      <c r="I232" s="199"/>
      <c r="J232" s="200">
        <f>ROUND(I232*H232,2)</f>
        <v>0</v>
      </c>
      <c r="K232" s="196" t="s">
        <v>324</v>
      </c>
      <c r="L232" s="40"/>
      <c r="M232" s="201" t="s">
        <v>1</v>
      </c>
      <c r="N232" s="202" t="s">
        <v>50</v>
      </c>
      <c r="O232" s="72"/>
      <c r="P232" s="203">
        <f>O232*H232</f>
        <v>0</v>
      </c>
      <c r="Q232" s="203">
        <v>1.7000000000000001E-4</v>
      </c>
      <c r="R232" s="203">
        <f>Q232*H232</f>
        <v>5.1000000000000004E-4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416</v>
      </c>
      <c r="AT232" s="205" t="s">
        <v>212</v>
      </c>
      <c r="AU232" s="205" t="s">
        <v>95</v>
      </c>
      <c r="AY232" s="17" t="s">
        <v>209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7" t="s">
        <v>93</v>
      </c>
      <c r="BK232" s="206">
        <f>ROUND(I232*H232,2)</f>
        <v>0</v>
      </c>
      <c r="BL232" s="17" t="s">
        <v>416</v>
      </c>
      <c r="BM232" s="205" t="s">
        <v>2500</v>
      </c>
    </row>
    <row r="233" spans="1:65" s="2" customFormat="1" ht="11.25">
      <c r="A233" s="35"/>
      <c r="B233" s="36"/>
      <c r="C233" s="37"/>
      <c r="D233" s="207" t="s">
        <v>219</v>
      </c>
      <c r="E233" s="37"/>
      <c r="F233" s="208" t="s">
        <v>2501</v>
      </c>
      <c r="G233" s="37"/>
      <c r="H233" s="37"/>
      <c r="I233" s="209"/>
      <c r="J233" s="37"/>
      <c r="K233" s="37"/>
      <c r="L233" s="40"/>
      <c r="M233" s="210"/>
      <c r="N233" s="211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7" t="s">
        <v>219</v>
      </c>
      <c r="AU233" s="17" t="s">
        <v>95</v>
      </c>
    </row>
    <row r="234" spans="1:65" s="2" customFormat="1" ht="21.75" customHeight="1">
      <c r="A234" s="35"/>
      <c r="B234" s="36"/>
      <c r="C234" s="194" t="s">
        <v>538</v>
      </c>
      <c r="D234" s="194" t="s">
        <v>212</v>
      </c>
      <c r="E234" s="195" t="s">
        <v>2502</v>
      </c>
      <c r="F234" s="196" t="s">
        <v>2503</v>
      </c>
      <c r="G234" s="197" t="s">
        <v>2504</v>
      </c>
      <c r="H234" s="198">
        <v>15</v>
      </c>
      <c r="I234" s="199"/>
      <c r="J234" s="200">
        <f>ROUND(I234*H234,2)</f>
        <v>0</v>
      </c>
      <c r="K234" s="196" t="s">
        <v>324</v>
      </c>
      <c r="L234" s="40"/>
      <c r="M234" s="201" t="s">
        <v>1</v>
      </c>
      <c r="N234" s="202" t="s">
        <v>50</v>
      </c>
      <c r="O234" s="72"/>
      <c r="P234" s="203">
        <f>O234*H234</f>
        <v>0</v>
      </c>
      <c r="Q234" s="203">
        <v>2.0799999999999999E-4</v>
      </c>
      <c r="R234" s="203">
        <f>Q234*H234</f>
        <v>3.1199999999999999E-3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416</v>
      </c>
      <c r="AT234" s="205" t="s">
        <v>212</v>
      </c>
      <c r="AU234" s="205" t="s">
        <v>95</v>
      </c>
      <c r="AY234" s="17" t="s">
        <v>209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7" t="s">
        <v>93</v>
      </c>
      <c r="BK234" s="206">
        <f>ROUND(I234*H234,2)</f>
        <v>0</v>
      </c>
      <c r="BL234" s="17" t="s">
        <v>416</v>
      </c>
      <c r="BM234" s="205" t="s">
        <v>2505</v>
      </c>
    </row>
    <row r="235" spans="1:65" s="2" customFormat="1" ht="11.25">
      <c r="A235" s="35"/>
      <c r="B235" s="36"/>
      <c r="C235" s="37"/>
      <c r="D235" s="207" t="s">
        <v>219</v>
      </c>
      <c r="E235" s="37"/>
      <c r="F235" s="208" t="s">
        <v>2506</v>
      </c>
      <c r="G235" s="37"/>
      <c r="H235" s="37"/>
      <c r="I235" s="209"/>
      <c r="J235" s="37"/>
      <c r="K235" s="37"/>
      <c r="L235" s="40"/>
      <c r="M235" s="210"/>
      <c r="N235" s="211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7" t="s">
        <v>219</v>
      </c>
      <c r="AU235" s="17" t="s">
        <v>95</v>
      </c>
    </row>
    <row r="236" spans="1:65" s="2" customFormat="1" ht="24.2" customHeight="1">
      <c r="A236" s="35"/>
      <c r="B236" s="36"/>
      <c r="C236" s="194" t="s">
        <v>544</v>
      </c>
      <c r="D236" s="194" t="s">
        <v>212</v>
      </c>
      <c r="E236" s="195" t="s">
        <v>2507</v>
      </c>
      <c r="F236" s="196" t="s">
        <v>2508</v>
      </c>
      <c r="G236" s="197" t="s">
        <v>515</v>
      </c>
      <c r="H236" s="198">
        <v>1</v>
      </c>
      <c r="I236" s="199"/>
      <c r="J236" s="200">
        <f>ROUND(I236*H236,2)</f>
        <v>0</v>
      </c>
      <c r="K236" s="196" t="s">
        <v>324</v>
      </c>
      <c r="L236" s="40"/>
      <c r="M236" s="201" t="s">
        <v>1</v>
      </c>
      <c r="N236" s="202" t="s">
        <v>50</v>
      </c>
      <c r="O236" s="72"/>
      <c r="P236" s="203">
        <f>O236*H236</f>
        <v>0</v>
      </c>
      <c r="Q236" s="203">
        <v>2.1956999999999999E-4</v>
      </c>
      <c r="R236" s="203">
        <f>Q236*H236</f>
        <v>2.1956999999999999E-4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416</v>
      </c>
      <c r="AT236" s="205" t="s">
        <v>212</v>
      </c>
      <c r="AU236" s="205" t="s">
        <v>95</v>
      </c>
      <c r="AY236" s="17" t="s">
        <v>209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7" t="s">
        <v>93</v>
      </c>
      <c r="BK236" s="206">
        <f>ROUND(I236*H236,2)</f>
        <v>0</v>
      </c>
      <c r="BL236" s="17" t="s">
        <v>416</v>
      </c>
      <c r="BM236" s="205" t="s">
        <v>2509</v>
      </c>
    </row>
    <row r="237" spans="1:65" s="2" customFormat="1" ht="11.25">
      <c r="A237" s="35"/>
      <c r="B237" s="36"/>
      <c r="C237" s="37"/>
      <c r="D237" s="207" t="s">
        <v>219</v>
      </c>
      <c r="E237" s="37"/>
      <c r="F237" s="208" t="s">
        <v>2510</v>
      </c>
      <c r="G237" s="37"/>
      <c r="H237" s="37"/>
      <c r="I237" s="209"/>
      <c r="J237" s="37"/>
      <c r="K237" s="37"/>
      <c r="L237" s="40"/>
      <c r="M237" s="210"/>
      <c r="N237" s="211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7" t="s">
        <v>219</v>
      </c>
      <c r="AU237" s="17" t="s">
        <v>95</v>
      </c>
    </row>
    <row r="238" spans="1:65" s="2" customFormat="1" ht="24.2" customHeight="1">
      <c r="A238" s="35"/>
      <c r="B238" s="36"/>
      <c r="C238" s="194" t="s">
        <v>550</v>
      </c>
      <c r="D238" s="194" t="s">
        <v>212</v>
      </c>
      <c r="E238" s="195" t="s">
        <v>2511</v>
      </c>
      <c r="F238" s="196" t="s">
        <v>2512</v>
      </c>
      <c r="G238" s="197" t="s">
        <v>515</v>
      </c>
      <c r="H238" s="198">
        <v>2</v>
      </c>
      <c r="I238" s="199"/>
      <c r="J238" s="200">
        <f>ROUND(I238*H238,2)</f>
        <v>0</v>
      </c>
      <c r="K238" s="196" t="s">
        <v>324</v>
      </c>
      <c r="L238" s="40"/>
      <c r="M238" s="201" t="s">
        <v>1</v>
      </c>
      <c r="N238" s="202" t="s">
        <v>50</v>
      </c>
      <c r="O238" s="72"/>
      <c r="P238" s="203">
        <f>O238*H238</f>
        <v>0</v>
      </c>
      <c r="Q238" s="203">
        <v>1.9570000000000001E-5</v>
      </c>
      <c r="R238" s="203">
        <f>Q238*H238</f>
        <v>3.9140000000000001E-5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416</v>
      </c>
      <c r="AT238" s="205" t="s">
        <v>212</v>
      </c>
      <c r="AU238" s="205" t="s">
        <v>95</v>
      </c>
      <c r="AY238" s="17" t="s">
        <v>209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7" t="s">
        <v>93</v>
      </c>
      <c r="BK238" s="206">
        <f>ROUND(I238*H238,2)</f>
        <v>0</v>
      </c>
      <c r="BL238" s="17" t="s">
        <v>416</v>
      </c>
      <c r="BM238" s="205" t="s">
        <v>2513</v>
      </c>
    </row>
    <row r="239" spans="1:65" s="2" customFormat="1" ht="11.25">
      <c r="A239" s="35"/>
      <c r="B239" s="36"/>
      <c r="C239" s="37"/>
      <c r="D239" s="207" t="s">
        <v>219</v>
      </c>
      <c r="E239" s="37"/>
      <c r="F239" s="208" t="s">
        <v>2514</v>
      </c>
      <c r="G239" s="37"/>
      <c r="H239" s="37"/>
      <c r="I239" s="209"/>
      <c r="J239" s="37"/>
      <c r="K239" s="37"/>
      <c r="L239" s="40"/>
      <c r="M239" s="210"/>
      <c r="N239" s="211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7" t="s">
        <v>219</v>
      </c>
      <c r="AU239" s="17" t="s">
        <v>95</v>
      </c>
    </row>
    <row r="240" spans="1:65" s="2" customFormat="1" ht="16.5" customHeight="1">
      <c r="A240" s="35"/>
      <c r="B240" s="36"/>
      <c r="C240" s="250" t="s">
        <v>556</v>
      </c>
      <c r="D240" s="250" t="s">
        <v>405</v>
      </c>
      <c r="E240" s="251" t="s">
        <v>2515</v>
      </c>
      <c r="F240" s="252" t="s">
        <v>2516</v>
      </c>
      <c r="G240" s="253" t="s">
        <v>515</v>
      </c>
      <c r="H240" s="254">
        <v>2</v>
      </c>
      <c r="I240" s="255"/>
      <c r="J240" s="256">
        <f>ROUND(I240*H240,2)</f>
        <v>0</v>
      </c>
      <c r="K240" s="252" t="s">
        <v>1</v>
      </c>
      <c r="L240" s="257"/>
      <c r="M240" s="258" t="s">
        <v>1</v>
      </c>
      <c r="N240" s="259" t="s">
        <v>50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526</v>
      </c>
      <c r="AT240" s="205" t="s">
        <v>405</v>
      </c>
      <c r="AU240" s="205" t="s">
        <v>95</v>
      </c>
      <c r="AY240" s="17" t="s">
        <v>209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7" t="s">
        <v>93</v>
      </c>
      <c r="BK240" s="206">
        <f>ROUND(I240*H240,2)</f>
        <v>0</v>
      </c>
      <c r="BL240" s="17" t="s">
        <v>416</v>
      </c>
      <c r="BM240" s="205" t="s">
        <v>2517</v>
      </c>
    </row>
    <row r="241" spans="1:65" s="2" customFormat="1" ht="24.2" customHeight="1">
      <c r="A241" s="35"/>
      <c r="B241" s="36"/>
      <c r="C241" s="194" t="s">
        <v>562</v>
      </c>
      <c r="D241" s="194" t="s">
        <v>212</v>
      </c>
      <c r="E241" s="195" t="s">
        <v>2511</v>
      </c>
      <c r="F241" s="196" t="s">
        <v>2512</v>
      </c>
      <c r="G241" s="197" t="s">
        <v>515</v>
      </c>
      <c r="H241" s="198">
        <v>1</v>
      </c>
      <c r="I241" s="199"/>
      <c r="J241" s="200">
        <f>ROUND(I241*H241,2)</f>
        <v>0</v>
      </c>
      <c r="K241" s="196" t="s">
        <v>324</v>
      </c>
      <c r="L241" s="40"/>
      <c r="M241" s="201" t="s">
        <v>1</v>
      </c>
      <c r="N241" s="202" t="s">
        <v>50</v>
      </c>
      <c r="O241" s="72"/>
      <c r="P241" s="203">
        <f>O241*H241</f>
        <v>0</v>
      </c>
      <c r="Q241" s="203">
        <v>1.9570000000000001E-5</v>
      </c>
      <c r="R241" s="203">
        <f>Q241*H241</f>
        <v>1.9570000000000001E-5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416</v>
      </c>
      <c r="AT241" s="205" t="s">
        <v>212</v>
      </c>
      <c r="AU241" s="205" t="s">
        <v>95</v>
      </c>
      <c r="AY241" s="17" t="s">
        <v>209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7" t="s">
        <v>93</v>
      </c>
      <c r="BK241" s="206">
        <f>ROUND(I241*H241,2)</f>
        <v>0</v>
      </c>
      <c r="BL241" s="17" t="s">
        <v>416</v>
      </c>
      <c r="BM241" s="205" t="s">
        <v>2518</v>
      </c>
    </row>
    <row r="242" spans="1:65" s="2" customFormat="1" ht="11.25">
      <c r="A242" s="35"/>
      <c r="B242" s="36"/>
      <c r="C242" s="37"/>
      <c r="D242" s="207" t="s">
        <v>219</v>
      </c>
      <c r="E242" s="37"/>
      <c r="F242" s="208" t="s">
        <v>2514</v>
      </c>
      <c r="G242" s="37"/>
      <c r="H242" s="37"/>
      <c r="I242" s="209"/>
      <c r="J242" s="37"/>
      <c r="K242" s="37"/>
      <c r="L242" s="40"/>
      <c r="M242" s="210"/>
      <c r="N242" s="211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7" t="s">
        <v>219</v>
      </c>
      <c r="AU242" s="17" t="s">
        <v>95</v>
      </c>
    </row>
    <row r="243" spans="1:65" s="2" customFormat="1" ht="21.75" customHeight="1">
      <c r="A243" s="35"/>
      <c r="B243" s="36"/>
      <c r="C243" s="250" t="s">
        <v>568</v>
      </c>
      <c r="D243" s="250" t="s">
        <v>405</v>
      </c>
      <c r="E243" s="251" t="s">
        <v>2519</v>
      </c>
      <c r="F243" s="252" t="s">
        <v>2520</v>
      </c>
      <c r="G243" s="253" t="s">
        <v>515</v>
      </c>
      <c r="H243" s="254">
        <v>1</v>
      </c>
      <c r="I243" s="255"/>
      <c r="J243" s="256">
        <f>ROUND(I243*H243,2)</f>
        <v>0</v>
      </c>
      <c r="K243" s="252" t="s">
        <v>1</v>
      </c>
      <c r="L243" s="257"/>
      <c r="M243" s="258" t="s">
        <v>1</v>
      </c>
      <c r="N243" s="259" t="s">
        <v>50</v>
      </c>
      <c r="O243" s="72"/>
      <c r="P243" s="203">
        <f>O243*H243</f>
        <v>0</v>
      </c>
      <c r="Q243" s="203">
        <v>1.56E-3</v>
      </c>
      <c r="R243" s="203">
        <f>Q243*H243</f>
        <v>1.56E-3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526</v>
      </c>
      <c r="AT243" s="205" t="s">
        <v>405</v>
      </c>
      <c r="AU243" s="205" t="s">
        <v>95</v>
      </c>
      <c r="AY243" s="17" t="s">
        <v>209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7" t="s">
        <v>93</v>
      </c>
      <c r="BK243" s="206">
        <f>ROUND(I243*H243,2)</f>
        <v>0</v>
      </c>
      <c r="BL243" s="17" t="s">
        <v>416</v>
      </c>
      <c r="BM243" s="205" t="s">
        <v>2521</v>
      </c>
    </row>
    <row r="244" spans="1:65" s="2" customFormat="1" ht="21.75" customHeight="1">
      <c r="A244" s="35"/>
      <c r="B244" s="36"/>
      <c r="C244" s="194" t="s">
        <v>573</v>
      </c>
      <c r="D244" s="194" t="s">
        <v>212</v>
      </c>
      <c r="E244" s="195" t="s">
        <v>2522</v>
      </c>
      <c r="F244" s="196" t="s">
        <v>2523</v>
      </c>
      <c r="G244" s="197" t="s">
        <v>515</v>
      </c>
      <c r="H244" s="198">
        <v>1</v>
      </c>
      <c r="I244" s="199"/>
      <c r="J244" s="200">
        <f>ROUND(I244*H244,2)</f>
        <v>0</v>
      </c>
      <c r="K244" s="196" t="s">
        <v>324</v>
      </c>
      <c r="L244" s="40"/>
      <c r="M244" s="201" t="s">
        <v>1</v>
      </c>
      <c r="N244" s="202" t="s">
        <v>50</v>
      </c>
      <c r="O244" s="72"/>
      <c r="P244" s="203">
        <f>O244*H244</f>
        <v>0</v>
      </c>
      <c r="Q244" s="203">
        <v>4.9956999999999996E-4</v>
      </c>
      <c r="R244" s="203">
        <f>Q244*H244</f>
        <v>4.9956999999999996E-4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416</v>
      </c>
      <c r="AT244" s="205" t="s">
        <v>212</v>
      </c>
      <c r="AU244" s="205" t="s">
        <v>95</v>
      </c>
      <c r="AY244" s="17" t="s">
        <v>209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7" t="s">
        <v>93</v>
      </c>
      <c r="BK244" s="206">
        <f>ROUND(I244*H244,2)</f>
        <v>0</v>
      </c>
      <c r="BL244" s="17" t="s">
        <v>416</v>
      </c>
      <c r="BM244" s="205" t="s">
        <v>2524</v>
      </c>
    </row>
    <row r="245" spans="1:65" s="2" customFormat="1" ht="11.25">
      <c r="A245" s="35"/>
      <c r="B245" s="36"/>
      <c r="C245" s="37"/>
      <c r="D245" s="207" t="s">
        <v>219</v>
      </c>
      <c r="E245" s="37"/>
      <c r="F245" s="208" t="s">
        <v>2525</v>
      </c>
      <c r="G245" s="37"/>
      <c r="H245" s="37"/>
      <c r="I245" s="209"/>
      <c r="J245" s="37"/>
      <c r="K245" s="37"/>
      <c r="L245" s="40"/>
      <c r="M245" s="210"/>
      <c r="N245" s="211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7" t="s">
        <v>219</v>
      </c>
      <c r="AU245" s="17" t="s">
        <v>95</v>
      </c>
    </row>
    <row r="246" spans="1:65" s="2" customFormat="1" ht="21.75" customHeight="1">
      <c r="A246" s="35"/>
      <c r="B246" s="36"/>
      <c r="C246" s="194" t="s">
        <v>579</v>
      </c>
      <c r="D246" s="194" t="s">
        <v>212</v>
      </c>
      <c r="E246" s="195" t="s">
        <v>2526</v>
      </c>
      <c r="F246" s="196" t="s">
        <v>2527</v>
      </c>
      <c r="G246" s="197" t="s">
        <v>515</v>
      </c>
      <c r="H246" s="198">
        <v>2</v>
      </c>
      <c r="I246" s="199"/>
      <c r="J246" s="200">
        <f>ROUND(I246*H246,2)</f>
        <v>0</v>
      </c>
      <c r="K246" s="196" t="s">
        <v>324</v>
      </c>
      <c r="L246" s="40"/>
      <c r="M246" s="201" t="s">
        <v>1</v>
      </c>
      <c r="N246" s="202" t="s">
        <v>50</v>
      </c>
      <c r="O246" s="72"/>
      <c r="P246" s="203">
        <f>O246*H246</f>
        <v>0</v>
      </c>
      <c r="Q246" s="203">
        <v>1.9570000000000001E-5</v>
      </c>
      <c r="R246" s="203">
        <f>Q246*H246</f>
        <v>3.9140000000000001E-5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416</v>
      </c>
      <c r="AT246" s="205" t="s">
        <v>212</v>
      </c>
      <c r="AU246" s="205" t="s">
        <v>95</v>
      </c>
      <c r="AY246" s="17" t="s">
        <v>209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7" t="s">
        <v>93</v>
      </c>
      <c r="BK246" s="206">
        <f>ROUND(I246*H246,2)</f>
        <v>0</v>
      </c>
      <c r="BL246" s="17" t="s">
        <v>416</v>
      </c>
      <c r="BM246" s="205" t="s">
        <v>2528</v>
      </c>
    </row>
    <row r="247" spans="1:65" s="2" customFormat="1" ht="11.25">
      <c r="A247" s="35"/>
      <c r="B247" s="36"/>
      <c r="C247" s="37"/>
      <c r="D247" s="207" t="s">
        <v>219</v>
      </c>
      <c r="E247" s="37"/>
      <c r="F247" s="208" t="s">
        <v>2529</v>
      </c>
      <c r="G247" s="37"/>
      <c r="H247" s="37"/>
      <c r="I247" s="209"/>
      <c r="J247" s="37"/>
      <c r="K247" s="37"/>
      <c r="L247" s="40"/>
      <c r="M247" s="210"/>
      <c r="N247" s="211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7" t="s">
        <v>219</v>
      </c>
      <c r="AU247" s="17" t="s">
        <v>95</v>
      </c>
    </row>
    <row r="248" spans="1:65" s="2" customFormat="1" ht="24.2" customHeight="1">
      <c r="A248" s="35"/>
      <c r="B248" s="36"/>
      <c r="C248" s="250" t="s">
        <v>586</v>
      </c>
      <c r="D248" s="250" t="s">
        <v>405</v>
      </c>
      <c r="E248" s="251" t="s">
        <v>2530</v>
      </c>
      <c r="F248" s="252" t="s">
        <v>2531</v>
      </c>
      <c r="G248" s="253" t="s">
        <v>515</v>
      </c>
      <c r="H248" s="254">
        <v>2</v>
      </c>
      <c r="I248" s="255"/>
      <c r="J248" s="256">
        <f>ROUND(I248*H248,2)</f>
        <v>0</v>
      </c>
      <c r="K248" s="252" t="s">
        <v>1</v>
      </c>
      <c r="L248" s="257"/>
      <c r="M248" s="258" t="s">
        <v>1</v>
      </c>
      <c r="N248" s="259" t="s">
        <v>50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526</v>
      </c>
      <c r="AT248" s="205" t="s">
        <v>405</v>
      </c>
      <c r="AU248" s="205" t="s">
        <v>95</v>
      </c>
      <c r="AY248" s="17" t="s">
        <v>209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7" t="s">
        <v>93</v>
      </c>
      <c r="BK248" s="206">
        <f>ROUND(I248*H248,2)</f>
        <v>0</v>
      </c>
      <c r="BL248" s="17" t="s">
        <v>416</v>
      </c>
      <c r="BM248" s="205" t="s">
        <v>2532</v>
      </c>
    </row>
    <row r="249" spans="1:65" s="2" customFormat="1" ht="21.75" customHeight="1">
      <c r="A249" s="35"/>
      <c r="B249" s="36"/>
      <c r="C249" s="194" t="s">
        <v>592</v>
      </c>
      <c r="D249" s="194" t="s">
        <v>212</v>
      </c>
      <c r="E249" s="195" t="s">
        <v>2533</v>
      </c>
      <c r="F249" s="196" t="s">
        <v>2534</v>
      </c>
      <c r="G249" s="197" t="s">
        <v>334</v>
      </c>
      <c r="H249" s="198">
        <v>111</v>
      </c>
      <c r="I249" s="199"/>
      <c r="J249" s="200">
        <f>ROUND(I249*H249,2)</f>
        <v>0</v>
      </c>
      <c r="K249" s="196" t="s">
        <v>324</v>
      </c>
      <c r="L249" s="40"/>
      <c r="M249" s="201" t="s">
        <v>1</v>
      </c>
      <c r="N249" s="202" t="s">
        <v>50</v>
      </c>
      <c r="O249" s="72"/>
      <c r="P249" s="203">
        <f>O249*H249</f>
        <v>0</v>
      </c>
      <c r="Q249" s="203">
        <v>1.0000000000000001E-5</v>
      </c>
      <c r="R249" s="203">
        <f>Q249*H249</f>
        <v>1.1100000000000001E-3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416</v>
      </c>
      <c r="AT249" s="205" t="s">
        <v>212</v>
      </c>
      <c r="AU249" s="205" t="s">
        <v>95</v>
      </c>
      <c r="AY249" s="17" t="s">
        <v>209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7" t="s">
        <v>93</v>
      </c>
      <c r="BK249" s="206">
        <f>ROUND(I249*H249,2)</f>
        <v>0</v>
      </c>
      <c r="BL249" s="17" t="s">
        <v>416</v>
      </c>
      <c r="BM249" s="205" t="s">
        <v>2535</v>
      </c>
    </row>
    <row r="250" spans="1:65" s="2" customFormat="1" ht="11.25">
      <c r="A250" s="35"/>
      <c r="B250" s="36"/>
      <c r="C250" s="37"/>
      <c r="D250" s="207" t="s">
        <v>219</v>
      </c>
      <c r="E250" s="37"/>
      <c r="F250" s="208" t="s">
        <v>2536</v>
      </c>
      <c r="G250" s="37"/>
      <c r="H250" s="37"/>
      <c r="I250" s="209"/>
      <c r="J250" s="37"/>
      <c r="K250" s="37"/>
      <c r="L250" s="40"/>
      <c r="M250" s="210"/>
      <c r="N250" s="211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7" t="s">
        <v>219</v>
      </c>
      <c r="AU250" s="17" t="s">
        <v>95</v>
      </c>
    </row>
    <row r="251" spans="1:65" s="2" customFormat="1" ht="24.2" customHeight="1">
      <c r="A251" s="35"/>
      <c r="B251" s="36"/>
      <c r="C251" s="194" t="s">
        <v>598</v>
      </c>
      <c r="D251" s="194" t="s">
        <v>212</v>
      </c>
      <c r="E251" s="195" t="s">
        <v>2537</v>
      </c>
      <c r="F251" s="196" t="s">
        <v>2538</v>
      </c>
      <c r="G251" s="197" t="s">
        <v>334</v>
      </c>
      <c r="H251" s="198">
        <v>111</v>
      </c>
      <c r="I251" s="199"/>
      <c r="J251" s="200">
        <f>ROUND(I251*H251,2)</f>
        <v>0</v>
      </c>
      <c r="K251" s="196" t="s">
        <v>324</v>
      </c>
      <c r="L251" s="40"/>
      <c r="M251" s="201" t="s">
        <v>1</v>
      </c>
      <c r="N251" s="202" t="s">
        <v>50</v>
      </c>
      <c r="O251" s="72"/>
      <c r="P251" s="203">
        <f>O251*H251</f>
        <v>0</v>
      </c>
      <c r="Q251" s="203">
        <v>1.8816499999999998E-5</v>
      </c>
      <c r="R251" s="203">
        <f>Q251*H251</f>
        <v>2.0886314999999998E-3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416</v>
      </c>
      <c r="AT251" s="205" t="s">
        <v>212</v>
      </c>
      <c r="AU251" s="205" t="s">
        <v>95</v>
      </c>
      <c r="AY251" s="17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7" t="s">
        <v>93</v>
      </c>
      <c r="BK251" s="206">
        <f>ROUND(I251*H251,2)</f>
        <v>0</v>
      </c>
      <c r="BL251" s="17" t="s">
        <v>416</v>
      </c>
      <c r="BM251" s="205" t="s">
        <v>2539</v>
      </c>
    </row>
    <row r="252" spans="1:65" s="2" customFormat="1" ht="11.25">
      <c r="A252" s="35"/>
      <c r="B252" s="36"/>
      <c r="C252" s="37"/>
      <c r="D252" s="207" t="s">
        <v>219</v>
      </c>
      <c r="E252" s="37"/>
      <c r="F252" s="208" t="s">
        <v>2540</v>
      </c>
      <c r="G252" s="37"/>
      <c r="H252" s="37"/>
      <c r="I252" s="209"/>
      <c r="J252" s="37"/>
      <c r="K252" s="37"/>
      <c r="L252" s="40"/>
      <c r="M252" s="210"/>
      <c r="N252" s="211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7" t="s">
        <v>219</v>
      </c>
      <c r="AU252" s="17" t="s">
        <v>95</v>
      </c>
    </row>
    <row r="253" spans="1:65" s="13" customFormat="1" ht="11.25">
      <c r="B253" s="214"/>
      <c r="C253" s="215"/>
      <c r="D253" s="212" t="s">
        <v>263</v>
      </c>
      <c r="E253" s="216" t="s">
        <v>1</v>
      </c>
      <c r="F253" s="217" t="s">
        <v>2541</v>
      </c>
      <c r="G253" s="215"/>
      <c r="H253" s="218">
        <v>111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263</v>
      </c>
      <c r="AU253" s="224" t="s">
        <v>95</v>
      </c>
      <c r="AV253" s="13" t="s">
        <v>95</v>
      </c>
      <c r="AW253" s="13" t="s">
        <v>41</v>
      </c>
      <c r="AX253" s="13" t="s">
        <v>85</v>
      </c>
      <c r="AY253" s="224" t="s">
        <v>209</v>
      </c>
    </row>
    <row r="254" spans="1:65" s="14" customFormat="1" ht="11.25">
      <c r="B254" s="229"/>
      <c r="C254" s="230"/>
      <c r="D254" s="212" t="s">
        <v>263</v>
      </c>
      <c r="E254" s="231" t="s">
        <v>1</v>
      </c>
      <c r="F254" s="232" t="s">
        <v>339</v>
      </c>
      <c r="G254" s="230"/>
      <c r="H254" s="233">
        <v>111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263</v>
      </c>
      <c r="AU254" s="239" t="s">
        <v>95</v>
      </c>
      <c r="AV254" s="14" t="s">
        <v>217</v>
      </c>
      <c r="AW254" s="14" t="s">
        <v>41</v>
      </c>
      <c r="AX254" s="14" t="s">
        <v>93</v>
      </c>
      <c r="AY254" s="239" t="s">
        <v>209</v>
      </c>
    </row>
    <row r="255" spans="1:65" s="2" customFormat="1" ht="24.2" customHeight="1">
      <c r="A255" s="35"/>
      <c r="B255" s="36"/>
      <c r="C255" s="194" t="s">
        <v>603</v>
      </c>
      <c r="D255" s="194" t="s">
        <v>212</v>
      </c>
      <c r="E255" s="195" t="s">
        <v>2542</v>
      </c>
      <c r="F255" s="196" t="s">
        <v>2543</v>
      </c>
      <c r="G255" s="197" t="s">
        <v>2435</v>
      </c>
      <c r="H255" s="260"/>
      <c r="I255" s="199"/>
      <c r="J255" s="200">
        <f>ROUND(I255*H255,2)</f>
        <v>0</v>
      </c>
      <c r="K255" s="196" t="s">
        <v>324</v>
      </c>
      <c r="L255" s="40"/>
      <c r="M255" s="201" t="s">
        <v>1</v>
      </c>
      <c r="N255" s="202" t="s">
        <v>50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416</v>
      </c>
      <c r="AT255" s="205" t="s">
        <v>212</v>
      </c>
      <c r="AU255" s="205" t="s">
        <v>95</v>
      </c>
      <c r="AY255" s="17" t="s">
        <v>209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7" t="s">
        <v>93</v>
      </c>
      <c r="BK255" s="206">
        <f>ROUND(I255*H255,2)</f>
        <v>0</v>
      </c>
      <c r="BL255" s="17" t="s">
        <v>416</v>
      </c>
      <c r="BM255" s="205" t="s">
        <v>2544</v>
      </c>
    </row>
    <row r="256" spans="1:65" s="2" customFormat="1" ht="11.25">
      <c r="A256" s="35"/>
      <c r="B256" s="36"/>
      <c r="C256" s="37"/>
      <c r="D256" s="207" t="s">
        <v>219</v>
      </c>
      <c r="E256" s="37"/>
      <c r="F256" s="208" t="s">
        <v>2545</v>
      </c>
      <c r="G256" s="37"/>
      <c r="H256" s="37"/>
      <c r="I256" s="209"/>
      <c r="J256" s="37"/>
      <c r="K256" s="37"/>
      <c r="L256" s="40"/>
      <c r="M256" s="210"/>
      <c r="N256" s="211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7" t="s">
        <v>219</v>
      </c>
      <c r="AU256" s="17" t="s">
        <v>95</v>
      </c>
    </row>
    <row r="257" spans="1:65" s="12" customFormat="1" ht="22.9" customHeight="1">
      <c r="B257" s="178"/>
      <c r="C257" s="179"/>
      <c r="D257" s="180" t="s">
        <v>84</v>
      </c>
      <c r="E257" s="192" t="s">
        <v>2546</v>
      </c>
      <c r="F257" s="192" t="s">
        <v>2547</v>
      </c>
      <c r="G257" s="179"/>
      <c r="H257" s="179"/>
      <c r="I257" s="182"/>
      <c r="J257" s="193">
        <f>BK257</f>
        <v>0</v>
      </c>
      <c r="K257" s="179"/>
      <c r="L257" s="184"/>
      <c r="M257" s="185"/>
      <c r="N257" s="186"/>
      <c r="O257" s="186"/>
      <c r="P257" s="187">
        <f>SUM(P258:P261)</f>
        <v>0</v>
      </c>
      <c r="Q257" s="186"/>
      <c r="R257" s="187">
        <f>SUM(R258:R261)</f>
        <v>4.4000000000000003E-3</v>
      </c>
      <c r="S257" s="186"/>
      <c r="T257" s="188">
        <f>SUM(T258:T261)</f>
        <v>0</v>
      </c>
      <c r="AR257" s="189" t="s">
        <v>95</v>
      </c>
      <c r="AT257" s="190" t="s">
        <v>84</v>
      </c>
      <c r="AU257" s="190" t="s">
        <v>93</v>
      </c>
      <c r="AY257" s="189" t="s">
        <v>209</v>
      </c>
      <c r="BK257" s="191">
        <f>SUM(BK258:BK261)</f>
        <v>0</v>
      </c>
    </row>
    <row r="258" spans="1:65" s="2" customFormat="1" ht="16.5" customHeight="1">
      <c r="A258" s="35"/>
      <c r="B258" s="36"/>
      <c r="C258" s="194" t="s">
        <v>609</v>
      </c>
      <c r="D258" s="194" t="s">
        <v>212</v>
      </c>
      <c r="E258" s="195" t="s">
        <v>2548</v>
      </c>
      <c r="F258" s="196" t="s">
        <v>2549</v>
      </c>
      <c r="G258" s="197" t="s">
        <v>2550</v>
      </c>
      <c r="H258" s="198">
        <v>1</v>
      </c>
      <c r="I258" s="199"/>
      <c r="J258" s="200">
        <f>ROUND(I258*H258,2)</f>
        <v>0</v>
      </c>
      <c r="K258" s="196" t="s">
        <v>1</v>
      </c>
      <c r="L258" s="40"/>
      <c r="M258" s="201" t="s">
        <v>1</v>
      </c>
      <c r="N258" s="202" t="s">
        <v>50</v>
      </c>
      <c r="O258" s="72"/>
      <c r="P258" s="203">
        <f>O258*H258</f>
        <v>0</v>
      </c>
      <c r="Q258" s="203">
        <v>1.6000000000000001E-3</v>
      </c>
      <c r="R258" s="203">
        <f>Q258*H258</f>
        <v>1.6000000000000001E-3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416</v>
      </c>
      <c r="AT258" s="205" t="s">
        <v>212</v>
      </c>
      <c r="AU258" s="205" t="s">
        <v>95</v>
      </c>
      <c r="AY258" s="17" t="s">
        <v>209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7" t="s">
        <v>93</v>
      </c>
      <c r="BK258" s="206">
        <f>ROUND(I258*H258,2)</f>
        <v>0</v>
      </c>
      <c r="BL258" s="17" t="s">
        <v>416</v>
      </c>
      <c r="BM258" s="205" t="s">
        <v>2551</v>
      </c>
    </row>
    <row r="259" spans="1:65" s="2" customFormat="1" ht="16.5" customHeight="1">
      <c r="A259" s="35"/>
      <c r="B259" s="36"/>
      <c r="C259" s="194" t="s">
        <v>618</v>
      </c>
      <c r="D259" s="194" t="s">
        <v>212</v>
      </c>
      <c r="E259" s="195" t="s">
        <v>2552</v>
      </c>
      <c r="F259" s="196" t="s">
        <v>2553</v>
      </c>
      <c r="G259" s="197" t="s">
        <v>515</v>
      </c>
      <c r="H259" s="198">
        <v>1</v>
      </c>
      <c r="I259" s="199"/>
      <c r="J259" s="200">
        <f>ROUND(I259*H259,2)</f>
        <v>0</v>
      </c>
      <c r="K259" s="196" t="s">
        <v>1</v>
      </c>
      <c r="L259" s="40"/>
      <c r="M259" s="201" t="s">
        <v>1</v>
      </c>
      <c r="N259" s="202" t="s">
        <v>50</v>
      </c>
      <c r="O259" s="72"/>
      <c r="P259" s="203">
        <f>O259*H259</f>
        <v>0</v>
      </c>
      <c r="Q259" s="203">
        <v>2.8E-3</v>
      </c>
      <c r="R259" s="203">
        <f>Q259*H259</f>
        <v>2.8E-3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416</v>
      </c>
      <c r="AT259" s="205" t="s">
        <v>212</v>
      </c>
      <c r="AU259" s="205" t="s">
        <v>95</v>
      </c>
      <c r="AY259" s="17" t="s">
        <v>209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7" t="s">
        <v>93</v>
      </c>
      <c r="BK259" s="206">
        <f>ROUND(I259*H259,2)</f>
        <v>0</v>
      </c>
      <c r="BL259" s="17" t="s">
        <v>416</v>
      </c>
      <c r="BM259" s="205" t="s">
        <v>2554</v>
      </c>
    </row>
    <row r="260" spans="1:65" s="2" customFormat="1" ht="24.2" customHeight="1">
      <c r="A260" s="35"/>
      <c r="B260" s="36"/>
      <c r="C260" s="194" t="s">
        <v>624</v>
      </c>
      <c r="D260" s="194" t="s">
        <v>212</v>
      </c>
      <c r="E260" s="195" t="s">
        <v>2555</v>
      </c>
      <c r="F260" s="196" t="s">
        <v>2556</v>
      </c>
      <c r="G260" s="197" t="s">
        <v>2435</v>
      </c>
      <c r="H260" s="260"/>
      <c r="I260" s="199"/>
      <c r="J260" s="200">
        <f>ROUND(I260*H260,2)</f>
        <v>0</v>
      </c>
      <c r="K260" s="196" t="s">
        <v>324</v>
      </c>
      <c r="L260" s="40"/>
      <c r="M260" s="201" t="s">
        <v>1</v>
      </c>
      <c r="N260" s="202" t="s">
        <v>50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416</v>
      </c>
      <c r="AT260" s="205" t="s">
        <v>212</v>
      </c>
      <c r="AU260" s="205" t="s">
        <v>95</v>
      </c>
      <c r="AY260" s="17" t="s">
        <v>209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7" t="s">
        <v>93</v>
      </c>
      <c r="BK260" s="206">
        <f>ROUND(I260*H260,2)</f>
        <v>0</v>
      </c>
      <c r="BL260" s="17" t="s">
        <v>416</v>
      </c>
      <c r="BM260" s="205" t="s">
        <v>2557</v>
      </c>
    </row>
    <row r="261" spans="1:65" s="2" customFormat="1" ht="11.25">
      <c r="A261" s="35"/>
      <c r="B261" s="36"/>
      <c r="C261" s="37"/>
      <c r="D261" s="207" t="s">
        <v>219</v>
      </c>
      <c r="E261" s="37"/>
      <c r="F261" s="208" t="s">
        <v>2558</v>
      </c>
      <c r="G261" s="37"/>
      <c r="H261" s="37"/>
      <c r="I261" s="209"/>
      <c r="J261" s="37"/>
      <c r="K261" s="37"/>
      <c r="L261" s="40"/>
      <c r="M261" s="210"/>
      <c r="N261" s="211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7" t="s">
        <v>219</v>
      </c>
      <c r="AU261" s="17" t="s">
        <v>95</v>
      </c>
    </row>
    <row r="262" spans="1:65" s="12" customFormat="1" ht="22.9" customHeight="1">
      <c r="B262" s="178"/>
      <c r="C262" s="179"/>
      <c r="D262" s="180" t="s">
        <v>84</v>
      </c>
      <c r="E262" s="192" t="s">
        <v>2559</v>
      </c>
      <c r="F262" s="192" t="s">
        <v>2560</v>
      </c>
      <c r="G262" s="179"/>
      <c r="H262" s="179"/>
      <c r="I262" s="182"/>
      <c r="J262" s="193">
        <f>BK262</f>
        <v>0</v>
      </c>
      <c r="K262" s="179"/>
      <c r="L262" s="184"/>
      <c r="M262" s="185"/>
      <c r="N262" s="186"/>
      <c r="O262" s="186"/>
      <c r="P262" s="187">
        <f>SUM(P263:P315)</f>
        <v>0</v>
      </c>
      <c r="Q262" s="186"/>
      <c r="R262" s="187">
        <f>SUM(R263:R315)</f>
        <v>0.47737347940000008</v>
      </c>
      <c r="S262" s="186"/>
      <c r="T262" s="188">
        <f>SUM(T263:T315)</f>
        <v>0</v>
      </c>
      <c r="AR262" s="189" t="s">
        <v>95</v>
      </c>
      <c r="AT262" s="190" t="s">
        <v>84</v>
      </c>
      <c r="AU262" s="190" t="s">
        <v>93</v>
      </c>
      <c r="AY262" s="189" t="s">
        <v>209</v>
      </c>
      <c r="BK262" s="191">
        <f>SUM(BK263:BK315)</f>
        <v>0</v>
      </c>
    </row>
    <row r="263" spans="1:65" s="2" customFormat="1" ht="24.2" customHeight="1">
      <c r="A263" s="35"/>
      <c r="B263" s="36"/>
      <c r="C263" s="194" t="s">
        <v>630</v>
      </c>
      <c r="D263" s="194" t="s">
        <v>212</v>
      </c>
      <c r="E263" s="195" t="s">
        <v>2561</v>
      </c>
      <c r="F263" s="196" t="s">
        <v>2562</v>
      </c>
      <c r="G263" s="197" t="s">
        <v>2504</v>
      </c>
      <c r="H263" s="198">
        <v>1</v>
      </c>
      <c r="I263" s="199"/>
      <c r="J263" s="200">
        <f>ROUND(I263*H263,2)</f>
        <v>0</v>
      </c>
      <c r="K263" s="196" t="s">
        <v>324</v>
      </c>
      <c r="L263" s="40"/>
      <c r="M263" s="201" t="s">
        <v>1</v>
      </c>
      <c r="N263" s="202" t="s">
        <v>50</v>
      </c>
      <c r="O263" s="72"/>
      <c r="P263" s="203">
        <f>O263*H263</f>
        <v>0</v>
      </c>
      <c r="Q263" s="203">
        <v>3.7086269999999999E-3</v>
      </c>
      <c r="R263" s="203">
        <f>Q263*H263</f>
        <v>3.7086269999999999E-3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416</v>
      </c>
      <c r="AT263" s="205" t="s">
        <v>212</v>
      </c>
      <c r="AU263" s="205" t="s">
        <v>95</v>
      </c>
      <c r="AY263" s="17" t="s">
        <v>209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7" t="s">
        <v>93</v>
      </c>
      <c r="BK263" s="206">
        <f>ROUND(I263*H263,2)</f>
        <v>0</v>
      </c>
      <c r="BL263" s="17" t="s">
        <v>416</v>
      </c>
      <c r="BM263" s="205" t="s">
        <v>2563</v>
      </c>
    </row>
    <row r="264" spans="1:65" s="2" customFormat="1" ht="11.25">
      <c r="A264" s="35"/>
      <c r="B264" s="36"/>
      <c r="C264" s="37"/>
      <c r="D264" s="207" t="s">
        <v>219</v>
      </c>
      <c r="E264" s="37"/>
      <c r="F264" s="208" t="s">
        <v>2564</v>
      </c>
      <c r="G264" s="37"/>
      <c r="H264" s="37"/>
      <c r="I264" s="209"/>
      <c r="J264" s="37"/>
      <c r="K264" s="37"/>
      <c r="L264" s="40"/>
      <c r="M264" s="210"/>
      <c r="N264" s="211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7" t="s">
        <v>219</v>
      </c>
      <c r="AU264" s="17" t="s">
        <v>95</v>
      </c>
    </row>
    <row r="265" spans="1:65" s="2" customFormat="1" ht="21.75" customHeight="1">
      <c r="A265" s="35"/>
      <c r="B265" s="36"/>
      <c r="C265" s="194" t="s">
        <v>636</v>
      </c>
      <c r="D265" s="194" t="s">
        <v>212</v>
      </c>
      <c r="E265" s="195" t="s">
        <v>2565</v>
      </c>
      <c r="F265" s="196" t="s">
        <v>2566</v>
      </c>
      <c r="G265" s="197" t="s">
        <v>515</v>
      </c>
      <c r="H265" s="198">
        <v>10</v>
      </c>
      <c r="I265" s="199"/>
      <c r="J265" s="200">
        <f>ROUND(I265*H265,2)</f>
        <v>0</v>
      </c>
      <c r="K265" s="196" t="s">
        <v>324</v>
      </c>
      <c r="L265" s="40"/>
      <c r="M265" s="201" t="s">
        <v>1</v>
      </c>
      <c r="N265" s="202" t="s">
        <v>50</v>
      </c>
      <c r="O265" s="72"/>
      <c r="P265" s="203">
        <f>O265*H265</f>
        <v>0</v>
      </c>
      <c r="Q265" s="203">
        <v>1.27009E-3</v>
      </c>
      <c r="R265" s="203">
        <f>Q265*H265</f>
        <v>1.2700899999999999E-2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416</v>
      </c>
      <c r="AT265" s="205" t="s">
        <v>212</v>
      </c>
      <c r="AU265" s="205" t="s">
        <v>95</v>
      </c>
      <c r="AY265" s="17" t="s">
        <v>209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7" t="s">
        <v>93</v>
      </c>
      <c r="BK265" s="206">
        <f>ROUND(I265*H265,2)</f>
        <v>0</v>
      </c>
      <c r="BL265" s="17" t="s">
        <v>416</v>
      </c>
      <c r="BM265" s="205" t="s">
        <v>2567</v>
      </c>
    </row>
    <row r="266" spans="1:65" s="2" customFormat="1" ht="11.25">
      <c r="A266" s="35"/>
      <c r="B266" s="36"/>
      <c r="C266" s="37"/>
      <c r="D266" s="207" t="s">
        <v>219</v>
      </c>
      <c r="E266" s="37"/>
      <c r="F266" s="208" t="s">
        <v>2568</v>
      </c>
      <c r="G266" s="37"/>
      <c r="H266" s="37"/>
      <c r="I266" s="209"/>
      <c r="J266" s="37"/>
      <c r="K266" s="37"/>
      <c r="L266" s="40"/>
      <c r="M266" s="210"/>
      <c r="N266" s="211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7" t="s">
        <v>219</v>
      </c>
      <c r="AU266" s="17" t="s">
        <v>95</v>
      </c>
    </row>
    <row r="267" spans="1:65" s="2" customFormat="1" ht="24.2" customHeight="1">
      <c r="A267" s="35"/>
      <c r="B267" s="36"/>
      <c r="C267" s="250" t="s">
        <v>641</v>
      </c>
      <c r="D267" s="250" t="s">
        <v>405</v>
      </c>
      <c r="E267" s="251" t="s">
        <v>2569</v>
      </c>
      <c r="F267" s="252" t="s">
        <v>2570</v>
      </c>
      <c r="G267" s="253" t="s">
        <v>515</v>
      </c>
      <c r="H267" s="254">
        <v>8</v>
      </c>
      <c r="I267" s="255"/>
      <c r="J267" s="256">
        <f>ROUND(I267*H267,2)</f>
        <v>0</v>
      </c>
      <c r="K267" s="252" t="s">
        <v>324</v>
      </c>
      <c r="L267" s="257"/>
      <c r="M267" s="258" t="s">
        <v>1</v>
      </c>
      <c r="N267" s="259" t="s">
        <v>50</v>
      </c>
      <c r="O267" s="72"/>
      <c r="P267" s="203">
        <f>O267*H267</f>
        <v>0</v>
      </c>
      <c r="Q267" s="203">
        <v>1.4999999999999999E-2</v>
      </c>
      <c r="R267" s="203">
        <f>Q267*H267</f>
        <v>0.12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526</v>
      </c>
      <c r="AT267" s="205" t="s">
        <v>405</v>
      </c>
      <c r="AU267" s="205" t="s">
        <v>95</v>
      </c>
      <c r="AY267" s="17" t="s">
        <v>209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7" t="s">
        <v>93</v>
      </c>
      <c r="BK267" s="206">
        <f>ROUND(I267*H267,2)</f>
        <v>0</v>
      </c>
      <c r="BL267" s="17" t="s">
        <v>416</v>
      </c>
      <c r="BM267" s="205" t="s">
        <v>2571</v>
      </c>
    </row>
    <row r="268" spans="1:65" s="2" customFormat="1" ht="24.2" customHeight="1">
      <c r="A268" s="35"/>
      <c r="B268" s="36"/>
      <c r="C268" s="250" t="s">
        <v>646</v>
      </c>
      <c r="D268" s="250" t="s">
        <v>405</v>
      </c>
      <c r="E268" s="251" t="s">
        <v>2572</v>
      </c>
      <c r="F268" s="252" t="s">
        <v>2573</v>
      </c>
      <c r="G268" s="253" t="s">
        <v>515</v>
      </c>
      <c r="H268" s="254">
        <v>1</v>
      </c>
      <c r="I268" s="255"/>
      <c r="J268" s="256">
        <f>ROUND(I268*H268,2)</f>
        <v>0</v>
      </c>
      <c r="K268" s="252" t="s">
        <v>324</v>
      </c>
      <c r="L268" s="257"/>
      <c r="M268" s="258" t="s">
        <v>1</v>
      </c>
      <c r="N268" s="259" t="s">
        <v>50</v>
      </c>
      <c r="O268" s="72"/>
      <c r="P268" s="203">
        <f>O268*H268</f>
        <v>0</v>
      </c>
      <c r="Q268" s="203">
        <v>2.1899999999999999E-2</v>
      </c>
      <c r="R268" s="203">
        <f>Q268*H268</f>
        <v>2.1899999999999999E-2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526</v>
      </c>
      <c r="AT268" s="205" t="s">
        <v>405</v>
      </c>
      <c r="AU268" s="205" t="s">
        <v>95</v>
      </c>
      <c r="AY268" s="17" t="s">
        <v>209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7" t="s">
        <v>93</v>
      </c>
      <c r="BK268" s="206">
        <f>ROUND(I268*H268,2)</f>
        <v>0</v>
      </c>
      <c r="BL268" s="17" t="s">
        <v>416</v>
      </c>
      <c r="BM268" s="205" t="s">
        <v>2574</v>
      </c>
    </row>
    <row r="269" spans="1:65" s="2" customFormat="1" ht="24.2" customHeight="1">
      <c r="A269" s="35"/>
      <c r="B269" s="36"/>
      <c r="C269" s="250" t="s">
        <v>654</v>
      </c>
      <c r="D269" s="250" t="s">
        <v>405</v>
      </c>
      <c r="E269" s="251" t="s">
        <v>2575</v>
      </c>
      <c r="F269" s="252" t="s">
        <v>2576</v>
      </c>
      <c r="G269" s="253" t="s">
        <v>515</v>
      </c>
      <c r="H269" s="254">
        <v>1</v>
      </c>
      <c r="I269" s="255"/>
      <c r="J269" s="256">
        <f>ROUND(I269*H269,2)</f>
        <v>0</v>
      </c>
      <c r="K269" s="252" t="s">
        <v>324</v>
      </c>
      <c r="L269" s="257"/>
      <c r="M269" s="258" t="s">
        <v>1</v>
      </c>
      <c r="N269" s="259" t="s">
        <v>50</v>
      </c>
      <c r="O269" s="72"/>
      <c r="P269" s="203">
        <f>O269*H269</f>
        <v>0</v>
      </c>
      <c r="Q269" s="203">
        <v>1.4500000000000001E-2</v>
      </c>
      <c r="R269" s="203">
        <f>Q269*H269</f>
        <v>1.4500000000000001E-2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526</v>
      </c>
      <c r="AT269" s="205" t="s">
        <v>405</v>
      </c>
      <c r="AU269" s="205" t="s">
        <v>95</v>
      </c>
      <c r="AY269" s="17" t="s">
        <v>209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7" t="s">
        <v>93</v>
      </c>
      <c r="BK269" s="206">
        <f>ROUND(I269*H269,2)</f>
        <v>0</v>
      </c>
      <c r="BL269" s="17" t="s">
        <v>416</v>
      </c>
      <c r="BM269" s="205" t="s">
        <v>2577</v>
      </c>
    </row>
    <row r="270" spans="1:65" s="2" customFormat="1" ht="24.2" customHeight="1">
      <c r="A270" s="35"/>
      <c r="B270" s="36"/>
      <c r="C270" s="194" t="s">
        <v>663</v>
      </c>
      <c r="D270" s="194" t="s">
        <v>212</v>
      </c>
      <c r="E270" s="195" t="s">
        <v>2578</v>
      </c>
      <c r="F270" s="196" t="s">
        <v>2579</v>
      </c>
      <c r="G270" s="197" t="s">
        <v>2504</v>
      </c>
      <c r="H270" s="198">
        <v>3</v>
      </c>
      <c r="I270" s="199"/>
      <c r="J270" s="200">
        <f>ROUND(I270*H270,2)</f>
        <v>0</v>
      </c>
      <c r="K270" s="196" t="s">
        <v>324</v>
      </c>
      <c r="L270" s="40"/>
      <c r="M270" s="201" t="s">
        <v>1</v>
      </c>
      <c r="N270" s="202" t="s">
        <v>50</v>
      </c>
      <c r="O270" s="72"/>
      <c r="P270" s="203">
        <f>O270*H270</f>
        <v>0</v>
      </c>
      <c r="Q270" s="203">
        <v>1.5470530200000001E-2</v>
      </c>
      <c r="R270" s="203">
        <f>Q270*H270</f>
        <v>4.6411590600000004E-2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416</v>
      </c>
      <c r="AT270" s="205" t="s">
        <v>212</v>
      </c>
      <c r="AU270" s="205" t="s">
        <v>95</v>
      </c>
      <c r="AY270" s="17" t="s">
        <v>209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7" t="s">
        <v>93</v>
      </c>
      <c r="BK270" s="206">
        <f>ROUND(I270*H270,2)</f>
        <v>0</v>
      </c>
      <c r="BL270" s="17" t="s">
        <v>416</v>
      </c>
      <c r="BM270" s="205" t="s">
        <v>2580</v>
      </c>
    </row>
    <row r="271" spans="1:65" s="2" customFormat="1" ht="11.25">
      <c r="A271" s="35"/>
      <c r="B271" s="36"/>
      <c r="C271" s="37"/>
      <c r="D271" s="207" t="s">
        <v>219</v>
      </c>
      <c r="E271" s="37"/>
      <c r="F271" s="208" t="s">
        <v>2581</v>
      </c>
      <c r="G271" s="37"/>
      <c r="H271" s="37"/>
      <c r="I271" s="209"/>
      <c r="J271" s="37"/>
      <c r="K271" s="37"/>
      <c r="L271" s="40"/>
      <c r="M271" s="210"/>
      <c r="N271" s="211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7" t="s">
        <v>219</v>
      </c>
      <c r="AU271" s="17" t="s">
        <v>95</v>
      </c>
    </row>
    <row r="272" spans="1:65" s="2" customFormat="1" ht="24.2" customHeight="1">
      <c r="A272" s="35"/>
      <c r="B272" s="36"/>
      <c r="C272" s="194" t="s">
        <v>669</v>
      </c>
      <c r="D272" s="194" t="s">
        <v>212</v>
      </c>
      <c r="E272" s="195" t="s">
        <v>2582</v>
      </c>
      <c r="F272" s="196" t="s">
        <v>2583</v>
      </c>
      <c r="G272" s="197" t="s">
        <v>2504</v>
      </c>
      <c r="H272" s="198">
        <v>1</v>
      </c>
      <c r="I272" s="199"/>
      <c r="J272" s="200">
        <f>ROUND(I272*H272,2)</f>
        <v>0</v>
      </c>
      <c r="K272" s="196" t="s">
        <v>324</v>
      </c>
      <c r="L272" s="40"/>
      <c r="M272" s="201" t="s">
        <v>1</v>
      </c>
      <c r="N272" s="202" t="s">
        <v>50</v>
      </c>
      <c r="O272" s="72"/>
      <c r="P272" s="203">
        <f>O272*H272</f>
        <v>0</v>
      </c>
      <c r="Q272" s="203">
        <v>1.97105302E-2</v>
      </c>
      <c r="R272" s="203">
        <f>Q272*H272</f>
        <v>1.97105302E-2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416</v>
      </c>
      <c r="AT272" s="205" t="s">
        <v>212</v>
      </c>
      <c r="AU272" s="205" t="s">
        <v>95</v>
      </c>
      <c r="AY272" s="17" t="s">
        <v>209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7" t="s">
        <v>93</v>
      </c>
      <c r="BK272" s="206">
        <f>ROUND(I272*H272,2)</f>
        <v>0</v>
      </c>
      <c r="BL272" s="17" t="s">
        <v>416</v>
      </c>
      <c r="BM272" s="205" t="s">
        <v>2584</v>
      </c>
    </row>
    <row r="273" spans="1:65" s="2" customFormat="1" ht="11.25">
      <c r="A273" s="35"/>
      <c r="B273" s="36"/>
      <c r="C273" s="37"/>
      <c r="D273" s="207" t="s">
        <v>219</v>
      </c>
      <c r="E273" s="37"/>
      <c r="F273" s="208" t="s">
        <v>2585</v>
      </c>
      <c r="G273" s="37"/>
      <c r="H273" s="37"/>
      <c r="I273" s="209"/>
      <c r="J273" s="37"/>
      <c r="K273" s="37"/>
      <c r="L273" s="40"/>
      <c r="M273" s="210"/>
      <c r="N273" s="211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7" t="s">
        <v>219</v>
      </c>
      <c r="AU273" s="17" t="s">
        <v>95</v>
      </c>
    </row>
    <row r="274" spans="1:65" s="2" customFormat="1" ht="24.2" customHeight="1">
      <c r="A274" s="35"/>
      <c r="B274" s="36"/>
      <c r="C274" s="194" t="s">
        <v>677</v>
      </c>
      <c r="D274" s="194" t="s">
        <v>212</v>
      </c>
      <c r="E274" s="195" t="s">
        <v>2586</v>
      </c>
      <c r="F274" s="196" t="s">
        <v>2587</v>
      </c>
      <c r="G274" s="197" t="s">
        <v>2504</v>
      </c>
      <c r="H274" s="198">
        <v>8</v>
      </c>
      <c r="I274" s="199"/>
      <c r="J274" s="200">
        <f>ROUND(I274*H274,2)</f>
        <v>0</v>
      </c>
      <c r="K274" s="196" t="s">
        <v>324</v>
      </c>
      <c r="L274" s="40"/>
      <c r="M274" s="201" t="s">
        <v>1</v>
      </c>
      <c r="N274" s="202" t="s">
        <v>50</v>
      </c>
      <c r="O274" s="72"/>
      <c r="P274" s="203">
        <f>O274*H274</f>
        <v>0</v>
      </c>
      <c r="Q274" s="203">
        <v>1.44705302E-2</v>
      </c>
      <c r="R274" s="203">
        <f>Q274*H274</f>
        <v>0.1157642416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416</v>
      </c>
      <c r="AT274" s="205" t="s">
        <v>212</v>
      </c>
      <c r="AU274" s="205" t="s">
        <v>95</v>
      </c>
      <c r="AY274" s="17" t="s">
        <v>209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7" t="s">
        <v>93</v>
      </c>
      <c r="BK274" s="206">
        <f>ROUND(I274*H274,2)</f>
        <v>0</v>
      </c>
      <c r="BL274" s="17" t="s">
        <v>416</v>
      </c>
      <c r="BM274" s="205" t="s">
        <v>2588</v>
      </c>
    </row>
    <row r="275" spans="1:65" s="2" customFormat="1" ht="11.25">
      <c r="A275" s="35"/>
      <c r="B275" s="36"/>
      <c r="C275" s="37"/>
      <c r="D275" s="207" t="s">
        <v>219</v>
      </c>
      <c r="E275" s="37"/>
      <c r="F275" s="208" t="s">
        <v>2589</v>
      </c>
      <c r="G275" s="37"/>
      <c r="H275" s="37"/>
      <c r="I275" s="209"/>
      <c r="J275" s="37"/>
      <c r="K275" s="37"/>
      <c r="L275" s="40"/>
      <c r="M275" s="210"/>
      <c r="N275" s="211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7" t="s">
        <v>219</v>
      </c>
      <c r="AU275" s="17" t="s">
        <v>95</v>
      </c>
    </row>
    <row r="276" spans="1:65" s="2" customFormat="1" ht="24.2" customHeight="1">
      <c r="A276" s="35"/>
      <c r="B276" s="36"/>
      <c r="C276" s="194" t="s">
        <v>682</v>
      </c>
      <c r="D276" s="194" t="s">
        <v>212</v>
      </c>
      <c r="E276" s="195" t="s">
        <v>2590</v>
      </c>
      <c r="F276" s="196" t="s">
        <v>2591</v>
      </c>
      <c r="G276" s="197" t="s">
        <v>2504</v>
      </c>
      <c r="H276" s="198">
        <v>1</v>
      </c>
      <c r="I276" s="199"/>
      <c r="J276" s="200">
        <f>ROUND(I276*H276,2)</f>
        <v>0</v>
      </c>
      <c r="K276" s="196" t="s">
        <v>324</v>
      </c>
      <c r="L276" s="40"/>
      <c r="M276" s="201" t="s">
        <v>1</v>
      </c>
      <c r="N276" s="202" t="s">
        <v>50</v>
      </c>
      <c r="O276" s="72"/>
      <c r="P276" s="203">
        <f>O276*H276</f>
        <v>0</v>
      </c>
      <c r="Q276" s="203">
        <v>3.510866E-2</v>
      </c>
      <c r="R276" s="203">
        <f>Q276*H276</f>
        <v>3.510866E-2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416</v>
      </c>
      <c r="AT276" s="205" t="s">
        <v>212</v>
      </c>
      <c r="AU276" s="205" t="s">
        <v>95</v>
      </c>
      <c r="AY276" s="17" t="s">
        <v>209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7" t="s">
        <v>93</v>
      </c>
      <c r="BK276" s="206">
        <f>ROUND(I276*H276,2)</f>
        <v>0</v>
      </c>
      <c r="BL276" s="17" t="s">
        <v>416</v>
      </c>
      <c r="BM276" s="205" t="s">
        <v>2592</v>
      </c>
    </row>
    <row r="277" spans="1:65" s="2" customFormat="1" ht="11.25">
      <c r="A277" s="35"/>
      <c r="B277" s="36"/>
      <c r="C277" s="37"/>
      <c r="D277" s="207" t="s">
        <v>219</v>
      </c>
      <c r="E277" s="37"/>
      <c r="F277" s="208" t="s">
        <v>2593</v>
      </c>
      <c r="G277" s="37"/>
      <c r="H277" s="37"/>
      <c r="I277" s="209"/>
      <c r="J277" s="37"/>
      <c r="K277" s="37"/>
      <c r="L277" s="40"/>
      <c r="M277" s="210"/>
      <c r="N277" s="211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7" t="s">
        <v>219</v>
      </c>
      <c r="AU277" s="17" t="s">
        <v>95</v>
      </c>
    </row>
    <row r="278" spans="1:65" s="2" customFormat="1" ht="37.9" customHeight="1">
      <c r="A278" s="35"/>
      <c r="B278" s="36"/>
      <c r="C278" s="194" t="s">
        <v>687</v>
      </c>
      <c r="D278" s="194" t="s">
        <v>212</v>
      </c>
      <c r="E278" s="195" t="s">
        <v>2594</v>
      </c>
      <c r="F278" s="196" t="s">
        <v>2595</v>
      </c>
      <c r="G278" s="197" t="s">
        <v>2504</v>
      </c>
      <c r="H278" s="198">
        <v>1</v>
      </c>
      <c r="I278" s="199"/>
      <c r="J278" s="200">
        <f>ROUND(I278*H278,2)</f>
        <v>0</v>
      </c>
      <c r="K278" s="196" t="s">
        <v>324</v>
      </c>
      <c r="L278" s="40"/>
      <c r="M278" s="201" t="s">
        <v>1</v>
      </c>
      <c r="N278" s="202" t="s">
        <v>50</v>
      </c>
      <c r="O278" s="72"/>
      <c r="P278" s="203">
        <f>O278*H278</f>
        <v>0</v>
      </c>
      <c r="Q278" s="203">
        <v>3.7386299999999997E-2</v>
      </c>
      <c r="R278" s="203">
        <f>Q278*H278</f>
        <v>3.7386299999999997E-2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416</v>
      </c>
      <c r="AT278" s="205" t="s">
        <v>212</v>
      </c>
      <c r="AU278" s="205" t="s">
        <v>95</v>
      </c>
      <c r="AY278" s="17" t="s">
        <v>209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7" t="s">
        <v>93</v>
      </c>
      <c r="BK278" s="206">
        <f>ROUND(I278*H278,2)</f>
        <v>0</v>
      </c>
      <c r="BL278" s="17" t="s">
        <v>416</v>
      </c>
      <c r="BM278" s="205" t="s">
        <v>2596</v>
      </c>
    </row>
    <row r="279" spans="1:65" s="2" customFormat="1" ht="11.25">
      <c r="A279" s="35"/>
      <c r="B279" s="36"/>
      <c r="C279" s="37"/>
      <c r="D279" s="207" t="s">
        <v>219</v>
      </c>
      <c r="E279" s="37"/>
      <c r="F279" s="208" t="s">
        <v>2597</v>
      </c>
      <c r="G279" s="37"/>
      <c r="H279" s="37"/>
      <c r="I279" s="209"/>
      <c r="J279" s="37"/>
      <c r="K279" s="37"/>
      <c r="L279" s="40"/>
      <c r="M279" s="210"/>
      <c r="N279" s="211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7" t="s">
        <v>219</v>
      </c>
      <c r="AU279" s="17" t="s">
        <v>95</v>
      </c>
    </row>
    <row r="280" spans="1:65" s="2" customFormat="1" ht="16.5" customHeight="1">
      <c r="A280" s="35"/>
      <c r="B280" s="36"/>
      <c r="C280" s="194" t="s">
        <v>692</v>
      </c>
      <c r="D280" s="194" t="s">
        <v>212</v>
      </c>
      <c r="E280" s="195" t="s">
        <v>2598</v>
      </c>
      <c r="F280" s="196" t="s">
        <v>2599</v>
      </c>
      <c r="G280" s="197" t="s">
        <v>515</v>
      </c>
      <c r="H280" s="198">
        <v>1</v>
      </c>
      <c r="I280" s="199"/>
      <c r="J280" s="200">
        <f>ROUND(I280*H280,2)</f>
        <v>0</v>
      </c>
      <c r="K280" s="196" t="s">
        <v>324</v>
      </c>
      <c r="L280" s="40"/>
      <c r="M280" s="201" t="s">
        <v>1</v>
      </c>
      <c r="N280" s="202" t="s">
        <v>50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416</v>
      </c>
      <c r="AT280" s="205" t="s">
        <v>212</v>
      </c>
      <c r="AU280" s="205" t="s">
        <v>95</v>
      </c>
      <c r="AY280" s="17" t="s">
        <v>209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7" t="s">
        <v>93</v>
      </c>
      <c r="BK280" s="206">
        <f>ROUND(I280*H280,2)</f>
        <v>0</v>
      </c>
      <c r="BL280" s="17" t="s">
        <v>416</v>
      </c>
      <c r="BM280" s="205" t="s">
        <v>2600</v>
      </c>
    </row>
    <row r="281" spans="1:65" s="2" customFormat="1" ht="11.25">
      <c r="A281" s="35"/>
      <c r="B281" s="36"/>
      <c r="C281" s="37"/>
      <c r="D281" s="207" t="s">
        <v>219</v>
      </c>
      <c r="E281" s="37"/>
      <c r="F281" s="208" t="s">
        <v>2601</v>
      </c>
      <c r="G281" s="37"/>
      <c r="H281" s="37"/>
      <c r="I281" s="209"/>
      <c r="J281" s="37"/>
      <c r="K281" s="37"/>
      <c r="L281" s="40"/>
      <c r="M281" s="210"/>
      <c r="N281" s="211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7" t="s">
        <v>219</v>
      </c>
      <c r="AU281" s="17" t="s">
        <v>95</v>
      </c>
    </row>
    <row r="282" spans="1:65" s="2" customFormat="1" ht="24.2" customHeight="1">
      <c r="A282" s="35"/>
      <c r="B282" s="36"/>
      <c r="C282" s="250" t="s">
        <v>697</v>
      </c>
      <c r="D282" s="250" t="s">
        <v>405</v>
      </c>
      <c r="E282" s="251" t="s">
        <v>2602</v>
      </c>
      <c r="F282" s="252" t="s">
        <v>2603</v>
      </c>
      <c r="G282" s="253" t="s">
        <v>515</v>
      </c>
      <c r="H282" s="254">
        <v>1</v>
      </c>
      <c r="I282" s="255"/>
      <c r="J282" s="256">
        <f>ROUND(I282*H282,2)</f>
        <v>0</v>
      </c>
      <c r="K282" s="252" t="s">
        <v>324</v>
      </c>
      <c r="L282" s="257"/>
      <c r="M282" s="258" t="s">
        <v>1</v>
      </c>
      <c r="N282" s="259" t="s">
        <v>50</v>
      </c>
      <c r="O282" s="72"/>
      <c r="P282" s="203">
        <f>O282*H282</f>
        <v>0</v>
      </c>
      <c r="Q282" s="203">
        <v>3.0000000000000001E-3</v>
      </c>
      <c r="R282" s="203">
        <f>Q282*H282</f>
        <v>3.0000000000000001E-3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526</v>
      </c>
      <c r="AT282" s="205" t="s">
        <v>405</v>
      </c>
      <c r="AU282" s="205" t="s">
        <v>95</v>
      </c>
      <c r="AY282" s="17" t="s">
        <v>209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7" t="s">
        <v>93</v>
      </c>
      <c r="BK282" s="206">
        <f>ROUND(I282*H282,2)</f>
        <v>0</v>
      </c>
      <c r="BL282" s="17" t="s">
        <v>416</v>
      </c>
      <c r="BM282" s="205" t="s">
        <v>2604</v>
      </c>
    </row>
    <row r="283" spans="1:65" s="2" customFormat="1" ht="16.5" customHeight="1">
      <c r="A283" s="35"/>
      <c r="B283" s="36"/>
      <c r="C283" s="194" t="s">
        <v>703</v>
      </c>
      <c r="D283" s="194" t="s">
        <v>212</v>
      </c>
      <c r="E283" s="195" t="s">
        <v>2605</v>
      </c>
      <c r="F283" s="196" t="s">
        <v>2606</v>
      </c>
      <c r="G283" s="197" t="s">
        <v>515</v>
      </c>
      <c r="H283" s="198">
        <v>1</v>
      </c>
      <c r="I283" s="199"/>
      <c r="J283" s="200">
        <f>ROUND(I283*H283,2)</f>
        <v>0</v>
      </c>
      <c r="K283" s="196" t="s">
        <v>324</v>
      </c>
      <c r="L283" s="40"/>
      <c r="M283" s="201" t="s">
        <v>1</v>
      </c>
      <c r="N283" s="202" t="s">
        <v>50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416</v>
      </c>
      <c r="AT283" s="205" t="s">
        <v>212</v>
      </c>
      <c r="AU283" s="205" t="s">
        <v>95</v>
      </c>
      <c r="AY283" s="17" t="s">
        <v>209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7" t="s">
        <v>93</v>
      </c>
      <c r="BK283" s="206">
        <f>ROUND(I283*H283,2)</f>
        <v>0</v>
      </c>
      <c r="BL283" s="17" t="s">
        <v>416</v>
      </c>
      <c r="BM283" s="205" t="s">
        <v>2607</v>
      </c>
    </row>
    <row r="284" spans="1:65" s="2" customFormat="1" ht="11.25">
      <c r="A284" s="35"/>
      <c r="B284" s="36"/>
      <c r="C284" s="37"/>
      <c r="D284" s="207" t="s">
        <v>219</v>
      </c>
      <c r="E284" s="37"/>
      <c r="F284" s="208" t="s">
        <v>2608</v>
      </c>
      <c r="G284" s="37"/>
      <c r="H284" s="37"/>
      <c r="I284" s="209"/>
      <c r="J284" s="37"/>
      <c r="K284" s="37"/>
      <c r="L284" s="40"/>
      <c r="M284" s="210"/>
      <c r="N284" s="211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7" t="s">
        <v>219</v>
      </c>
      <c r="AU284" s="17" t="s">
        <v>95</v>
      </c>
    </row>
    <row r="285" spans="1:65" s="2" customFormat="1" ht="16.5" customHeight="1">
      <c r="A285" s="35"/>
      <c r="B285" s="36"/>
      <c r="C285" s="250" t="s">
        <v>709</v>
      </c>
      <c r="D285" s="250" t="s">
        <v>405</v>
      </c>
      <c r="E285" s="251" t="s">
        <v>2609</v>
      </c>
      <c r="F285" s="252" t="s">
        <v>2610</v>
      </c>
      <c r="G285" s="253" t="s">
        <v>515</v>
      </c>
      <c r="H285" s="254">
        <v>1</v>
      </c>
      <c r="I285" s="255"/>
      <c r="J285" s="256">
        <f>ROUND(I285*H285,2)</f>
        <v>0</v>
      </c>
      <c r="K285" s="252" t="s">
        <v>324</v>
      </c>
      <c r="L285" s="257"/>
      <c r="M285" s="258" t="s">
        <v>1</v>
      </c>
      <c r="N285" s="259" t="s">
        <v>50</v>
      </c>
      <c r="O285" s="72"/>
      <c r="P285" s="203">
        <f>O285*H285</f>
        <v>0</v>
      </c>
      <c r="Q285" s="203">
        <v>8.0000000000000004E-4</v>
      </c>
      <c r="R285" s="203">
        <f>Q285*H285</f>
        <v>8.0000000000000004E-4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526</v>
      </c>
      <c r="AT285" s="205" t="s">
        <v>405</v>
      </c>
      <c r="AU285" s="205" t="s">
        <v>95</v>
      </c>
      <c r="AY285" s="17" t="s">
        <v>209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7" t="s">
        <v>93</v>
      </c>
      <c r="BK285" s="206">
        <f>ROUND(I285*H285,2)</f>
        <v>0</v>
      </c>
      <c r="BL285" s="17" t="s">
        <v>416</v>
      </c>
      <c r="BM285" s="205" t="s">
        <v>2611</v>
      </c>
    </row>
    <row r="286" spans="1:65" s="2" customFormat="1" ht="16.5" customHeight="1">
      <c r="A286" s="35"/>
      <c r="B286" s="36"/>
      <c r="C286" s="194" t="s">
        <v>715</v>
      </c>
      <c r="D286" s="194" t="s">
        <v>212</v>
      </c>
      <c r="E286" s="195" t="s">
        <v>2612</v>
      </c>
      <c r="F286" s="196" t="s">
        <v>2613</v>
      </c>
      <c r="G286" s="197" t="s">
        <v>515</v>
      </c>
      <c r="H286" s="198">
        <v>1</v>
      </c>
      <c r="I286" s="199"/>
      <c r="J286" s="200">
        <f>ROUND(I286*H286,2)</f>
        <v>0</v>
      </c>
      <c r="K286" s="196" t="s">
        <v>324</v>
      </c>
      <c r="L286" s="40"/>
      <c r="M286" s="201" t="s">
        <v>1</v>
      </c>
      <c r="N286" s="202" t="s">
        <v>50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416</v>
      </c>
      <c r="AT286" s="205" t="s">
        <v>212</v>
      </c>
      <c r="AU286" s="205" t="s">
        <v>95</v>
      </c>
      <c r="AY286" s="17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7" t="s">
        <v>93</v>
      </c>
      <c r="BK286" s="206">
        <f>ROUND(I286*H286,2)</f>
        <v>0</v>
      </c>
      <c r="BL286" s="17" t="s">
        <v>416</v>
      </c>
      <c r="BM286" s="205" t="s">
        <v>2614</v>
      </c>
    </row>
    <row r="287" spans="1:65" s="2" customFormat="1" ht="11.25">
      <c r="A287" s="35"/>
      <c r="B287" s="36"/>
      <c r="C287" s="37"/>
      <c r="D287" s="207" t="s">
        <v>219</v>
      </c>
      <c r="E287" s="37"/>
      <c r="F287" s="208" t="s">
        <v>2615</v>
      </c>
      <c r="G287" s="37"/>
      <c r="H287" s="37"/>
      <c r="I287" s="209"/>
      <c r="J287" s="37"/>
      <c r="K287" s="37"/>
      <c r="L287" s="40"/>
      <c r="M287" s="210"/>
      <c r="N287" s="211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7" t="s">
        <v>219</v>
      </c>
      <c r="AU287" s="17" t="s">
        <v>95</v>
      </c>
    </row>
    <row r="288" spans="1:65" s="2" customFormat="1" ht="21.75" customHeight="1">
      <c r="A288" s="35"/>
      <c r="B288" s="36"/>
      <c r="C288" s="250" t="s">
        <v>720</v>
      </c>
      <c r="D288" s="250" t="s">
        <v>405</v>
      </c>
      <c r="E288" s="251" t="s">
        <v>2616</v>
      </c>
      <c r="F288" s="252" t="s">
        <v>2617</v>
      </c>
      <c r="G288" s="253" t="s">
        <v>515</v>
      </c>
      <c r="H288" s="254">
        <v>1</v>
      </c>
      <c r="I288" s="255"/>
      <c r="J288" s="256">
        <f>ROUND(I288*H288,2)</f>
        <v>0</v>
      </c>
      <c r="K288" s="252" t="s">
        <v>324</v>
      </c>
      <c r="L288" s="257"/>
      <c r="M288" s="258" t="s">
        <v>1</v>
      </c>
      <c r="N288" s="259" t="s">
        <v>50</v>
      </c>
      <c r="O288" s="72"/>
      <c r="P288" s="203">
        <f>O288*H288</f>
        <v>0</v>
      </c>
      <c r="Q288" s="203">
        <v>7.5000000000000002E-4</v>
      </c>
      <c r="R288" s="203">
        <f>Q288*H288</f>
        <v>7.5000000000000002E-4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526</v>
      </c>
      <c r="AT288" s="205" t="s">
        <v>405</v>
      </c>
      <c r="AU288" s="205" t="s">
        <v>95</v>
      </c>
      <c r="AY288" s="17" t="s">
        <v>209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7" t="s">
        <v>93</v>
      </c>
      <c r="BK288" s="206">
        <f>ROUND(I288*H288,2)</f>
        <v>0</v>
      </c>
      <c r="BL288" s="17" t="s">
        <v>416</v>
      </c>
      <c r="BM288" s="205" t="s">
        <v>2618</v>
      </c>
    </row>
    <row r="289" spans="1:65" s="2" customFormat="1" ht="16.5" customHeight="1">
      <c r="A289" s="35"/>
      <c r="B289" s="36"/>
      <c r="C289" s="194" t="s">
        <v>725</v>
      </c>
      <c r="D289" s="194" t="s">
        <v>212</v>
      </c>
      <c r="E289" s="195" t="s">
        <v>2619</v>
      </c>
      <c r="F289" s="196" t="s">
        <v>2620</v>
      </c>
      <c r="G289" s="197" t="s">
        <v>515</v>
      </c>
      <c r="H289" s="198">
        <v>1</v>
      </c>
      <c r="I289" s="199"/>
      <c r="J289" s="200">
        <f>ROUND(I289*H289,2)</f>
        <v>0</v>
      </c>
      <c r="K289" s="196" t="s">
        <v>324</v>
      </c>
      <c r="L289" s="40"/>
      <c r="M289" s="201" t="s">
        <v>1</v>
      </c>
      <c r="N289" s="202" t="s">
        <v>50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416</v>
      </c>
      <c r="AT289" s="205" t="s">
        <v>212</v>
      </c>
      <c r="AU289" s="205" t="s">
        <v>95</v>
      </c>
      <c r="AY289" s="17" t="s">
        <v>209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7" t="s">
        <v>93</v>
      </c>
      <c r="BK289" s="206">
        <f>ROUND(I289*H289,2)</f>
        <v>0</v>
      </c>
      <c r="BL289" s="17" t="s">
        <v>416</v>
      </c>
      <c r="BM289" s="205" t="s">
        <v>2621</v>
      </c>
    </row>
    <row r="290" spans="1:65" s="2" customFormat="1" ht="11.25">
      <c r="A290" s="35"/>
      <c r="B290" s="36"/>
      <c r="C290" s="37"/>
      <c r="D290" s="207" t="s">
        <v>219</v>
      </c>
      <c r="E290" s="37"/>
      <c r="F290" s="208" t="s">
        <v>2622</v>
      </c>
      <c r="G290" s="37"/>
      <c r="H290" s="37"/>
      <c r="I290" s="209"/>
      <c r="J290" s="37"/>
      <c r="K290" s="37"/>
      <c r="L290" s="40"/>
      <c r="M290" s="210"/>
      <c r="N290" s="211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7" t="s">
        <v>219</v>
      </c>
      <c r="AU290" s="17" t="s">
        <v>95</v>
      </c>
    </row>
    <row r="291" spans="1:65" s="2" customFormat="1" ht="21.75" customHeight="1">
      <c r="A291" s="35"/>
      <c r="B291" s="36"/>
      <c r="C291" s="250" t="s">
        <v>731</v>
      </c>
      <c r="D291" s="250" t="s">
        <v>405</v>
      </c>
      <c r="E291" s="251" t="s">
        <v>2623</v>
      </c>
      <c r="F291" s="252" t="s">
        <v>2624</v>
      </c>
      <c r="G291" s="253" t="s">
        <v>515</v>
      </c>
      <c r="H291" s="254">
        <v>1</v>
      </c>
      <c r="I291" s="255"/>
      <c r="J291" s="256">
        <f>ROUND(I291*H291,2)</f>
        <v>0</v>
      </c>
      <c r="K291" s="252" t="s">
        <v>324</v>
      </c>
      <c r="L291" s="257"/>
      <c r="M291" s="258" t="s">
        <v>1</v>
      </c>
      <c r="N291" s="259" t="s">
        <v>50</v>
      </c>
      <c r="O291" s="72"/>
      <c r="P291" s="203">
        <f>O291*H291</f>
        <v>0</v>
      </c>
      <c r="Q291" s="203">
        <v>1E-3</v>
      </c>
      <c r="R291" s="203">
        <f>Q291*H291</f>
        <v>1E-3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526</v>
      </c>
      <c r="AT291" s="205" t="s">
        <v>405</v>
      </c>
      <c r="AU291" s="205" t="s">
        <v>95</v>
      </c>
      <c r="AY291" s="17" t="s">
        <v>209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7" t="s">
        <v>93</v>
      </c>
      <c r="BK291" s="206">
        <f>ROUND(I291*H291,2)</f>
        <v>0</v>
      </c>
      <c r="BL291" s="17" t="s">
        <v>416</v>
      </c>
      <c r="BM291" s="205" t="s">
        <v>2625</v>
      </c>
    </row>
    <row r="292" spans="1:65" s="2" customFormat="1" ht="33" customHeight="1">
      <c r="A292" s="35"/>
      <c r="B292" s="36"/>
      <c r="C292" s="194" t="s">
        <v>736</v>
      </c>
      <c r="D292" s="194" t="s">
        <v>212</v>
      </c>
      <c r="E292" s="195" t="s">
        <v>2626</v>
      </c>
      <c r="F292" s="196" t="s">
        <v>2627</v>
      </c>
      <c r="G292" s="197" t="s">
        <v>2504</v>
      </c>
      <c r="H292" s="198">
        <v>1</v>
      </c>
      <c r="I292" s="199"/>
      <c r="J292" s="200">
        <f>ROUND(I292*H292,2)</f>
        <v>0</v>
      </c>
      <c r="K292" s="196" t="s">
        <v>324</v>
      </c>
      <c r="L292" s="40"/>
      <c r="M292" s="201" t="s">
        <v>1</v>
      </c>
      <c r="N292" s="202" t="s">
        <v>50</v>
      </c>
      <c r="O292" s="72"/>
      <c r="P292" s="203">
        <f>O292*H292</f>
        <v>0</v>
      </c>
      <c r="Q292" s="203">
        <v>1.5250090000000001E-2</v>
      </c>
      <c r="R292" s="203">
        <f>Q292*H292</f>
        <v>1.5250090000000001E-2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416</v>
      </c>
      <c r="AT292" s="205" t="s">
        <v>212</v>
      </c>
      <c r="AU292" s="205" t="s">
        <v>95</v>
      </c>
      <c r="AY292" s="17" t="s">
        <v>209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7" t="s">
        <v>93</v>
      </c>
      <c r="BK292" s="206">
        <f>ROUND(I292*H292,2)</f>
        <v>0</v>
      </c>
      <c r="BL292" s="17" t="s">
        <v>416</v>
      </c>
      <c r="BM292" s="205" t="s">
        <v>2628</v>
      </c>
    </row>
    <row r="293" spans="1:65" s="2" customFormat="1" ht="11.25">
      <c r="A293" s="35"/>
      <c r="B293" s="36"/>
      <c r="C293" s="37"/>
      <c r="D293" s="207" t="s">
        <v>219</v>
      </c>
      <c r="E293" s="37"/>
      <c r="F293" s="208" t="s">
        <v>2629</v>
      </c>
      <c r="G293" s="37"/>
      <c r="H293" s="37"/>
      <c r="I293" s="209"/>
      <c r="J293" s="37"/>
      <c r="K293" s="37"/>
      <c r="L293" s="40"/>
      <c r="M293" s="210"/>
      <c r="N293" s="211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7" t="s">
        <v>219</v>
      </c>
      <c r="AU293" s="17" t="s">
        <v>95</v>
      </c>
    </row>
    <row r="294" spans="1:65" s="2" customFormat="1" ht="24.2" customHeight="1">
      <c r="A294" s="35"/>
      <c r="B294" s="36"/>
      <c r="C294" s="194" t="s">
        <v>742</v>
      </c>
      <c r="D294" s="194" t="s">
        <v>212</v>
      </c>
      <c r="E294" s="195" t="s">
        <v>2630</v>
      </c>
      <c r="F294" s="196" t="s">
        <v>2631</v>
      </c>
      <c r="G294" s="197" t="s">
        <v>2504</v>
      </c>
      <c r="H294" s="198">
        <v>3</v>
      </c>
      <c r="I294" s="199"/>
      <c r="J294" s="200">
        <f>ROUND(I294*H294,2)</f>
        <v>0</v>
      </c>
      <c r="K294" s="196" t="s">
        <v>324</v>
      </c>
      <c r="L294" s="40"/>
      <c r="M294" s="201" t="s">
        <v>1</v>
      </c>
      <c r="N294" s="202" t="s">
        <v>50</v>
      </c>
      <c r="O294" s="72"/>
      <c r="P294" s="203">
        <f>O294*H294</f>
        <v>0</v>
      </c>
      <c r="Q294" s="203">
        <v>2.3913999999999999E-4</v>
      </c>
      <c r="R294" s="203">
        <f>Q294*H294</f>
        <v>7.1741999999999997E-4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416</v>
      </c>
      <c r="AT294" s="205" t="s">
        <v>212</v>
      </c>
      <c r="AU294" s="205" t="s">
        <v>95</v>
      </c>
      <c r="AY294" s="17" t="s">
        <v>209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7" t="s">
        <v>93</v>
      </c>
      <c r="BK294" s="206">
        <f>ROUND(I294*H294,2)</f>
        <v>0</v>
      </c>
      <c r="BL294" s="17" t="s">
        <v>416</v>
      </c>
      <c r="BM294" s="205" t="s">
        <v>2632</v>
      </c>
    </row>
    <row r="295" spans="1:65" s="2" customFormat="1" ht="11.25">
      <c r="A295" s="35"/>
      <c r="B295" s="36"/>
      <c r="C295" s="37"/>
      <c r="D295" s="207" t="s">
        <v>219</v>
      </c>
      <c r="E295" s="37"/>
      <c r="F295" s="208" t="s">
        <v>2633</v>
      </c>
      <c r="G295" s="37"/>
      <c r="H295" s="37"/>
      <c r="I295" s="209"/>
      <c r="J295" s="37"/>
      <c r="K295" s="37"/>
      <c r="L295" s="40"/>
      <c r="M295" s="210"/>
      <c r="N295" s="211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7" t="s">
        <v>219</v>
      </c>
      <c r="AU295" s="17" t="s">
        <v>95</v>
      </c>
    </row>
    <row r="296" spans="1:65" s="2" customFormat="1" ht="16.5" customHeight="1">
      <c r="A296" s="35"/>
      <c r="B296" s="36"/>
      <c r="C296" s="194" t="s">
        <v>750</v>
      </c>
      <c r="D296" s="194" t="s">
        <v>212</v>
      </c>
      <c r="E296" s="195" t="s">
        <v>2634</v>
      </c>
      <c r="F296" s="196" t="s">
        <v>2635</v>
      </c>
      <c r="G296" s="197" t="s">
        <v>515</v>
      </c>
      <c r="H296" s="198">
        <v>1</v>
      </c>
      <c r="I296" s="199"/>
      <c r="J296" s="200">
        <f>ROUND(I296*H296,2)</f>
        <v>0</v>
      </c>
      <c r="K296" s="196" t="s">
        <v>324</v>
      </c>
      <c r="L296" s="40"/>
      <c r="M296" s="201" t="s">
        <v>1</v>
      </c>
      <c r="N296" s="202" t="s">
        <v>50</v>
      </c>
      <c r="O296" s="72"/>
      <c r="P296" s="203">
        <f>O296*H296</f>
        <v>0</v>
      </c>
      <c r="Q296" s="203">
        <v>1.0891399999999999E-3</v>
      </c>
      <c r="R296" s="203">
        <f>Q296*H296</f>
        <v>1.0891399999999999E-3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416</v>
      </c>
      <c r="AT296" s="205" t="s">
        <v>212</v>
      </c>
      <c r="AU296" s="205" t="s">
        <v>95</v>
      </c>
      <c r="AY296" s="17" t="s">
        <v>209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7" t="s">
        <v>93</v>
      </c>
      <c r="BK296" s="206">
        <f>ROUND(I296*H296,2)</f>
        <v>0</v>
      </c>
      <c r="BL296" s="17" t="s">
        <v>416</v>
      </c>
      <c r="BM296" s="205" t="s">
        <v>2636</v>
      </c>
    </row>
    <row r="297" spans="1:65" s="2" customFormat="1" ht="11.25">
      <c r="A297" s="35"/>
      <c r="B297" s="36"/>
      <c r="C297" s="37"/>
      <c r="D297" s="207" t="s">
        <v>219</v>
      </c>
      <c r="E297" s="37"/>
      <c r="F297" s="208" t="s">
        <v>2637</v>
      </c>
      <c r="G297" s="37"/>
      <c r="H297" s="37"/>
      <c r="I297" s="209"/>
      <c r="J297" s="37"/>
      <c r="K297" s="37"/>
      <c r="L297" s="40"/>
      <c r="M297" s="210"/>
      <c r="N297" s="211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7" t="s">
        <v>219</v>
      </c>
      <c r="AU297" s="17" t="s">
        <v>95</v>
      </c>
    </row>
    <row r="298" spans="1:65" s="2" customFormat="1" ht="16.5" customHeight="1">
      <c r="A298" s="35"/>
      <c r="B298" s="36"/>
      <c r="C298" s="194" t="s">
        <v>757</v>
      </c>
      <c r="D298" s="194" t="s">
        <v>212</v>
      </c>
      <c r="E298" s="195" t="s">
        <v>2638</v>
      </c>
      <c r="F298" s="196" t="s">
        <v>2639</v>
      </c>
      <c r="G298" s="197" t="s">
        <v>2550</v>
      </c>
      <c r="H298" s="198">
        <v>2</v>
      </c>
      <c r="I298" s="199"/>
      <c r="J298" s="200">
        <f>ROUND(I298*H298,2)</f>
        <v>0</v>
      </c>
      <c r="K298" s="196" t="s">
        <v>1</v>
      </c>
      <c r="L298" s="40"/>
      <c r="M298" s="201" t="s">
        <v>1</v>
      </c>
      <c r="N298" s="202" t="s">
        <v>50</v>
      </c>
      <c r="O298" s="72"/>
      <c r="P298" s="203">
        <f>O298*H298</f>
        <v>0</v>
      </c>
      <c r="Q298" s="203">
        <v>2.5000000000000001E-3</v>
      </c>
      <c r="R298" s="203">
        <f>Q298*H298</f>
        <v>5.0000000000000001E-3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416</v>
      </c>
      <c r="AT298" s="205" t="s">
        <v>212</v>
      </c>
      <c r="AU298" s="205" t="s">
        <v>95</v>
      </c>
      <c r="AY298" s="17" t="s">
        <v>209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7" t="s">
        <v>93</v>
      </c>
      <c r="BK298" s="206">
        <f>ROUND(I298*H298,2)</f>
        <v>0</v>
      </c>
      <c r="BL298" s="17" t="s">
        <v>416</v>
      </c>
      <c r="BM298" s="205" t="s">
        <v>2640</v>
      </c>
    </row>
    <row r="299" spans="1:65" s="2" customFormat="1" ht="24.2" customHeight="1">
      <c r="A299" s="35"/>
      <c r="B299" s="36"/>
      <c r="C299" s="194" t="s">
        <v>762</v>
      </c>
      <c r="D299" s="194" t="s">
        <v>212</v>
      </c>
      <c r="E299" s="195" t="s">
        <v>2641</v>
      </c>
      <c r="F299" s="196" t="s">
        <v>2642</v>
      </c>
      <c r="G299" s="197" t="s">
        <v>2504</v>
      </c>
      <c r="H299" s="198">
        <v>1</v>
      </c>
      <c r="I299" s="199"/>
      <c r="J299" s="200">
        <f>ROUND(I299*H299,2)</f>
        <v>0</v>
      </c>
      <c r="K299" s="196" t="s">
        <v>324</v>
      </c>
      <c r="L299" s="40"/>
      <c r="M299" s="201" t="s">
        <v>1</v>
      </c>
      <c r="N299" s="202" t="s">
        <v>50</v>
      </c>
      <c r="O299" s="72"/>
      <c r="P299" s="203">
        <f>O299*H299</f>
        <v>0</v>
      </c>
      <c r="Q299" s="203">
        <v>1.7191400000000001E-3</v>
      </c>
      <c r="R299" s="203">
        <f>Q299*H299</f>
        <v>1.7191400000000001E-3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416</v>
      </c>
      <c r="AT299" s="205" t="s">
        <v>212</v>
      </c>
      <c r="AU299" s="205" t="s">
        <v>95</v>
      </c>
      <c r="AY299" s="17" t="s">
        <v>209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7" t="s">
        <v>93</v>
      </c>
      <c r="BK299" s="206">
        <f>ROUND(I299*H299,2)</f>
        <v>0</v>
      </c>
      <c r="BL299" s="17" t="s">
        <v>416</v>
      </c>
      <c r="BM299" s="205" t="s">
        <v>2643</v>
      </c>
    </row>
    <row r="300" spans="1:65" s="2" customFormat="1" ht="11.25">
      <c r="A300" s="35"/>
      <c r="B300" s="36"/>
      <c r="C300" s="37"/>
      <c r="D300" s="207" t="s">
        <v>219</v>
      </c>
      <c r="E300" s="37"/>
      <c r="F300" s="208" t="s">
        <v>2644</v>
      </c>
      <c r="G300" s="37"/>
      <c r="H300" s="37"/>
      <c r="I300" s="209"/>
      <c r="J300" s="37"/>
      <c r="K300" s="37"/>
      <c r="L300" s="40"/>
      <c r="M300" s="210"/>
      <c r="N300" s="211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7" t="s">
        <v>219</v>
      </c>
      <c r="AU300" s="17" t="s">
        <v>95</v>
      </c>
    </row>
    <row r="301" spans="1:65" s="2" customFormat="1" ht="21.75" customHeight="1">
      <c r="A301" s="35"/>
      <c r="B301" s="36"/>
      <c r="C301" s="194" t="s">
        <v>770</v>
      </c>
      <c r="D301" s="194" t="s">
        <v>212</v>
      </c>
      <c r="E301" s="195" t="s">
        <v>2645</v>
      </c>
      <c r="F301" s="196" t="s">
        <v>2646</v>
      </c>
      <c r="G301" s="197" t="s">
        <v>2504</v>
      </c>
      <c r="H301" s="198">
        <v>8</v>
      </c>
      <c r="I301" s="199"/>
      <c r="J301" s="200">
        <f>ROUND(I301*H301,2)</f>
        <v>0</v>
      </c>
      <c r="K301" s="196" t="s">
        <v>324</v>
      </c>
      <c r="L301" s="40"/>
      <c r="M301" s="201" t="s">
        <v>1</v>
      </c>
      <c r="N301" s="202" t="s">
        <v>50</v>
      </c>
      <c r="O301" s="72"/>
      <c r="P301" s="203">
        <f>O301*H301</f>
        <v>0</v>
      </c>
      <c r="Q301" s="203">
        <v>1.8E-3</v>
      </c>
      <c r="R301" s="203">
        <f>Q301*H301</f>
        <v>1.44E-2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416</v>
      </c>
      <c r="AT301" s="205" t="s">
        <v>212</v>
      </c>
      <c r="AU301" s="205" t="s">
        <v>95</v>
      </c>
      <c r="AY301" s="17" t="s">
        <v>209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7" t="s">
        <v>93</v>
      </c>
      <c r="BK301" s="206">
        <f>ROUND(I301*H301,2)</f>
        <v>0</v>
      </c>
      <c r="BL301" s="17" t="s">
        <v>416</v>
      </c>
      <c r="BM301" s="205" t="s">
        <v>2647</v>
      </c>
    </row>
    <row r="302" spans="1:65" s="2" customFormat="1" ht="11.25">
      <c r="A302" s="35"/>
      <c r="B302" s="36"/>
      <c r="C302" s="37"/>
      <c r="D302" s="207" t="s">
        <v>219</v>
      </c>
      <c r="E302" s="37"/>
      <c r="F302" s="208" t="s">
        <v>2648</v>
      </c>
      <c r="G302" s="37"/>
      <c r="H302" s="37"/>
      <c r="I302" s="209"/>
      <c r="J302" s="37"/>
      <c r="K302" s="37"/>
      <c r="L302" s="40"/>
      <c r="M302" s="210"/>
      <c r="N302" s="211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7" t="s">
        <v>219</v>
      </c>
      <c r="AU302" s="17" t="s">
        <v>95</v>
      </c>
    </row>
    <row r="303" spans="1:65" s="2" customFormat="1" ht="16.5" customHeight="1">
      <c r="A303" s="35"/>
      <c r="B303" s="36"/>
      <c r="C303" s="194" t="s">
        <v>778</v>
      </c>
      <c r="D303" s="194" t="s">
        <v>212</v>
      </c>
      <c r="E303" s="195" t="s">
        <v>2649</v>
      </c>
      <c r="F303" s="196" t="s">
        <v>2650</v>
      </c>
      <c r="G303" s="197" t="s">
        <v>2504</v>
      </c>
      <c r="H303" s="198">
        <v>3</v>
      </c>
      <c r="I303" s="199"/>
      <c r="J303" s="200">
        <f>ROUND(I303*H303,2)</f>
        <v>0</v>
      </c>
      <c r="K303" s="196" t="s">
        <v>324</v>
      </c>
      <c r="L303" s="40"/>
      <c r="M303" s="201" t="s">
        <v>1</v>
      </c>
      <c r="N303" s="202" t="s">
        <v>50</v>
      </c>
      <c r="O303" s="72"/>
      <c r="P303" s="203">
        <f>O303*H303</f>
        <v>0</v>
      </c>
      <c r="Q303" s="203">
        <v>1.83914E-3</v>
      </c>
      <c r="R303" s="203">
        <f>Q303*H303</f>
        <v>5.5174200000000003E-3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416</v>
      </c>
      <c r="AT303" s="205" t="s">
        <v>212</v>
      </c>
      <c r="AU303" s="205" t="s">
        <v>95</v>
      </c>
      <c r="AY303" s="17" t="s">
        <v>209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7" t="s">
        <v>93</v>
      </c>
      <c r="BK303" s="206">
        <f>ROUND(I303*H303,2)</f>
        <v>0</v>
      </c>
      <c r="BL303" s="17" t="s">
        <v>416</v>
      </c>
      <c r="BM303" s="205" t="s">
        <v>2651</v>
      </c>
    </row>
    <row r="304" spans="1:65" s="2" customFormat="1" ht="11.25">
      <c r="A304" s="35"/>
      <c r="B304" s="36"/>
      <c r="C304" s="37"/>
      <c r="D304" s="207" t="s">
        <v>219</v>
      </c>
      <c r="E304" s="37"/>
      <c r="F304" s="208" t="s">
        <v>2652</v>
      </c>
      <c r="G304" s="37"/>
      <c r="H304" s="37"/>
      <c r="I304" s="209"/>
      <c r="J304" s="37"/>
      <c r="K304" s="37"/>
      <c r="L304" s="40"/>
      <c r="M304" s="210"/>
      <c r="N304" s="211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7" t="s">
        <v>219</v>
      </c>
      <c r="AU304" s="17" t="s">
        <v>95</v>
      </c>
    </row>
    <row r="305" spans="1:65" s="2" customFormat="1" ht="24.2" customHeight="1">
      <c r="A305" s="35"/>
      <c r="B305" s="36"/>
      <c r="C305" s="194" t="s">
        <v>784</v>
      </c>
      <c r="D305" s="194" t="s">
        <v>212</v>
      </c>
      <c r="E305" s="195" t="s">
        <v>2653</v>
      </c>
      <c r="F305" s="196" t="s">
        <v>2654</v>
      </c>
      <c r="G305" s="197" t="s">
        <v>515</v>
      </c>
      <c r="H305" s="198">
        <v>1</v>
      </c>
      <c r="I305" s="199"/>
      <c r="J305" s="200">
        <f>ROUND(I305*H305,2)</f>
        <v>0</v>
      </c>
      <c r="K305" s="196" t="s">
        <v>324</v>
      </c>
      <c r="L305" s="40"/>
      <c r="M305" s="201" t="s">
        <v>1</v>
      </c>
      <c r="N305" s="202" t="s">
        <v>50</v>
      </c>
      <c r="O305" s="72"/>
      <c r="P305" s="203">
        <f>O305*H305</f>
        <v>0</v>
      </c>
      <c r="Q305" s="203">
        <v>3.9140000000000001E-5</v>
      </c>
      <c r="R305" s="203">
        <f>Q305*H305</f>
        <v>3.9140000000000001E-5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416</v>
      </c>
      <c r="AT305" s="205" t="s">
        <v>212</v>
      </c>
      <c r="AU305" s="205" t="s">
        <v>95</v>
      </c>
      <c r="AY305" s="17" t="s">
        <v>209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7" t="s">
        <v>93</v>
      </c>
      <c r="BK305" s="206">
        <f>ROUND(I305*H305,2)</f>
        <v>0</v>
      </c>
      <c r="BL305" s="17" t="s">
        <v>416</v>
      </c>
      <c r="BM305" s="205" t="s">
        <v>2655</v>
      </c>
    </row>
    <row r="306" spans="1:65" s="2" customFormat="1" ht="11.25">
      <c r="A306" s="35"/>
      <c r="B306" s="36"/>
      <c r="C306" s="37"/>
      <c r="D306" s="207" t="s">
        <v>219</v>
      </c>
      <c r="E306" s="37"/>
      <c r="F306" s="208" t="s">
        <v>2656</v>
      </c>
      <c r="G306" s="37"/>
      <c r="H306" s="37"/>
      <c r="I306" s="209"/>
      <c r="J306" s="37"/>
      <c r="K306" s="37"/>
      <c r="L306" s="40"/>
      <c r="M306" s="210"/>
      <c r="N306" s="211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7" t="s">
        <v>219</v>
      </c>
      <c r="AU306" s="17" t="s">
        <v>95</v>
      </c>
    </row>
    <row r="307" spans="1:65" s="2" customFormat="1" ht="24.2" customHeight="1">
      <c r="A307" s="35"/>
      <c r="B307" s="36"/>
      <c r="C307" s="250" t="s">
        <v>791</v>
      </c>
      <c r="D307" s="250" t="s">
        <v>405</v>
      </c>
      <c r="E307" s="251" t="s">
        <v>2657</v>
      </c>
      <c r="F307" s="252" t="s">
        <v>2658</v>
      </c>
      <c r="G307" s="253" t="s">
        <v>515</v>
      </c>
      <c r="H307" s="254">
        <v>1</v>
      </c>
      <c r="I307" s="255"/>
      <c r="J307" s="256">
        <f>ROUND(I307*H307,2)</f>
        <v>0</v>
      </c>
      <c r="K307" s="252" t="s">
        <v>1</v>
      </c>
      <c r="L307" s="257"/>
      <c r="M307" s="258" t="s">
        <v>1</v>
      </c>
      <c r="N307" s="259" t="s">
        <v>50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526</v>
      </c>
      <c r="AT307" s="205" t="s">
        <v>405</v>
      </c>
      <c r="AU307" s="205" t="s">
        <v>95</v>
      </c>
      <c r="AY307" s="17" t="s">
        <v>209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7" t="s">
        <v>93</v>
      </c>
      <c r="BK307" s="206">
        <f>ROUND(I307*H307,2)</f>
        <v>0</v>
      </c>
      <c r="BL307" s="17" t="s">
        <v>416</v>
      </c>
      <c r="BM307" s="205" t="s">
        <v>2659</v>
      </c>
    </row>
    <row r="308" spans="1:65" s="2" customFormat="1" ht="24.2" customHeight="1">
      <c r="A308" s="35"/>
      <c r="B308" s="36"/>
      <c r="C308" s="194" t="s">
        <v>797</v>
      </c>
      <c r="D308" s="194" t="s">
        <v>212</v>
      </c>
      <c r="E308" s="195" t="s">
        <v>2660</v>
      </c>
      <c r="F308" s="196" t="s">
        <v>2661</v>
      </c>
      <c r="G308" s="197" t="s">
        <v>515</v>
      </c>
      <c r="H308" s="198">
        <v>2</v>
      </c>
      <c r="I308" s="199"/>
      <c r="J308" s="200">
        <f>ROUND(I308*H308,2)</f>
        <v>0</v>
      </c>
      <c r="K308" s="196" t="s">
        <v>324</v>
      </c>
      <c r="L308" s="40"/>
      <c r="M308" s="201" t="s">
        <v>1</v>
      </c>
      <c r="N308" s="202" t="s">
        <v>50</v>
      </c>
      <c r="O308" s="72"/>
      <c r="P308" s="203">
        <f>O308*H308</f>
        <v>0</v>
      </c>
      <c r="Q308" s="203">
        <v>1.4014E-4</v>
      </c>
      <c r="R308" s="203">
        <f>Q308*H308</f>
        <v>2.8027999999999999E-4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416</v>
      </c>
      <c r="AT308" s="205" t="s">
        <v>212</v>
      </c>
      <c r="AU308" s="205" t="s">
        <v>95</v>
      </c>
      <c r="AY308" s="17" t="s">
        <v>209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7" t="s">
        <v>93</v>
      </c>
      <c r="BK308" s="206">
        <f>ROUND(I308*H308,2)</f>
        <v>0</v>
      </c>
      <c r="BL308" s="17" t="s">
        <v>416</v>
      </c>
      <c r="BM308" s="205" t="s">
        <v>2662</v>
      </c>
    </row>
    <row r="309" spans="1:65" s="2" customFormat="1" ht="11.25">
      <c r="A309" s="35"/>
      <c r="B309" s="36"/>
      <c r="C309" s="37"/>
      <c r="D309" s="207" t="s">
        <v>219</v>
      </c>
      <c r="E309" s="37"/>
      <c r="F309" s="208" t="s">
        <v>2663</v>
      </c>
      <c r="G309" s="37"/>
      <c r="H309" s="37"/>
      <c r="I309" s="209"/>
      <c r="J309" s="37"/>
      <c r="K309" s="37"/>
      <c r="L309" s="40"/>
      <c r="M309" s="210"/>
      <c r="N309" s="211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7" t="s">
        <v>219</v>
      </c>
      <c r="AU309" s="17" t="s">
        <v>95</v>
      </c>
    </row>
    <row r="310" spans="1:65" s="2" customFormat="1" ht="16.5" customHeight="1">
      <c r="A310" s="35"/>
      <c r="B310" s="36"/>
      <c r="C310" s="250" t="s">
        <v>803</v>
      </c>
      <c r="D310" s="250" t="s">
        <v>405</v>
      </c>
      <c r="E310" s="251" t="s">
        <v>2664</v>
      </c>
      <c r="F310" s="252" t="s">
        <v>2665</v>
      </c>
      <c r="G310" s="253" t="s">
        <v>515</v>
      </c>
      <c r="H310" s="254">
        <v>2</v>
      </c>
      <c r="I310" s="255"/>
      <c r="J310" s="256">
        <f>ROUND(I310*H310,2)</f>
        <v>0</v>
      </c>
      <c r="K310" s="252" t="s">
        <v>1</v>
      </c>
      <c r="L310" s="257"/>
      <c r="M310" s="258" t="s">
        <v>1</v>
      </c>
      <c r="N310" s="259" t="s">
        <v>50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526</v>
      </c>
      <c r="AT310" s="205" t="s">
        <v>405</v>
      </c>
      <c r="AU310" s="205" t="s">
        <v>95</v>
      </c>
      <c r="AY310" s="17" t="s">
        <v>209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7" t="s">
        <v>93</v>
      </c>
      <c r="BK310" s="206">
        <f>ROUND(I310*H310,2)</f>
        <v>0</v>
      </c>
      <c r="BL310" s="17" t="s">
        <v>416</v>
      </c>
      <c r="BM310" s="205" t="s">
        <v>2666</v>
      </c>
    </row>
    <row r="311" spans="1:65" s="2" customFormat="1" ht="16.5" customHeight="1">
      <c r="A311" s="35"/>
      <c r="B311" s="36"/>
      <c r="C311" s="250" t="s">
        <v>813</v>
      </c>
      <c r="D311" s="250" t="s">
        <v>405</v>
      </c>
      <c r="E311" s="251" t="s">
        <v>2667</v>
      </c>
      <c r="F311" s="252" t="s">
        <v>2668</v>
      </c>
      <c r="G311" s="253" t="s">
        <v>515</v>
      </c>
      <c r="H311" s="254">
        <v>2</v>
      </c>
      <c r="I311" s="255"/>
      <c r="J311" s="256">
        <f>ROUND(I311*H311,2)</f>
        <v>0</v>
      </c>
      <c r="K311" s="252" t="s">
        <v>1</v>
      </c>
      <c r="L311" s="257"/>
      <c r="M311" s="258" t="s">
        <v>1</v>
      </c>
      <c r="N311" s="259" t="s">
        <v>50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526</v>
      </c>
      <c r="AT311" s="205" t="s">
        <v>405</v>
      </c>
      <c r="AU311" s="205" t="s">
        <v>95</v>
      </c>
      <c r="AY311" s="17" t="s">
        <v>209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7" t="s">
        <v>93</v>
      </c>
      <c r="BK311" s="206">
        <f>ROUND(I311*H311,2)</f>
        <v>0</v>
      </c>
      <c r="BL311" s="17" t="s">
        <v>416</v>
      </c>
      <c r="BM311" s="205" t="s">
        <v>2669</v>
      </c>
    </row>
    <row r="312" spans="1:65" s="2" customFormat="1" ht="16.5" customHeight="1">
      <c r="A312" s="35"/>
      <c r="B312" s="36"/>
      <c r="C312" s="194" t="s">
        <v>852</v>
      </c>
      <c r="D312" s="194" t="s">
        <v>212</v>
      </c>
      <c r="E312" s="195" t="s">
        <v>2670</v>
      </c>
      <c r="F312" s="196" t="s">
        <v>2671</v>
      </c>
      <c r="G312" s="197" t="s">
        <v>515</v>
      </c>
      <c r="H312" s="198">
        <v>2</v>
      </c>
      <c r="I312" s="199"/>
      <c r="J312" s="200">
        <f>ROUND(I312*H312,2)</f>
        <v>0</v>
      </c>
      <c r="K312" s="196" t="s">
        <v>324</v>
      </c>
      <c r="L312" s="40"/>
      <c r="M312" s="201" t="s">
        <v>1</v>
      </c>
      <c r="N312" s="202" t="s">
        <v>50</v>
      </c>
      <c r="O312" s="72"/>
      <c r="P312" s="203">
        <f>O312*H312</f>
        <v>0</v>
      </c>
      <c r="Q312" s="203">
        <v>3.1E-4</v>
      </c>
      <c r="R312" s="203">
        <f>Q312*H312</f>
        <v>6.2E-4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416</v>
      </c>
      <c r="AT312" s="205" t="s">
        <v>212</v>
      </c>
      <c r="AU312" s="205" t="s">
        <v>95</v>
      </c>
      <c r="AY312" s="17" t="s">
        <v>209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7" t="s">
        <v>93</v>
      </c>
      <c r="BK312" s="206">
        <f>ROUND(I312*H312,2)</f>
        <v>0</v>
      </c>
      <c r="BL312" s="17" t="s">
        <v>416</v>
      </c>
      <c r="BM312" s="205" t="s">
        <v>2672</v>
      </c>
    </row>
    <row r="313" spans="1:65" s="2" customFormat="1" ht="11.25">
      <c r="A313" s="35"/>
      <c r="B313" s="36"/>
      <c r="C313" s="37"/>
      <c r="D313" s="207" t="s">
        <v>219</v>
      </c>
      <c r="E313" s="37"/>
      <c r="F313" s="208" t="s">
        <v>2673</v>
      </c>
      <c r="G313" s="37"/>
      <c r="H313" s="37"/>
      <c r="I313" s="209"/>
      <c r="J313" s="37"/>
      <c r="K313" s="37"/>
      <c r="L313" s="40"/>
      <c r="M313" s="210"/>
      <c r="N313" s="211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7" t="s">
        <v>219</v>
      </c>
      <c r="AU313" s="17" t="s">
        <v>95</v>
      </c>
    </row>
    <row r="314" spans="1:65" s="2" customFormat="1" ht="24.2" customHeight="1">
      <c r="A314" s="35"/>
      <c r="B314" s="36"/>
      <c r="C314" s="194" t="s">
        <v>868</v>
      </c>
      <c r="D314" s="194" t="s">
        <v>212</v>
      </c>
      <c r="E314" s="195" t="s">
        <v>2674</v>
      </c>
      <c r="F314" s="196" t="s">
        <v>2675</v>
      </c>
      <c r="G314" s="197" t="s">
        <v>2435</v>
      </c>
      <c r="H314" s="260"/>
      <c r="I314" s="199"/>
      <c r="J314" s="200">
        <f>ROUND(I314*H314,2)</f>
        <v>0</v>
      </c>
      <c r="K314" s="196" t="s">
        <v>324</v>
      </c>
      <c r="L314" s="40"/>
      <c r="M314" s="201" t="s">
        <v>1</v>
      </c>
      <c r="N314" s="202" t="s">
        <v>50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416</v>
      </c>
      <c r="AT314" s="205" t="s">
        <v>212</v>
      </c>
      <c r="AU314" s="205" t="s">
        <v>95</v>
      </c>
      <c r="AY314" s="17" t="s">
        <v>209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7" t="s">
        <v>93</v>
      </c>
      <c r="BK314" s="206">
        <f>ROUND(I314*H314,2)</f>
        <v>0</v>
      </c>
      <c r="BL314" s="17" t="s">
        <v>416</v>
      </c>
      <c r="BM314" s="205" t="s">
        <v>2676</v>
      </c>
    </row>
    <row r="315" spans="1:65" s="2" customFormat="1" ht="11.25">
      <c r="A315" s="35"/>
      <c r="B315" s="36"/>
      <c r="C315" s="37"/>
      <c r="D315" s="207" t="s">
        <v>219</v>
      </c>
      <c r="E315" s="37"/>
      <c r="F315" s="208" t="s">
        <v>2677</v>
      </c>
      <c r="G315" s="37"/>
      <c r="H315" s="37"/>
      <c r="I315" s="209"/>
      <c r="J315" s="37"/>
      <c r="K315" s="37"/>
      <c r="L315" s="40"/>
      <c r="M315" s="210"/>
      <c r="N315" s="211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7" t="s">
        <v>219</v>
      </c>
      <c r="AU315" s="17" t="s">
        <v>95</v>
      </c>
    </row>
    <row r="316" spans="1:65" s="12" customFormat="1" ht="22.9" customHeight="1">
      <c r="B316" s="178"/>
      <c r="C316" s="179"/>
      <c r="D316" s="180" t="s">
        <v>84</v>
      </c>
      <c r="E316" s="192" t="s">
        <v>2678</v>
      </c>
      <c r="F316" s="192" t="s">
        <v>2679</v>
      </c>
      <c r="G316" s="179"/>
      <c r="H316" s="179"/>
      <c r="I316" s="182"/>
      <c r="J316" s="193">
        <f>BK316</f>
        <v>0</v>
      </c>
      <c r="K316" s="179"/>
      <c r="L316" s="184"/>
      <c r="M316" s="185"/>
      <c r="N316" s="186"/>
      <c r="O316" s="186"/>
      <c r="P316" s="187">
        <f>SUM(P317:P322)</f>
        <v>0</v>
      </c>
      <c r="Q316" s="186"/>
      <c r="R316" s="187">
        <f>SUM(R317:R322)</f>
        <v>0.20080000000000001</v>
      </c>
      <c r="S316" s="186"/>
      <c r="T316" s="188">
        <f>SUM(T317:T322)</f>
        <v>0</v>
      </c>
      <c r="AR316" s="189" t="s">
        <v>95</v>
      </c>
      <c r="AT316" s="190" t="s">
        <v>84</v>
      </c>
      <c r="AU316" s="190" t="s">
        <v>93</v>
      </c>
      <c r="AY316" s="189" t="s">
        <v>209</v>
      </c>
      <c r="BK316" s="191">
        <f>SUM(BK317:BK322)</f>
        <v>0</v>
      </c>
    </row>
    <row r="317" spans="1:65" s="2" customFormat="1" ht="33" customHeight="1">
      <c r="A317" s="35"/>
      <c r="B317" s="36"/>
      <c r="C317" s="194" t="s">
        <v>874</v>
      </c>
      <c r="D317" s="194" t="s">
        <v>212</v>
      </c>
      <c r="E317" s="195" t="s">
        <v>2680</v>
      </c>
      <c r="F317" s="196" t="s">
        <v>2681</v>
      </c>
      <c r="G317" s="197" t="s">
        <v>2504</v>
      </c>
      <c r="H317" s="198">
        <v>11</v>
      </c>
      <c r="I317" s="199"/>
      <c r="J317" s="200">
        <f>ROUND(I317*H317,2)</f>
        <v>0</v>
      </c>
      <c r="K317" s="196" t="s">
        <v>324</v>
      </c>
      <c r="L317" s="40"/>
      <c r="M317" s="201" t="s">
        <v>1</v>
      </c>
      <c r="N317" s="202" t="s">
        <v>50</v>
      </c>
      <c r="O317" s="72"/>
      <c r="P317" s="203">
        <f>O317*H317</f>
        <v>0</v>
      </c>
      <c r="Q317" s="203">
        <v>1.6650000000000002E-2</v>
      </c>
      <c r="R317" s="203">
        <f>Q317*H317</f>
        <v>0.18315000000000001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416</v>
      </c>
      <c r="AT317" s="205" t="s">
        <v>212</v>
      </c>
      <c r="AU317" s="205" t="s">
        <v>95</v>
      </c>
      <c r="AY317" s="17" t="s">
        <v>209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7" t="s">
        <v>93</v>
      </c>
      <c r="BK317" s="206">
        <f>ROUND(I317*H317,2)</f>
        <v>0</v>
      </c>
      <c r="BL317" s="17" t="s">
        <v>416</v>
      </c>
      <c r="BM317" s="205" t="s">
        <v>2682</v>
      </c>
    </row>
    <row r="318" spans="1:65" s="2" customFormat="1" ht="11.25">
      <c r="A318" s="35"/>
      <c r="B318" s="36"/>
      <c r="C318" s="37"/>
      <c r="D318" s="207" t="s">
        <v>219</v>
      </c>
      <c r="E318" s="37"/>
      <c r="F318" s="208" t="s">
        <v>2683</v>
      </c>
      <c r="G318" s="37"/>
      <c r="H318" s="37"/>
      <c r="I318" s="209"/>
      <c r="J318" s="37"/>
      <c r="K318" s="37"/>
      <c r="L318" s="40"/>
      <c r="M318" s="210"/>
      <c r="N318" s="211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7" t="s">
        <v>219</v>
      </c>
      <c r="AU318" s="17" t="s">
        <v>95</v>
      </c>
    </row>
    <row r="319" spans="1:65" s="2" customFormat="1" ht="33" customHeight="1">
      <c r="A319" s="35"/>
      <c r="B319" s="36"/>
      <c r="C319" s="194" t="s">
        <v>880</v>
      </c>
      <c r="D319" s="194" t="s">
        <v>212</v>
      </c>
      <c r="E319" s="195" t="s">
        <v>2684</v>
      </c>
      <c r="F319" s="196" t="s">
        <v>2685</v>
      </c>
      <c r="G319" s="197" t="s">
        <v>2504</v>
      </c>
      <c r="H319" s="198">
        <v>1</v>
      </c>
      <c r="I319" s="199"/>
      <c r="J319" s="200">
        <f>ROUND(I319*H319,2)</f>
        <v>0</v>
      </c>
      <c r="K319" s="196" t="s">
        <v>324</v>
      </c>
      <c r="L319" s="40"/>
      <c r="M319" s="201" t="s">
        <v>1</v>
      </c>
      <c r="N319" s="202" t="s">
        <v>50</v>
      </c>
      <c r="O319" s="72"/>
      <c r="P319" s="203">
        <f>O319*H319</f>
        <v>0</v>
      </c>
      <c r="Q319" s="203">
        <v>1.7649999999999999E-2</v>
      </c>
      <c r="R319" s="203">
        <f>Q319*H319</f>
        <v>1.7649999999999999E-2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416</v>
      </c>
      <c r="AT319" s="205" t="s">
        <v>212</v>
      </c>
      <c r="AU319" s="205" t="s">
        <v>95</v>
      </c>
      <c r="AY319" s="17" t="s">
        <v>209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7" t="s">
        <v>93</v>
      </c>
      <c r="BK319" s="206">
        <f>ROUND(I319*H319,2)</f>
        <v>0</v>
      </c>
      <c r="BL319" s="17" t="s">
        <v>416</v>
      </c>
      <c r="BM319" s="205" t="s">
        <v>2686</v>
      </c>
    </row>
    <row r="320" spans="1:65" s="2" customFormat="1" ht="11.25">
      <c r="A320" s="35"/>
      <c r="B320" s="36"/>
      <c r="C320" s="37"/>
      <c r="D320" s="207" t="s">
        <v>219</v>
      </c>
      <c r="E320" s="37"/>
      <c r="F320" s="208" t="s">
        <v>2687</v>
      </c>
      <c r="G320" s="37"/>
      <c r="H320" s="37"/>
      <c r="I320" s="209"/>
      <c r="J320" s="37"/>
      <c r="K320" s="37"/>
      <c r="L320" s="40"/>
      <c r="M320" s="210"/>
      <c r="N320" s="211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7" t="s">
        <v>219</v>
      </c>
      <c r="AU320" s="17" t="s">
        <v>95</v>
      </c>
    </row>
    <row r="321" spans="1:65" s="2" customFormat="1" ht="24.2" customHeight="1">
      <c r="A321" s="35"/>
      <c r="B321" s="36"/>
      <c r="C321" s="194" t="s">
        <v>885</v>
      </c>
      <c r="D321" s="194" t="s">
        <v>212</v>
      </c>
      <c r="E321" s="195" t="s">
        <v>2688</v>
      </c>
      <c r="F321" s="196" t="s">
        <v>2689</v>
      </c>
      <c r="G321" s="197" t="s">
        <v>2435</v>
      </c>
      <c r="H321" s="260"/>
      <c r="I321" s="199"/>
      <c r="J321" s="200">
        <f>ROUND(I321*H321,2)</f>
        <v>0</v>
      </c>
      <c r="K321" s="196" t="s">
        <v>324</v>
      </c>
      <c r="L321" s="40"/>
      <c r="M321" s="201" t="s">
        <v>1</v>
      </c>
      <c r="N321" s="202" t="s">
        <v>50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416</v>
      </c>
      <c r="AT321" s="205" t="s">
        <v>212</v>
      </c>
      <c r="AU321" s="205" t="s">
        <v>95</v>
      </c>
      <c r="AY321" s="17" t="s">
        <v>209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7" t="s">
        <v>93</v>
      </c>
      <c r="BK321" s="206">
        <f>ROUND(I321*H321,2)</f>
        <v>0</v>
      </c>
      <c r="BL321" s="17" t="s">
        <v>416</v>
      </c>
      <c r="BM321" s="205" t="s">
        <v>2690</v>
      </c>
    </row>
    <row r="322" spans="1:65" s="2" customFormat="1" ht="11.25">
      <c r="A322" s="35"/>
      <c r="B322" s="36"/>
      <c r="C322" s="37"/>
      <c r="D322" s="207" t="s">
        <v>219</v>
      </c>
      <c r="E322" s="37"/>
      <c r="F322" s="208" t="s">
        <v>2691</v>
      </c>
      <c r="G322" s="37"/>
      <c r="H322" s="37"/>
      <c r="I322" s="209"/>
      <c r="J322" s="37"/>
      <c r="K322" s="37"/>
      <c r="L322" s="40"/>
      <c r="M322" s="225"/>
      <c r="N322" s="226"/>
      <c r="O322" s="227"/>
      <c r="P322" s="227"/>
      <c r="Q322" s="227"/>
      <c r="R322" s="227"/>
      <c r="S322" s="227"/>
      <c r="T322" s="228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7" t="s">
        <v>219</v>
      </c>
      <c r="AU322" s="17" t="s">
        <v>95</v>
      </c>
    </row>
    <row r="323" spans="1:65" s="2" customFormat="1" ht="6.95" customHeight="1">
      <c r="A323" s="35"/>
      <c r="B323" s="55"/>
      <c r="C323" s="56"/>
      <c r="D323" s="56"/>
      <c r="E323" s="56"/>
      <c r="F323" s="56"/>
      <c r="G323" s="56"/>
      <c r="H323" s="56"/>
      <c r="I323" s="56"/>
      <c r="J323" s="56"/>
      <c r="K323" s="56"/>
      <c r="L323" s="40"/>
      <c r="M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</sheetData>
  <sheetProtection algorithmName="SHA-512" hashValue="qWcfbDpa/eaZU6fJAU2WAnAXwrqhbab4i5JQLj2X0+1a5TqrvhoUL6VcNhGg4BXii9TEgPltKk9yhGQ90flBug==" saltValue="BIRzfDxUwkiZ2AGcEWHndRtAyA9H2RHX62yir6LVAT9X9Rnu7hJet5hojzmpr36o6GwD542T2lXc9/mmNhV5DQ==" spinCount="100000" sheet="1" objects="1" scenarios="1" formatColumns="0" formatRows="0" autoFilter="0"/>
  <autoFilter ref="C124:K322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hyperlinks>
    <hyperlink ref="F129" r:id="rId1"/>
    <hyperlink ref="F134" r:id="rId2"/>
    <hyperlink ref="F138" r:id="rId3"/>
    <hyperlink ref="F142" r:id="rId4"/>
    <hyperlink ref="F146" r:id="rId5"/>
    <hyperlink ref="F150" r:id="rId6"/>
    <hyperlink ref="F154" r:id="rId7"/>
    <hyperlink ref="F159" r:id="rId8"/>
    <hyperlink ref="F163" r:id="rId9"/>
    <hyperlink ref="F165" r:id="rId10"/>
    <hyperlink ref="F167" r:id="rId11"/>
    <hyperlink ref="F169" r:id="rId12"/>
    <hyperlink ref="F171" r:id="rId13"/>
    <hyperlink ref="F173" r:id="rId14"/>
    <hyperlink ref="F176" r:id="rId15"/>
    <hyperlink ref="F178" r:id="rId16"/>
    <hyperlink ref="F180" r:id="rId17"/>
    <hyperlink ref="F184" r:id="rId18"/>
    <hyperlink ref="F186" r:id="rId19"/>
    <hyperlink ref="F189" r:id="rId20"/>
    <hyperlink ref="F193" r:id="rId21"/>
    <hyperlink ref="F197" r:id="rId22"/>
    <hyperlink ref="F201" r:id="rId23"/>
    <hyperlink ref="F205" r:id="rId24"/>
    <hyperlink ref="F209" r:id="rId25"/>
    <hyperlink ref="F213" r:id="rId26"/>
    <hyperlink ref="F217" r:id="rId27"/>
    <hyperlink ref="F221" r:id="rId28"/>
    <hyperlink ref="F225" r:id="rId29"/>
    <hyperlink ref="F229" r:id="rId30"/>
    <hyperlink ref="F231" r:id="rId31"/>
    <hyperlink ref="F233" r:id="rId32"/>
    <hyperlink ref="F235" r:id="rId33"/>
    <hyperlink ref="F237" r:id="rId34"/>
    <hyperlink ref="F239" r:id="rId35"/>
    <hyperlink ref="F242" r:id="rId36"/>
    <hyperlink ref="F245" r:id="rId37"/>
    <hyperlink ref="F247" r:id="rId38"/>
    <hyperlink ref="F250" r:id="rId39"/>
    <hyperlink ref="F252" r:id="rId40"/>
    <hyperlink ref="F256" r:id="rId41"/>
    <hyperlink ref="F261" r:id="rId42"/>
    <hyperlink ref="F264" r:id="rId43"/>
    <hyperlink ref="F266" r:id="rId44"/>
    <hyperlink ref="F271" r:id="rId45"/>
    <hyperlink ref="F273" r:id="rId46"/>
    <hyperlink ref="F275" r:id="rId47"/>
    <hyperlink ref="F277" r:id="rId48"/>
    <hyperlink ref="F279" r:id="rId49"/>
    <hyperlink ref="F281" r:id="rId50"/>
    <hyperlink ref="F284" r:id="rId51"/>
    <hyperlink ref="F287" r:id="rId52"/>
    <hyperlink ref="F290" r:id="rId53"/>
    <hyperlink ref="F293" r:id="rId54"/>
    <hyperlink ref="F295" r:id="rId55"/>
    <hyperlink ref="F297" r:id="rId56"/>
    <hyperlink ref="F300" r:id="rId57"/>
    <hyperlink ref="F302" r:id="rId58"/>
    <hyperlink ref="F304" r:id="rId59"/>
    <hyperlink ref="F306" r:id="rId60"/>
    <hyperlink ref="F309" r:id="rId61"/>
    <hyperlink ref="F313" r:id="rId62"/>
    <hyperlink ref="F315" r:id="rId63"/>
    <hyperlink ref="F318" r:id="rId64"/>
    <hyperlink ref="F320" r:id="rId65"/>
    <hyperlink ref="F322" r:id="rId6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2692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ROUND((SUM(BE121:BE128)),  2)</f>
        <v>0</v>
      </c>
      <c r="G35" s="35"/>
      <c r="H35" s="35"/>
      <c r="I35" s="133">
        <v>0.21</v>
      </c>
      <c r="J35" s="132">
        <f>ROUND(((SUM(BE121:BE128))*I35),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ROUND((SUM(BF121:BF128)),  2)</f>
        <v>0</v>
      </c>
      <c r="G36" s="35"/>
      <c r="H36" s="35"/>
      <c r="I36" s="133">
        <v>0.12</v>
      </c>
      <c r="J36" s="132">
        <f>ROUND(((SUM(BF121:BF128))*I36),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ROUND((SUM(BG121:BG128)),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ROUND((SUM(BH121:BH128)),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ROUND((SUM(BI121:BI128)),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D.4.02 - Tepelné čerpadlo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J121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303</v>
      </c>
      <c r="E98" s="159"/>
      <c r="F98" s="159"/>
      <c r="G98" s="159"/>
      <c r="H98" s="159"/>
      <c r="I98" s="159"/>
      <c r="J98" s="160">
        <f>J122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2693</v>
      </c>
      <c r="E99" s="164"/>
      <c r="F99" s="164"/>
      <c r="G99" s="164"/>
      <c r="H99" s="164"/>
      <c r="I99" s="164"/>
      <c r="J99" s="165">
        <f>J123</f>
        <v>0</v>
      </c>
      <c r="K99" s="105"/>
      <c r="L99" s="166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5" customHeight="1">
      <c r="A106" s="35"/>
      <c r="B106" s="36"/>
      <c r="C106" s="23" t="s">
        <v>194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4" t="str">
        <f>E7</f>
        <v>TACHOV - dětská skupina, p.p.č. 1450/1</v>
      </c>
      <c r="F109" s="325"/>
      <c r="G109" s="325"/>
      <c r="H109" s="32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1"/>
      <c r="C110" s="29" t="s">
        <v>180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5"/>
      <c r="B111" s="36"/>
      <c r="C111" s="37"/>
      <c r="D111" s="37"/>
      <c r="E111" s="324" t="s">
        <v>2334</v>
      </c>
      <c r="F111" s="326"/>
      <c r="G111" s="326"/>
      <c r="H111" s="32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29" t="s">
        <v>2335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9" t="str">
        <f>E11</f>
        <v>D.4.02 - Tepelné čerpadlo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22</v>
      </c>
      <c r="D115" s="37"/>
      <c r="E115" s="37"/>
      <c r="F115" s="27" t="str">
        <f>F14</f>
        <v>Tachov</v>
      </c>
      <c r="G115" s="37"/>
      <c r="H115" s="37"/>
      <c r="I115" s="29" t="s">
        <v>24</v>
      </c>
      <c r="J115" s="67">
        <f>IF(J14="","",J14)</f>
        <v>45539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29" t="s">
        <v>29</v>
      </c>
      <c r="D117" s="37"/>
      <c r="E117" s="37"/>
      <c r="F117" s="27" t="str">
        <f>E17</f>
        <v>město Tachov</v>
      </c>
      <c r="G117" s="37"/>
      <c r="H117" s="37"/>
      <c r="I117" s="29" t="s">
        <v>37</v>
      </c>
      <c r="J117" s="33" t="str">
        <f>E23</f>
        <v>Architektonické studio Hysek s.r.o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9" t="s">
        <v>35</v>
      </c>
      <c r="D118" s="37"/>
      <c r="E118" s="37"/>
      <c r="F118" s="27" t="str">
        <f>IF(E20="","",E20)</f>
        <v>Vyplň údaj</v>
      </c>
      <c r="G118" s="37"/>
      <c r="H118" s="37"/>
      <c r="I118" s="29" t="s">
        <v>42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7"/>
      <c r="B120" s="168"/>
      <c r="C120" s="169" t="s">
        <v>195</v>
      </c>
      <c r="D120" s="170" t="s">
        <v>70</v>
      </c>
      <c r="E120" s="170" t="s">
        <v>66</v>
      </c>
      <c r="F120" s="170" t="s">
        <v>67</v>
      </c>
      <c r="G120" s="170" t="s">
        <v>196</v>
      </c>
      <c r="H120" s="170" t="s">
        <v>197</v>
      </c>
      <c r="I120" s="170" t="s">
        <v>198</v>
      </c>
      <c r="J120" s="170" t="s">
        <v>185</v>
      </c>
      <c r="K120" s="171" t="s">
        <v>199</v>
      </c>
      <c r="L120" s="172"/>
      <c r="M120" s="76" t="s">
        <v>1</v>
      </c>
      <c r="N120" s="77" t="s">
        <v>49</v>
      </c>
      <c r="O120" s="77" t="s">
        <v>200</v>
      </c>
      <c r="P120" s="77" t="s">
        <v>201</v>
      </c>
      <c r="Q120" s="77" t="s">
        <v>202</v>
      </c>
      <c r="R120" s="77" t="s">
        <v>203</v>
      </c>
      <c r="S120" s="77" t="s">
        <v>204</v>
      </c>
      <c r="T120" s="78" t="s">
        <v>205</v>
      </c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1:65" s="2" customFormat="1" ht="22.9" customHeight="1">
      <c r="A121" s="35"/>
      <c r="B121" s="36"/>
      <c r="C121" s="83" t="s">
        <v>206</v>
      </c>
      <c r="D121" s="37"/>
      <c r="E121" s="37"/>
      <c r="F121" s="37"/>
      <c r="G121" s="37"/>
      <c r="H121" s="37"/>
      <c r="I121" s="37"/>
      <c r="J121" s="173">
        <f>BK121</f>
        <v>0</v>
      </c>
      <c r="K121" s="37"/>
      <c r="L121" s="40"/>
      <c r="M121" s="79"/>
      <c r="N121" s="174"/>
      <c r="O121" s="80"/>
      <c r="P121" s="175">
        <f>P122</f>
        <v>0</v>
      </c>
      <c r="Q121" s="80"/>
      <c r="R121" s="175">
        <f>R122</f>
        <v>0</v>
      </c>
      <c r="S121" s="80"/>
      <c r="T121" s="176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84</v>
      </c>
      <c r="AU121" s="17" t="s">
        <v>187</v>
      </c>
      <c r="BK121" s="177">
        <f>BK122</f>
        <v>0</v>
      </c>
    </row>
    <row r="122" spans="1:65" s="12" customFormat="1" ht="25.9" customHeight="1">
      <c r="B122" s="178"/>
      <c r="C122" s="179"/>
      <c r="D122" s="180" t="s">
        <v>84</v>
      </c>
      <c r="E122" s="181" t="s">
        <v>1041</v>
      </c>
      <c r="F122" s="181" t="s">
        <v>1042</v>
      </c>
      <c r="G122" s="179"/>
      <c r="H122" s="179"/>
      <c r="I122" s="182"/>
      <c r="J122" s="183">
        <f>BK122</f>
        <v>0</v>
      </c>
      <c r="K122" s="179"/>
      <c r="L122" s="184"/>
      <c r="M122" s="185"/>
      <c r="N122" s="186"/>
      <c r="O122" s="186"/>
      <c r="P122" s="187">
        <f>P123</f>
        <v>0</v>
      </c>
      <c r="Q122" s="186"/>
      <c r="R122" s="187">
        <f>R123</f>
        <v>0</v>
      </c>
      <c r="S122" s="186"/>
      <c r="T122" s="188">
        <f>T123</f>
        <v>0</v>
      </c>
      <c r="AR122" s="189" t="s">
        <v>95</v>
      </c>
      <c r="AT122" s="190" t="s">
        <v>84</v>
      </c>
      <c r="AU122" s="190" t="s">
        <v>85</v>
      </c>
      <c r="AY122" s="189" t="s">
        <v>209</v>
      </c>
      <c r="BK122" s="191">
        <f>BK123</f>
        <v>0</v>
      </c>
    </row>
    <row r="123" spans="1:65" s="12" customFormat="1" ht="22.9" customHeight="1">
      <c r="B123" s="178"/>
      <c r="C123" s="179"/>
      <c r="D123" s="180" t="s">
        <v>84</v>
      </c>
      <c r="E123" s="192" t="s">
        <v>2694</v>
      </c>
      <c r="F123" s="192" t="s">
        <v>2695</v>
      </c>
      <c r="G123" s="179"/>
      <c r="H123" s="179"/>
      <c r="I123" s="182"/>
      <c r="J123" s="193">
        <f>BK123</f>
        <v>0</v>
      </c>
      <c r="K123" s="179"/>
      <c r="L123" s="184"/>
      <c r="M123" s="185"/>
      <c r="N123" s="186"/>
      <c r="O123" s="186"/>
      <c r="P123" s="187">
        <f>SUM(P124:P128)</f>
        <v>0</v>
      </c>
      <c r="Q123" s="186"/>
      <c r="R123" s="187">
        <f>SUM(R124:R128)</f>
        <v>0</v>
      </c>
      <c r="S123" s="186"/>
      <c r="T123" s="188">
        <f>SUM(T124:T128)</f>
        <v>0</v>
      </c>
      <c r="AR123" s="189" t="s">
        <v>93</v>
      </c>
      <c r="AT123" s="190" t="s">
        <v>84</v>
      </c>
      <c r="AU123" s="190" t="s">
        <v>93</v>
      </c>
      <c r="AY123" s="189" t="s">
        <v>209</v>
      </c>
      <c r="BK123" s="191">
        <f>SUM(BK124:BK128)</f>
        <v>0</v>
      </c>
    </row>
    <row r="124" spans="1:65" s="2" customFormat="1" ht="49.15" customHeight="1">
      <c r="A124" s="35"/>
      <c r="B124" s="36"/>
      <c r="C124" s="194" t="s">
        <v>93</v>
      </c>
      <c r="D124" s="194" t="s">
        <v>212</v>
      </c>
      <c r="E124" s="195" t="s">
        <v>2696</v>
      </c>
      <c r="F124" s="196" t="s">
        <v>2697</v>
      </c>
      <c r="G124" s="197" t="s">
        <v>2698</v>
      </c>
      <c r="H124" s="198">
        <v>1</v>
      </c>
      <c r="I124" s="199"/>
      <c r="J124" s="200">
        <f>ROUND(I124*H124,2)</f>
        <v>0</v>
      </c>
      <c r="K124" s="196" t="s">
        <v>1</v>
      </c>
      <c r="L124" s="40"/>
      <c r="M124" s="201" t="s">
        <v>1</v>
      </c>
      <c r="N124" s="202" t="s">
        <v>50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217</v>
      </c>
      <c r="AT124" s="205" t="s">
        <v>212</v>
      </c>
      <c r="AU124" s="205" t="s">
        <v>95</v>
      </c>
      <c r="AY124" s="17" t="s">
        <v>209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7" t="s">
        <v>93</v>
      </c>
      <c r="BK124" s="206">
        <f>ROUND(I124*H124,2)</f>
        <v>0</v>
      </c>
      <c r="BL124" s="17" t="s">
        <v>217</v>
      </c>
      <c r="BM124" s="205" t="s">
        <v>2699</v>
      </c>
    </row>
    <row r="125" spans="1:65" s="2" customFormat="1" ht="24.2" customHeight="1">
      <c r="A125" s="35"/>
      <c r="B125" s="36"/>
      <c r="C125" s="194" t="s">
        <v>95</v>
      </c>
      <c r="D125" s="194" t="s">
        <v>212</v>
      </c>
      <c r="E125" s="195" t="s">
        <v>2700</v>
      </c>
      <c r="F125" s="196" t="s">
        <v>2701</v>
      </c>
      <c r="G125" s="197" t="s">
        <v>2698</v>
      </c>
      <c r="H125" s="198">
        <v>1</v>
      </c>
      <c r="I125" s="199"/>
      <c r="J125" s="200">
        <f>ROUND(I125*H125,2)</f>
        <v>0</v>
      </c>
      <c r="K125" s="196" t="s">
        <v>1</v>
      </c>
      <c r="L125" s="40"/>
      <c r="M125" s="201" t="s">
        <v>1</v>
      </c>
      <c r="N125" s="202" t="s">
        <v>50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217</v>
      </c>
      <c r="AT125" s="205" t="s">
        <v>212</v>
      </c>
      <c r="AU125" s="205" t="s">
        <v>95</v>
      </c>
      <c r="AY125" s="17" t="s">
        <v>209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7" t="s">
        <v>93</v>
      </c>
      <c r="BK125" s="206">
        <f>ROUND(I125*H125,2)</f>
        <v>0</v>
      </c>
      <c r="BL125" s="17" t="s">
        <v>217</v>
      </c>
      <c r="BM125" s="205" t="s">
        <v>2702</v>
      </c>
    </row>
    <row r="126" spans="1:65" s="2" customFormat="1" ht="16.5" customHeight="1">
      <c r="A126" s="35"/>
      <c r="B126" s="36"/>
      <c r="C126" s="194" t="s">
        <v>130</v>
      </c>
      <c r="D126" s="194" t="s">
        <v>212</v>
      </c>
      <c r="E126" s="195" t="s">
        <v>2703</v>
      </c>
      <c r="F126" s="196" t="s">
        <v>2704</v>
      </c>
      <c r="G126" s="197" t="s">
        <v>2698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50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217</v>
      </c>
      <c r="AT126" s="205" t="s">
        <v>212</v>
      </c>
      <c r="AU126" s="205" t="s">
        <v>95</v>
      </c>
      <c r="AY126" s="17" t="s">
        <v>209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7" t="s">
        <v>93</v>
      </c>
      <c r="BK126" s="206">
        <f>ROUND(I126*H126,2)</f>
        <v>0</v>
      </c>
      <c r="BL126" s="17" t="s">
        <v>217</v>
      </c>
      <c r="BM126" s="205" t="s">
        <v>2705</v>
      </c>
    </row>
    <row r="127" spans="1:65" s="2" customFormat="1" ht="16.5" customHeight="1">
      <c r="A127" s="35"/>
      <c r="B127" s="36"/>
      <c r="C127" s="194" t="s">
        <v>217</v>
      </c>
      <c r="D127" s="194" t="s">
        <v>212</v>
      </c>
      <c r="E127" s="195" t="s">
        <v>2706</v>
      </c>
      <c r="F127" s="196" t="s">
        <v>2707</v>
      </c>
      <c r="G127" s="197" t="s">
        <v>2698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50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95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217</v>
      </c>
      <c r="BM127" s="205" t="s">
        <v>2708</v>
      </c>
    </row>
    <row r="128" spans="1:65" s="2" customFormat="1" ht="16.5" customHeight="1">
      <c r="A128" s="35"/>
      <c r="B128" s="36"/>
      <c r="C128" s="194" t="s">
        <v>208</v>
      </c>
      <c r="D128" s="194" t="s">
        <v>212</v>
      </c>
      <c r="E128" s="195" t="s">
        <v>1034</v>
      </c>
      <c r="F128" s="196" t="s">
        <v>2709</v>
      </c>
      <c r="G128" s="197" t="s">
        <v>2435</v>
      </c>
      <c r="H128" s="260"/>
      <c r="I128" s="199"/>
      <c r="J128" s="200">
        <f>ROUND(I128*H128,2)</f>
        <v>0</v>
      </c>
      <c r="K128" s="196" t="s">
        <v>1</v>
      </c>
      <c r="L128" s="40"/>
      <c r="M128" s="261" t="s">
        <v>1</v>
      </c>
      <c r="N128" s="262" t="s">
        <v>50</v>
      </c>
      <c r="O128" s="227"/>
      <c r="P128" s="263">
        <f>O128*H128</f>
        <v>0</v>
      </c>
      <c r="Q128" s="263">
        <v>0</v>
      </c>
      <c r="R128" s="263">
        <f>Q128*H128</f>
        <v>0</v>
      </c>
      <c r="S128" s="263">
        <v>0</v>
      </c>
      <c r="T128" s="26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95</v>
      </c>
      <c r="AY128" s="17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93</v>
      </c>
      <c r="BK128" s="206">
        <f>ROUND(I128*H128,2)</f>
        <v>0</v>
      </c>
      <c r="BL128" s="17" t="s">
        <v>217</v>
      </c>
      <c r="BM128" s="205" t="s">
        <v>2710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4imdrWefW1cHREgOIcUJpU0780EIR1EsvYQMnavZ3baejaqYvrm2f8choH1nH3mKr508BTM8g6NWe5+XTzOlxw==" saltValue="aNxYzuexZ99cF347bFN7rK/Lg529SjISS9R0LWqhXU25HRnVt6dp0+tHQwaGX1ROGbhnjR/O6mQoeIC1Y9WkPQ==" spinCount="100000" sheet="1" objects="1" scenarios="1" formatColumns="0" formatRows="0" autoFilter="0"/>
  <autoFilter ref="C120:K128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2711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ROUND((SUM(BE128:BE194)),  2)</f>
        <v>0</v>
      </c>
      <c r="G35" s="35"/>
      <c r="H35" s="35"/>
      <c r="I35" s="133">
        <v>0.21</v>
      </c>
      <c r="J35" s="132">
        <f>ROUND(((SUM(BE128:BE194))*I35),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ROUND((SUM(BF128:BF194)),  2)</f>
        <v>0</v>
      </c>
      <c r="G36" s="35"/>
      <c r="H36" s="35"/>
      <c r="I36" s="133">
        <v>0.12</v>
      </c>
      <c r="J36" s="132">
        <f>ROUND(((SUM(BF128:BF194))*I36),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ROUND((SUM(BG128:BG194)),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ROUND((SUM(BH128:BH194)),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ROUND((SUM(BI128:BI194)),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D.4.03 - Vytápění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J128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303</v>
      </c>
      <c r="E98" s="159"/>
      <c r="F98" s="159"/>
      <c r="G98" s="159"/>
      <c r="H98" s="159"/>
      <c r="I98" s="159"/>
      <c r="J98" s="160">
        <f>J129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2712</v>
      </c>
      <c r="E99" s="164"/>
      <c r="F99" s="164"/>
      <c r="G99" s="164"/>
      <c r="H99" s="164"/>
      <c r="I99" s="164"/>
      <c r="J99" s="165">
        <f>J130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2713</v>
      </c>
      <c r="E100" s="164"/>
      <c r="F100" s="164"/>
      <c r="G100" s="164"/>
      <c r="H100" s="164"/>
      <c r="I100" s="164"/>
      <c r="J100" s="165">
        <f>J139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2714</v>
      </c>
      <c r="E101" s="164"/>
      <c r="F101" s="164"/>
      <c r="G101" s="164"/>
      <c r="H101" s="164"/>
      <c r="I101" s="164"/>
      <c r="J101" s="165">
        <f>J145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2715</v>
      </c>
      <c r="E102" s="164"/>
      <c r="F102" s="164"/>
      <c r="G102" s="164"/>
      <c r="H102" s="164"/>
      <c r="I102" s="164"/>
      <c r="J102" s="165">
        <f>J154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2716</v>
      </c>
      <c r="E103" s="164"/>
      <c r="F103" s="164"/>
      <c r="G103" s="164"/>
      <c r="H103" s="164"/>
      <c r="I103" s="164"/>
      <c r="J103" s="165">
        <f>J170</f>
        <v>0</v>
      </c>
      <c r="K103" s="105"/>
      <c r="L103" s="166"/>
    </row>
    <row r="104" spans="1:47" s="9" customFormat="1" ht="24.95" customHeight="1">
      <c r="B104" s="156"/>
      <c r="C104" s="157"/>
      <c r="D104" s="158" t="s">
        <v>2717</v>
      </c>
      <c r="E104" s="159"/>
      <c r="F104" s="159"/>
      <c r="G104" s="159"/>
      <c r="H104" s="159"/>
      <c r="I104" s="159"/>
      <c r="J104" s="160">
        <f>J173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2718</v>
      </c>
      <c r="E105" s="164"/>
      <c r="F105" s="164"/>
      <c r="G105" s="164"/>
      <c r="H105" s="164"/>
      <c r="I105" s="164"/>
      <c r="J105" s="165">
        <f>J176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2719</v>
      </c>
      <c r="E106" s="164"/>
      <c r="F106" s="164"/>
      <c r="G106" s="164"/>
      <c r="H106" s="164"/>
      <c r="I106" s="164"/>
      <c r="J106" s="165">
        <f>J179</f>
        <v>0</v>
      </c>
      <c r="K106" s="105"/>
      <c r="L106" s="16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3" t="s">
        <v>194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4" t="str">
        <f>E7</f>
        <v>TACHOV - dětská skupina, p.p.č. 1450/1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9" t="s">
        <v>180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5"/>
      <c r="B118" s="36"/>
      <c r="C118" s="37"/>
      <c r="D118" s="37"/>
      <c r="E118" s="324" t="s">
        <v>2334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2335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9" t="str">
        <f>E11</f>
        <v>D.4.03 - Vytápění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22</v>
      </c>
      <c r="D122" s="37"/>
      <c r="E122" s="37"/>
      <c r="F122" s="27" t="str">
        <f>F14</f>
        <v>Tachov</v>
      </c>
      <c r="G122" s="37"/>
      <c r="H122" s="37"/>
      <c r="I122" s="29" t="s">
        <v>24</v>
      </c>
      <c r="J122" s="67">
        <f>IF(J14="","",J14)</f>
        <v>45539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29" t="s">
        <v>29</v>
      </c>
      <c r="D124" s="37"/>
      <c r="E124" s="37"/>
      <c r="F124" s="27" t="str">
        <f>E17</f>
        <v>město Tachov</v>
      </c>
      <c r="G124" s="37"/>
      <c r="H124" s="37"/>
      <c r="I124" s="29" t="s">
        <v>37</v>
      </c>
      <c r="J124" s="33" t="str">
        <f>E23</f>
        <v>Architektonické studio Hysek s.r.o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35</v>
      </c>
      <c r="D125" s="37"/>
      <c r="E125" s="37"/>
      <c r="F125" s="27" t="str">
        <f>IF(E20="","",E20)</f>
        <v>Vyplň údaj</v>
      </c>
      <c r="G125" s="37"/>
      <c r="H125" s="37"/>
      <c r="I125" s="29" t="s">
        <v>42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195</v>
      </c>
      <c r="D127" s="170" t="s">
        <v>70</v>
      </c>
      <c r="E127" s="170" t="s">
        <v>66</v>
      </c>
      <c r="F127" s="170" t="s">
        <v>67</v>
      </c>
      <c r="G127" s="170" t="s">
        <v>196</v>
      </c>
      <c r="H127" s="170" t="s">
        <v>197</v>
      </c>
      <c r="I127" s="170" t="s">
        <v>198</v>
      </c>
      <c r="J127" s="170" t="s">
        <v>185</v>
      </c>
      <c r="K127" s="171" t="s">
        <v>199</v>
      </c>
      <c r="L127" s="172"/>
      <c r="M127" s="76" t="s">
        <v>1</v>
      </c>
      <c r="N127" s="77" t="s">
        <v>49</v>
      </c>
      <c r="O127" s="77" t="s">
        <v>200</v>
      </c>
      <c r="P127" s="77" t="s">
        <v>201</v>
      </c>
      <c r="Q127" s="77" t="s">
        <v>202</v>
      </c>
      <c r="R127" s="77" t="s">
        <v>203</v>
      </c>
      <c r="S127" s="77" t="s">
        <v>204</v>
      </c>
      <c r="T127" s="78" t="s">
        <v>205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>
      <c r="A128" s="35"/>
      <c r="B128" s="36"/>
      <c r="C128" s="83" t="s">
        <v>206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P129+P173</f>
        <v>0</v>
      </c>
      <c r="Q128" s="80"/>
      <c r="R128" s="175">
        <f>R129+R173</f>
        <v>0</v>
      </c>
      <c r="S128" s="80"/>
      <c r="T128" s="176">
        <f>T129+T173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84</v>
      </c>
      <c r="AU128" s="17" t="s">
        <v>187</v>
      </c>
      <c r="BK128" s="177">
        <f>BK129+BK173</f>
        <v>0</v>
      </c>
    </row>
    <row r="129" spans="1:65" s="12" customFormat="1" ht="25.9" customHeight="1">
      <c r="B129" s="178"/>
      <c r="C129" s="179"/>
      <c r="D129" s="180" t="s">
        <v>84</v>
      </c>
      <c r="E129" s="181" t="s">
        <v>1041</v>
      </c>
      <c r="F129" s="181" t="s">
        <v>1042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P130+P139+P145+P154+P170</f>
        <v>0</v>
      </c>
      <c r="Q129" s="186"/>
      <c r="R129" s="187">
        <f>R130+R139+R145+R154+R170</f>
        <v>0</v>
      </c>
      <c r="S129" s="186"/>
      <c r="T129" s="188">
        <f>T130+T139+T145+T154+T170</f>
        <v>0</v>
      </c>
      <c r="AR129" s="189" t="s">
        <v>95</v>
      </c>
      <c r="AT129" s="190" t="s">
        <v>84</v>
      </c>
      <c r="AU129" s="190" t="s">
        <v>85</v>
      </c>
      <c r="AY129" s="189" t="s">
        <v>209</v>
      </c>
      <c r="BK129" s="191">
        <f>BK130+BK139+BK145+BK154+BK170</f>
        <v>0</v>
      </c>
    </row>
    <row r="130" spans="1:65" s="12" customFormat="1" ht="22.9" customHeight="1">
      <c r="B130" s="178"/>
      <c r="C130" s="179"/>
      <c r="D130" s="180" t="s">
        <v>84</v>
      </c>
      <c r="E130" s="192" t="s">
        <v>2720</v>
      </c>
      <c r="F130" s="192" t="s">
        <v>2721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SUM(P131:P138)</f>
        <v>0</v>
      </c>
      <c r="Q130" s="186"/>
      <c r="R130" s="187">
        <f>SUM(R131:R138)</f>
        <v>0</v>
      </c>
      <c r="S130" s="186"/>
      <c r="T130" s="188">
        <f>SUM(T131:T138)</f>
        <v>0</v>
      </c>
      <c r="AR130" s="189" t="s">
        <v>93</v>
      </c>
      <c r="AT130" s="190" t="s">
        <v>84</v>
      </c>
      <c r="AU130" s="190" t="s">
        <v>93</v>
      </c>
      <c r="AY130" s="189" t="s">
        <v>209</v>
      </c>
      <c r="BK130" s="191">
        <f>SUM(BK131:BK138)</f>
        <v>0</v>
      </c>
    </row>
    <row r="131" spans="1:65" s="2" customFormat="1" ht="24.2" customHeight="1">
      <c r="A131" s="35"/>
      <c r="B131" s="36"/>
      <c r="C131" s="194" t="s">
        <v>93</v>
      </c>
      <c r="D131" s="194" t="s">
        <v>212</v>
      </c>
      <c r="E131" s="195" t="s">
        <v>2722</v>
      </c>
      <c r="F131" s="196" t="s">
        <v>2723</v>
      </c>
      <c r="G131" s="197" t="s">
        <v>2550</v>
      </c>
      <c r="H131" s="198">
        <v>1</v>
      </c>
      <c r="I131" s="199"/>
      <c r="J131" s="200">
        <f t="shared" ref="J131:J138" si="0">ROUND(I131*H131,2)</f>
        <v>0</v>
      </c>
      <c r="K131" s="196" t="s">
        <v>1</v>
      </c>
      <c r="L131" s="40"/>
      <c r="M131" s="201" t="s">
        <v>1</v>
      </c>
      <c r="N131" s="202" t="s">
        <v>50</v>
      </c>
      <c r="O131" s="72"/>
      <c r="P131" s="203">
        <f t="shared" ref="P131:P138" si="1">O131*H131</f>
        <v>0</v>
      </c>
      <c r="Q131" s="203">
        <v>0</v>
      </c>
      <c r="R131" s="203">
        <f t="shared" ref="R131:R138" si="2">Q131*H131</f>
        <v>0</v>
      </c>
      <c r="S131" s="203">
        <v>0</v>
      </c>
      <c r="T131" s="204">
        <f t="shared" ref="T131:T138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217</v>
      </c>
      <c r="AT131" s="205" t="s">
        <v>212</v>
      </c>
      <c r="AU131" s="205" t="s">
        <v>95</v>
      </c>
      <c r="AY131" s="17" t="s">
        <v>209</v>
      </c>
      <c r="BE131" s="206">
        <f t="shared" ref="BE131:BE138" si="4">IF(N131="základní",J131,0)</f>
        <v>0</v>
      </c>
      <c r="BF131" s="206">
        <f t="shared" ref="BF131:BF138" si="5">IF(N131="snížená",J131,0)</f>
        <v>0</v>
      </c>
      <c r="BG131" s="206">
        <f t="shared" ref="BG131:BG138" si="6">IF(N131="zákl. přenesená",J131,0)</f>
        <v>0</v>
      </c>
      <c r="BH131" s="206">
        <f t="shared" ref="BH131:BH138" si="7">IF(N131="sníž. přenesená",J131,0)</f>
        <v>0</v>
      </c>
      <c r="BI131" s="206">
        <f t="shared" ref="BI131:BI138" si="8">IF(N131="nulová",J131,0)</f>
        <v>0</v>
      </c>
      <c r="BJ131" s="17" t="s">
        <v>93</v>
      </c>
      <c r="BK131" s="206">
        <f t="shared" ref="BK131:BK138" si="9">ROUND(I131*H131,2)</f>
        <v>0</v>
      </c>
      <c r="BL131" s="17" t="s">
        <v>217</v>
      </c>
      <c r="BM131" s="205" t="s">
        <v>8</v>
      </c>
    </row>
    <row r="132" spans="1:65" s="2" customFormat="1" ht="24.2" customHeight="1">
      <c r="A132" s="35"/>
      <c r="B132" s="36"/>
      <c r="C132" s="194" t="s">
        <v>95</v>
      </c>
      <c r="D132" s="194" t="s">
        <v>212</v>
      </c>
      <c r="E132" s="195" t="s">
        <v>2724</v>
      </c>
      <c r="F132" s="196" t="s">
        <v>2725</v>
      </c>
      <c r="G132" s="197" t="s">
        <v>2550</v>
      </c>
      <c r="H132" s="198">
        <v>1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95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284</v>
      </c>
    </row>
    <row r="133" spans="1:65" s="2" customFormat="1" ht="16.5" customHeight="1">
      <c r="A133" s="35"/>
      <c r="B133" s="36"/>
      <c r="C133" s="194" t="s">
        <v>130</v>
      </c>
      <c r="D133" s="194" t="s">
        <v>212</v>
      </c>
      <c r="E133" s="195" t="s">
        <v>2726</v>
      </c>
      <c r="F133" s="196" t="s">
        <v>2727</v>
      </c>
      <c r="G133" s="197" t="s">
        <v>2698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217</v>
      </c>
      <c r="AT133" s="205" t="s">
        <v>212</v>
      </c>
      <c r="AU133" s="205" t="s">
        <v>95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416</v>
      </c>
    </row>
    <row r="134" spans="1:65" s="2" customFormat="1" ht="24.2" customHeight="1">
      <c r="A134" s="35"/>
      <c r="B134" s="36"/>
      <c r="C134" s="194" t="s">
        <v>217</v>
      </c>
      <c r="D134" s="194" t="s">
        <v>212</v>
      </c>
      <c r="E134" s="195" t="s">
        <v>2728</v>
      </c>
      <c r="F134" s="196" t="s">
        <v>2729</v>
      </c>
      <c r="G134" s="197" t="s">
        <v>2550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95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428</v>
      </c>
    </row>
    <row r="135" spans="1:65" s="2" customFormat="1" ht="24.2" customHeight="1">
      <c r="A135" s="35"/>
      <c r="B135" s="36"/>
      <c r="C135" s="194" t="s">
        <v>208</v>
      </c>
      <c r="D135" s="194" t="s">
        <v>212</v>
      </c>
      <c r="E135" s="195" t="s">
        <v>2730</v>
      </c>
      <c r="F135" s="196" t="s">
        <v>2731</v>
      </c>
      <c r="G135" s="197" t="s">
        <v>2550</v>
      </c>
      <c r="H135" s="198">
        <v>1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95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440</v>
      </c>
    </row>
    <row r="136" spans="1:65" s="2" customFormat="1" ht="16.5" customHeight="1">
      <c r="A136" s="35"/>
      <c r="B136" s="36"/>
      <c r="C136" s="194" t="s">
        <v>241</v>
      </c>
      <c r="D136" s="194" t="s">
        <v>212</v>
      </c>
      <c r="E136" s="195" t="s">
        <v>2732</v>
      </c>
      <c r="F136" s="196" t="s">
        <v>2733</v>
      </c>
      <c r="G136" s="197" t="s">
        <v>2698</v>
      </c>
      <c r="H136" s="198">
        <v>2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95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451</v>
      </c>
    </row>
    <row r="137" spans="1:65" s="2" customFormat="1" ht="16.5" customHeight="1">
      <c r="A137" s="35"/>
      <c r="B137" s="36"/>
      <c r="C137" s="194" t="s">
        <v>248</v>
      </c>
      <c r="D137" s="194" t="s">
        <v>212</v>
      </c>
      <c r="E137" s="195" t="s">
        <v>2734</v>
      </c>
      <c r="F137" s="196" t="s">
        <v>2735</v>
      </c>
      <c r="G137" s="197" t="s">
        <v>323</v>
      </c>
      <c r="H137" s="198">
        <v>16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95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466</v>
      </c>
    </row>
    <row r="138" spans="1:65" s="2" customFormat="1" ht="21.75" customHeight="1">
      <c r="A138" s="35"/>
      <c r="B138" s="36"/>
      <c r="C138" s="194" t="s">
        <v>254</v>
      </c>
      <c r="D138" s="194" t="s">
        <v>212</v>
      </c>
      <c r="E138" s="195" t="s">
        <v>2736</v>
      </c>
      <c r="F138" s="196" t="s">
        <v>2737</v>
      </c>
      <c r="G138" s="197" t="s">
        <v>2435</v>
      </c>
      <c r="H138" s="260"/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217</v>
      </c>
      <c r="AT138" s="205" t="s">
        <v>212</v>
      </c>
      <c r="AU138" s="205" t="s">
        <v>95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477</v>
      </c>
    </row>
    <row r="139" spans="1:65" s="12" customFormat="1" ht="22.9" customHeight="1">
      <c r="B139" s="178"/>
      <c r="C139" s="179"/>
      <c r="D139" s="180" t="s">
        <v>84</v>
      </c>
      <c r="E139" s="192" t="s">
        <v>2738</v>
      </c>
      <c r="F139" s="192" t="s">
        <v>2739</v>
      </c>
      <c r="G139" s="179"/>
      <c r="H139" s="179"/>
      <c r="I139" s="182"/>
      <c r="J139" s="193">
        <f>BK139</f>
        <v>0</v>
      </c>
      <c r="K139" s="179"/>
      <c r="L139" s="184"/>
      <c r="M139" s="185"/>
      <c r="N139" s="186"/>
      <c r="O139" s="186"/>
      <c r="P139" s="187">
        <f>SUM(P140:P144)</f>
        <v>0</v>
      </c>
      <c r="Q139" s="186"/>
      <c r="R139" s="187">
        <f>SUM(R140:R144)</f>
        <v>0</v>
      </c>
      <c r="S139" s="186"/>
      <c r="T139" s="188">
        <f>SUM(T140:T144)</f>
        <v>0</v>
      </c>
      <c r="AR139" s="189" t="s">
        <v>93</v>
      </c>
      <c r="AT139" s="190" t="s">
        <v>84</v>
      </c>
      <c r="AU139" s="190" t="s">
        <v>93</v>
      </c>
      <c r="AY139" s="189" t="s">
        <v>209</v>
      </c>
      <c r="BK139" s="191">
        <f>SUM(BK140:BK144)</f>
        <v>0</v>
      </c>
    </row>
    <row r="140" spans="1:65" s="2" customFormat="1" ht="21.75" customHeight="1">
      <c r="A140" s="35"/>
      <c r="B140" s="36"/>
      <c r="C140" s="194" t="s">
        <v>259</v>
      </c>
      <c r="D140" s="194" t="s">
        <v>212</v>
      </c>
      <c r="E140" s="195" t="s">
        <v>2740</v>
      </c>
      <c r="F140" s="196" t="s">
        <v>2741</v>
      </c>
      <c r="G140" s="197" t="s">
        <v>334</v>
      </c>
      <c r="H140" s="198">
        <v>55</v>
      </c>
      <c r="I140" s="199"/>
      <c r="J140" s="200">
        <f>ROUND(I140*H140,2)</f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95</v>
      </c>
      <c r="AY140" s="17" t="s">
        <v>209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7" t="s">
        <v>93</v>
      </c>
      <c r="BK140" s="206">
        <f>ROUND(I140*H140,2)</f>
        <v>0</v>
      </c>
      <c r="BL140" s="17" t="s">
        <v>217</v>
      </c>
      <c r="BM140" s="205" t="s">
        <v>490</v>
      </c>
    </row>
    <row r="141" spans="1:65" s="2" customFormat="1" ht="39">
      <c r="A141" s="35"/>
      <c r="B141" s="36"/>
      <c r="C141" s="37"/>
      <c r="D141" s="212" t="s">
        <v>221</v>
      </c>
      <c r="E141" s="37"/>
      <c r="F141" s="213" t="s">
        <v>2742</v>
      </c>
      <c r="G141" s="37"/>
      <c r="H141" s="37"/>
      <c r="I141" s="209"/>
      <c r="J141" s="37"/>
      <c r="K141" s="37"/>
      <c r="L141" s="40"/>
      <c r="M141" s="210"/>
      <c r="N141" s="211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221</v>
      </c>
      <c r="AU141" s="17" t="s">
        <v>95</v>
      </c>
    </row>
    <row r="142" spans="1:65" s="2" customFormat="1" ht="24.2" customHeight="1">
      <c r="A142" s="35"/>
      <c r="B142" s="36"/>
      <c r="C142" s="194" t="s">
        <v>265</v>
      </c>
      <c r="D142" s="194" t="s">
        <v>212</v>
      </c>
      <c r="E142" s="195" t="s">
        <v>2743</v>
      </c>
      <c r="F142" s="196" t="s">
        <v>2744</v>
      </c>
      <c r="G142" s="197" t="s">
        <v>334</v>
      </c>
      <c r="H142" s="198">
        <v>55</v>
      </c>
      <c r="I142" s="199"/>
      <c r="J142" s="200">
        <f>ROUND(I142*H142,2)</f>
        <v>0</v>
      </c>
      <c r="K142" s="196" t="s">
        <v>1</v>
      </c>
      <c r="L142" s="40"/>
      <c r="M142" s="201" t="s">
        <v>1</v>
      </c>
      <c r="N142" s="202" t="s">
        <v>50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95</v>
      </c>
      <c r="AY142" s="17" t="s">
        <v>209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7" t="s">
        <v>93</v>
      </c>
      <c r="BK142" s="206">
        <f>ROUND(I142*H142,2)</f>
        <v>0</v>
      </c>
      <c r="BL142" s="17" t="s">
        <v>217</v>
      </c>
      <c r="BM142" s="205" t="s">
        <v>512</v>
      </c>
    </row>
    <row r="143" spans="1:65" s="2" customFormat="1" ht="21.75" customHeight="1">
      <c r="A143" s="35"/>
      <c r="B143" s="36"/>
      <c r="C143" s="194" t="s">
        <v>270</v>
      </c>
      <c r="D143" s="194" t="s">
        <v>212</v>
      </c>
      <c r="E143" s="195" t="s">
        <v>2745</v>
      </c>
      <c r="F143" s="196" t="s">
        <v>2746</v>
      </c>
      <c r="G143" s="197" t="s">
        <v>334</v>
      </c>
      <c r="H143" s="198">
        <v>55</v>
      </c>
      <c r="I143" s="199"/>
      <c r="J143" s="200">
        <f>ROUND(I143*H143,2)</f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95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526</v>
      </c>
    </row>
    <row r="144" spans="1:65" s="2" customFormat="1" ht="21.75" customHeight="1">
      <c r="A144" s="35"/>
      <c r="B144" s="36"/>
      <c r="C144" s="194" t="s">
        <v>8</v>
      </c>
      <c r="D144" s="194" t="s">
        <v>212</v>
      </c>
      <c r="E144" s="195" t="s">
        <v>2747</v>
      </c>
      <c r="F144" s="196" t="s">
        <v>2748</v>
      </c>
      <c r="G144" s="197" t="s">
        <v>2435</v>
      </c>
      <c r="H144" s="260"/>
      <c r="I144" s="199"/>
      <c r="J144" s="200">
        <f>ROUND(I144*H144,2)</f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95</v>
      </c>
      <c r="AY144" s="17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93</v>
      </c>
      <c r="BK144" s="206">
        <f>ROUND(I144*H144,2)</f>
        <v>0</v>
      </c>
      <c r="BL144" s="17" t="s">
        <v>217</v>
      </c>
      <c r="BM144" s="205" t="s">
        <v>538</v>
      </c>
    </row>
    <row r="145" spans="1:65" s="12" customFormat="1" ht="22.9" customHeight="1">
      <c r="B145" s="178"/>
      <c r="C145" s="179"/>
      <c r="D145" s="180" t="s">
        <v>84</v>
      </c>
      <c r="E145" s="192" t="s">
        <v>2749</v>
      </c>
      <c r="F145" s="192" t="s">
        <v>2750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SUM(P146:P153)</f>
        <v>0</v>
      </c>
      <c r="Q145" s="186"/>
      <c r="R145" s="187">
        <f>SUM(R146:R153)</f>
        <v>0</v>
      </c>
      <c r="S145" s="186"/>
      <c r="T145" s="188">
        <f>SUM(T146:T153)</f>
        <v>0</v>
      </c>
      <c r="AR145" s="189" t="s">
        <v>93</v>
      </c>
      <c r="AT145" s="190" t="s">
        <v>84</v>
      </c>
      <c r="AU145" s="190" t="s">
        <v>93</v>
      </c>
      <c r="AY145" s="189" t="s">
        <v>209</v>
      </c>
      <c r="BK145" s="191">
        <f>SUM(BK146:BK153)</f>
        <v>0</v>
      </c>
    </row>
    <row r="146" spans="1:65" s="2" customFormat="1" ht="16.5" customHeight="1">
      <c r="A146" s="35"/>
      <c r="B146" s="36"/>
      <c r="C146" s="194" t="s">
        <v>279</v>
      </c>
      <c r="D146" s="194" t="s">
        <v>212</v>
      </c>
      <c r="E146" s="195" t="s">
        <v>2751</v>
      </c>
      <c r="F146" s="196" t="s">
        <v>2752</v>
      </c>
      <c r="G146" s="197" t="s">
        <v>2550</v>
      </c>
      <c r="H146" s="198">
        <v>2</v>
      </c>
      <c r="I146" s="199"/>
      <c r="J146" s="200">
        <f t="shared" ref="J146:J153" si="10">ROUND(I146*H146,2)</f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 t="shared" ref="P146:P153" si="11">O146*H146</f>
        <v>0</v>
      </c>
      <c r="Q146" s="203">
        <v>0</v>
      </c>
      <c r="R146" s="203">
        <f t="shared" ref="R146:R153" si="12">Q146*H146</f>
        <v>0</v>
      </c>
      <c r="S146" s="203">
        <v>0</v>
      </c>
      <c r="T146" s="204">
        <f t="shared" ref="T146:T153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95</v>
      </c>
      <c r="AY146" s="17" t="s">
        <v>209</v>
      </c>
      <c r="BE146" s="206">
        <f t="shared" ref="BE146:BE153" si="14">IF(N146="základní",J146,0)</f>
        <v>0</v>
      </c>
      <c r="BF146" s="206">
        <f t="shared" ref="BF146:BF153" si="15">IF(N146="snížená",J146,0)</f>
        <v>0</v>
      </c>
      <c r="BG146" s="206">
        <f t="shared" ref="BG146:BG153" si="16">IF(N146="zákl. přenesená",J146,0)</f>
        <v>0</v>
      </c>
      <c r="BH146" s="206">
        <f t="shared" ref="BH146:BH153" si="17">IF(N146="sníž. přenesená",J146,0)</f>
        <v>0</v>
      </c>
      <c r="BI146" s="206">
        <f t="shared" ref="BI146:BI153" si="18">IF(N146="nulová",J146,0)</f>
        <v>0</v>
      </c>
      <c r="BJ146" s="17" t="s">
        <v>93</v>
      </c>
      <c r="BK146" s="206">
        <f t="shared" ref="BK146:BK153" si="19">ROUND(I146*H146,2)</f>
        <v>0</v>
      </c>
      <c r="BL146" s="17" t="s">
        <v>217</v>
      </c>
      <c r="BM146" s="205" t="s">
        <v>550</v>
      </c>
    </row>
    <row r="147" spans="1:65" s="2" customFormat="1" ht="16.5" customHeight="1">
      <c r="A147" s="35"/>
      <c r="B147" s="36"/>
      <c r="C147" s="194" t="s">
        <v>284</v>
      </c>
      <c r="D147" s="194" t="s">
        <v>212</v>
      </c>
      <c r="E147" s="195" t="s">
        <v>2753</v>
      </c>
      <c r="F147" s="196" t="s">
        <v>2754</v>
      </c>
      <c r="G147" s="197" t="s">
        <v>2550</v>
      </c>
      <c r="H147" s="198">
        <v>1</v>
      </c>
      <c r="I147" s="199"/>
      <c r="J147" s="200">
        <f t="shared" si="10"/>
        <v>0</v>
      </c>
      <c r="K147" s="196" t="s">
        <v>1</v>
      </c>
      <c r="L147" s="40"/>
      <c r="M147" s="201" t="s">
        <v>1</v>
      </c>
      <c r="N147" s="202" t="s">
        <v>50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217</v>
      </c>
      <c r="AT147" s="205" t="s">
        <v>212</v>
      </c>
      <c r="AU147" s="205" t="s">
        <v>95</v>
      </c>
      <c r="AY147" s="17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7" t="s">
        <v>93</v>
      </c>
      <c r="BK147" s="206">
        <f t="shared" si="19"/>
        <v>0</v>
      </c>
      <c r="BL147" s="17" t="s">
        <v>217</v>
      </c>
      <c r="BM147" s="205" t="s">
        <v>562</v>
      </c>
    </row>
    <row r="148" spans="1:65" s="2" customFormat="1" ht="16.5" customHeight="1">
      <c r="A148" s="35"/>
      <c r="B148" s="36"/>
      <c r="C148" s="194" t="s">
        <v>289</v>
      </c>
      <c r="D148" s="194" t="s">
        <v>212</v>
      </c>
      <c r="E148" s="195" t="s">
        <v>2755</v>
      </c>
      <c r="F148" s="196" t="s">
        <v>2756</v>
      </c>
      <c r="G148" s="197" t="s">
        <v>2550</v>
      </c>
      <c r="H148" s="198">
        <v>3</v>
      </c>
      <c r="I148" s="199"/>
      <c r="J148" s="200">
        <f t="shared" si="10"/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95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217</v>
      </c>
      <c r="BM148" s="205" t="s">
        <v>573</v>
      </c>
    </row>
    <row r="149" spans="1:65" s="2" customFormat="1" ht="16.5" customHeight="1">
      <c r="A149" s="35"/>
      <c r="B149" s="36"/>
      <c r="C149" s="194" t="s">
        <v>416</v>
      </c>
      <c r="D149" s="194" t="s">
        <v>212</v>
      </c>
      <c r="E149" s="195" t="s">
        <v>2757</v>
      </c>
      <c r="F149" s="196" t="s">
        <v>2758</v>
      </c>
      <c r="G149" s="197" t="s">
        <v>2550</v>
      </c>
      <c r="H149" s="198">
        <v>2</v>
      </c>
      <c r="I149" s="199"/>
      <c r="J149" s="200">
        <f t="shared" si="10"/>
        <v>0</v>
      </c>
      <c r="K149" s="196" t="s">
        <v>1</v>
      </c>
      <c r="L149" s="40"/>
      <c r="M149" s="201" t="s">
        <v>1</v>
      </c>
      <c r="N149" s="202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217</v>
      </c>
      <c r="AT149" s="205" t="s">
        <v>212</v>
      </c>
      <c r="AU149" s="205" t="s">
        <v>95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217</v>
      </c>
      <c r="BM149" s="205" t="s">
        <v>586</v>
      </c>
    </row>
    <row r="150" spans="1:65" s="2" customFormat="1" ht="16.5" customHeight="1">
      <c r="A150" s="35"/>
      <c r="B150" s="36"/>
      <c r="C150" s="194" t="s">
        <v>422</v>
      </c>
      <c r="D150" s="194" t="s">
        <v>212</v>
      </c>
      <c r="E150" s="195" t="s">
        <v>2759</v>
      </c>
      <c r="F150" s="196" t="s">
        <v>2760</v>
      </c>
      <c r="G150" s="197" t="s">
        <v>2550</v>
      </c>
      <c r="H150" s="198">
        <v>1</v>
      </c>
      <c r="I150" s="199"/>
      <c r="J150" s="200">
        <f t="shared" si="10"/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217</v>
      </c>
      <c r="BM150" s="205" t="s">
        <v>598</v>
      </c>
    </row>
    <row r="151" spans="1:65" s="2" customFormat="1" ht="21.75" customHeight="1">
      <c r="A151" s="35"/>
      <c r="B151" s="36"/>
      <c r="C151" s="194" t="s">
        <v>428</v>
      </c>
      <c r="D151" s="194" t="s">
        <v>212</v>
      </c>
      <c r="E151" s="195" t="s">
        <v>2761</v>
      </c>
      <c r="F151" s="196" t="s">
        <v>2762</v>
      </c>
      <c r="G151" s="197" t="s">
        <v>2550</v>
      </c>
      <c r="H151" s="198">
        <v>1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95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609</v>
      </c>
    </row>
    <row r="152" spans="1:65" s="2" customFormat="1" ht="24.2" customHeight="1">
      <c r="A152" s="35"/>
      <c r="B152" s="36"/>
      <c r="C152" s="194" t="s">
        <v>434</v>
      </c>
      <c r="D152" s="194" t="s">
        <v>212</v>
      </c>
      <c r="E152" s="195" t="s">
        <v>2763</v>
      </c>
      <c r="F152" s="196" t="s">
        <v>2764</v>
      </c>
      <c r="G152" s="197" t="s">
        <v>2550</v>
      </c>
      <c r="H152" s="198">
        <v>1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95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624</v>
      </c>
    </row>
    <row r="153" spans="1:65" s="2" customFormat="1" ht="21.75" customHeight="1">
      <c r="A153" s="35"/>
      <c r="B153" s="36"/>
      <c r="C153" s="194" t="s">
        <v>440</v>
      </c>
      <c r="D153" s="194" t="s">
        <v>212</v>
      </c>
      <c r="E153" s="195" t="s">
        <v>2765</v>
      </c>
      <c r="F153" s="196" t="s">
        <v>2766</v>
      </c>
      <c r="G153" s="197" t="s">
        <v>2435</v>
      </c>
      <c r="H153" s="260"/>
      <c r="I153" s="199"/>
      <c r="J153" s="200">
        <f t="shared" si="10"/>
        <v>0</v>
      </c>
      <c r="K153" s="196" t="s">
        <v>1</v>
      </c>
      <c r="L153" s="40"/>
      <c r="M153" s="201" t="s">
        <v>1</v>
      </c>
      <c r="N153" s="202" t="s">
        <v>50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95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217</v>
      </c>
      <c r="BM153" s="205" t="s">
        <v>636</v>
      </c>
    </row>
    <row r="154" spans="1:65" s="12" customFormat="1" ht="22.9" customHeight="1">
      <c r="B154" s="178"/>
      <c r="C154" s="179"/>
      <c r="D154" s="180" t="s">
        <v>84</v>
      </c>
      <c r="E154" s="192" t="s">
        <v>2767</v>
      </c>
      <c r="F154" s="192" t="s">
        <v>2768</v>
      </c>
      <c r="G154" s="179"/>
      <c r="H154" s="179"/>
      <c r="I154" s="182"/>
      <c r="J154" s="193">
        <f>BK154</f>
        <v>0</v>
      </c>
      <c r="K154" s="179"/>
      <c r="L154" s="184"/>
      <c r="M154" s="185"/>
      <c r="N154" s="186"/>
      <c r="O154" s="186"/>
      <c r="P154" s="187">
        <f>SUM(P155:P169)</f>
        <v>0</v>
      </c>
      <c r="Q154" s="186"/>
      <c r="R154" s="187">
        <f>SUM(R155:R169)</f>
        <v>0</v>
      </c>
      <c r="S154" s="186"/>
      <c r="T154" s="188">
        <f>SUM(T155:T169)</f>
        <v>0</v>
      </c>
      <c r="AR154" s="189" t="s">
        <v>93</v>
      </c>
      <c r="AT154" s="190" t="s">
        <v>84</v>
      </c>
      <c r="AU154" s="190" t="s">
        <v>93</v>
      </c>
      <c r="AY154" s="189" t="s">
        <v>209</v>
      </c>
      <c r="BK154" s="191">
        <f>SUM(BK155:BK169)</f>
        <v>0</v>
      </c>
    </row>
    <row r="155" spans="1:65" s="2" customFormat="1" ht="24.2" customHeight="1">
      <c r="A155" s="35"/>
      <c r="B155" s="36"/>
      <c r="C155" s="194" t="s">
        <v>7</v>
      </c>
      <c r="D155" s="194" t="s">
        <v>212</v>
      </c>
      <c r="E155" s="195" t="s">
        <v>2769</v>
      </c>
      <c r="F155" s="196" t="s">
        <v>2770</v>
      </c>
      <c r="G155" s="197" t="s">
        <v>2550</v>
      </c>
      <c r="H155" s="198">
        <v>1</v>
      </c>
      <c r="I155" s="199"/>
      <c r="J155" s="200">
        <f t="shared" ref="J155:J169" si="20">ROUND(I155*H155,2)</f>
        <v>0</v>
      </c>
      <c r="K155" s="196" t="s">
        <v>1</v>
      </c>
      <c r="L155" s="40"/>
      <c r="M155" s="201" t="s">
        <v>1</v>
      </c>
      <c r="N155" s="202" t="s">
        <v>50</v>
      </c>
      <c r="O155" s="72"/>
      <c r="P155" s="203">
        <f t="shared" ref="P155:P169" si="21">O155*H155</f>
        <v>0</v>
      </c>
      <c r="Q155" s="203">
        <v>0</v>
      </c>
      <c r="R155" s="203">
        <f t="shared" ref="R155:R169" si="22">Q155*H155</f>
        <v>0</v>
      </c>
      <c r="S155" s="203">
        <v>0</v>
      </c>
      <c r="T155" s="204">
        <f t="shared" ref="T155:T169" si="2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217</v>
      </c>
      <c r="AT155" s="205" t="s">
        <v>212</v>
      </c>
      <c r="AU155" s="205" t="s">
        <v>95</v>
      </c>
      <c r="AY155" s="17" t="s">
        <v>209</v>
      </c>
      <c r="BE155" s="206">
        <f t="shared" ref="BE155:BE169" si="24">IF(N155="základní",J155,0)</f>
        <v>0</v>
      </c>
      <c r="BF155" s="206">
        <f t="shared" ref="BF155:BF169" si="25">IF(N155="snížená",J155,0)</f>
        <v>0</v>
      </c>
      <c r="BG155" s="206">
        <f t="shared" ref="BG155:BG169" si="26">IF(N155="zákl. přenesená",J155,0)</f>
        <v>0</v>
      </c>
      <c r="BH155" s="206">
        <f t="shared" ref="BH155:BH169" si="27">IF(N155="sníž. přenesená",J155,0)</f>
        <v>0</v>
      </c>
      <c r="BI155" s="206">
        <f t="shared" ref="BI155:BI169" si="28">IF(N155="nulová",J155,0)</f>
        <v>0</v>
      </c>
      <c r="BJ155" s="17" t="s">
        <v>93</v>
      </c>
      <c r="BK155" s="206">
        <f t="shared" ref="BK155:BK169" si="29">ROUND(I155*H155,2)</f>
        <v>0</v>
      </c>
      <c r="BL155" s="17" t="s">
        <v>217</v>
      </c>
      <c r="BM155" s="205" t="s">
        <v>646</v>
      </c>
    </row>
    <row r="156" spans="1:65" s="2" customFormat="1" ht="16.5" customHeight="1">
      <c r="A156" s="35"/>
      <c r="B156" s="36"/>
      <c r="C156" s="194" t="s">
        <v>451</v>
      </c>
      <c r="D156" s="194" t="s">
        <v>212</v>
      </c>
      <c r="E156" s="195" t="s">
        <v>2771</v>
      </c>
      <c r="F156" s="196" t="s">
        <v>2772</v>
      </c>
      <c r="G156" s="197" t="s">
        <v>2698</v>
      </c>
      <c r="H156" s="198">
        <v>1</v>
      </c>
      <c r="I156" s="199"/>
      <c r="J156" s="200">
        <f t="shared" si="20"/>
        <v>0</v>
      </c>
      <c r="K156" s="196" t="s">
        <v>1</v>
      </c>
      <c r="L156" s="40"/>
      <c r="M156" s="201" t="s">
        <v>1</v>
      </c>
      <c r="N156" s="202" t="s">
        <v>50</v>
      </c>
      <c r="O156" s="72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95</v>
      </c>
      <c r="AY156" s="17" t="s">
        <v>209</v>
      </c>
      <c r="BE156" s="206">
        <f t="shared" si="24"/>
        <v>0</v>
      </c>
      <c r="BF156" s="206">
        <f t="shared" si="25"/>
        <v>0</v>
      </c>
      <c r="BG156" s="206">
        <f t="shared" si="26"/>
        <v>0</v>
      </c>
      <c r="BH156" s="206">
        <f t="shared" si="27"/>
        <v>0</v>
      </c>
      <c r="BI156" s="206">
        <f t="shared" si="28"/>
        <v>0</v>
      </c>
      <c r="BJ156" s="17" t="s">
        <v>93</v>
      </c>
      <c r="BK156" s="206">
        <f t="shared" si="29"/>
        <v>0</v>
      </c>
      <c r="BL156" s="17" t="s">
        <v>217</v>
      </c>
      <c r="BM156" s="205" t="s">
        <v>663</v>
      </c>
    </row>
    <row r="157" spans="1:65" s="2" customFormat="1" ht="16.5" customHeight="1">
      <c r="A157" s="35"/>
      <c r="B157" s="36"/>
      <c r="C157" s="194" t="s">
        <v>459</v>
      </c>
      <c r="D157" s="194" t="s">
        <v>212</v>
      </c>
      <c r="E157" s="195" t="s">
        <v>2773</v>
      </c>
      <c r="F157" s="196" t="s">
        <v>2774</v>
      </c>
      <c r="G157" s="197" t="s">
        <v>2550</v>
      </c>
      <c r="H157" s="198">
        <v>1</v>
      </c>
      <c r="I157" s="199"/>
      <c r="J157" s="200">
        <f t="shared" si="20"/>
        <v>0</v>
      </c>
      <c r="K157" s="196" t="s">
        <v>1</v>
      </c>
      <c r="L157" s="40"/>
      <c r="M157" s="201" t="s">
        <v>1</v>
      </c>
      <c r="N157" s="202" t="s">
        <v>50</v>
      </c>
      <c r="O157" s="72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95</v>
      </c>
      <c r="AY157" s="17" t="s">
        <v>209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7" t="s">
        <v>93</v>
      </c>
      <c r="BK157" s="206">
        <f t="shared" si="29"/>
        <v>0</v>
      </c>
      <c r="BL157" s="17" t="s">
        <v>217</v>
      </c>
      <c r="BM157" s="205" t="s">
        <v>677</v>
      </c>
    </row>
    <row r="158" spans="1:65" s="2" customFormat="1" ht="24.2" customHeight="1">
      <c r="A158" s="35"/>
      <c r="B158" s="36"/>
      <c r="C158" s="194" t="s">
        <v>466</v>
      </c>
      <c r="D158" s="194" t="s">
        <v>212</v>
      </c>
      <c r="E158" s="195" t="s">
        <v>2775</v>
      </c>
      <c r="F158" s="196" t="s">
        <v>2776</v>
      </c>
      <c r="G158" s="197" t="s">
        <v>334</v>
      </c>
      <c r="H158" s="198">
        <v>1550</v>
      </c>
      <c r="I158" s="199"/>
      <c r="J158" s="200">
        <f t="shared" si="20"/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95</v>
      </c>
      <c r="AY158" s="17" t="s">
        <v>209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7" t="s">
        <v>93</v>
      </c>
      <c r="BK158" s="206">
        <f t="shared" si="29"/>
        <v>0</v>
      </c>
      <c r="BL158" s="17" t="s">
        <v>217</v>
      </c>
      <c r="BM158" s="205" t="s">
        <v>687</v>
      </c>
    </row>
    <row r="159" spans="1:65" s="2" customFormat="1" ht="24.2" customHeight="1">
      <c r="A159" s="35"/>
      <c r="B159" s="36"/>
      <c r="C159" s="194" t="s">
        <v>471</v>
      </c>
      <c r="D159" s="194" t="s">
        <v>212</v>
      </c>
      <c r="E159" s="195" t="s">
        <v>2777</v>
      </c>
      <c r="F159" s="196" t="s">
        <v>2778</v>
      </c>
      <c r="G159" s="197" t="s">
        <v>2779</v>
      </c>
      <c r="H159" s="198">
        <v>290</v>
      </c>
      <c r="I159" s="199"/>
      <c r="J159" s="200">
        <f t="shared" si="2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95</v>
      </c>
      <c r="AY159" s="17" t="s">
        <v>209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7" t="s">
        <v>93</v>
      </c>
      <c r="BK159" s="206">
        <f t="shared" si="29"/>
        <v>0</v>
      </c>
      <c r="BL159" s="17" t="s">
        <v>217</v>
      </c>
      <c r="BM159" s="205" t="s">
        <v>697</v>
      </c>
    </row>
    <row r="160" spans="1:65" s="2" customFormat="1" ht="33" customHeight="1">
      <c r="A160" s="35"/>
      <c r="B160" s="36"/>
      <c r="C160" s="194" t="s">
        <v>477</v>
      </c>
      <c r="D160" s="194" t="s">
        <v>212</v>
      </c>
      <c r="E160" s="195" t="s">
        <v>2780</v>
      </c>
      <c r="F160" s="196" t="s">
        <v>2781</v>
      </c>
      <c r="G160" s="197" t="s">
        <v>2550</v>
      </c>
      <c r="H160" s="198">
        <v>1</v>
      </c>
      <c r="I160" s="199"/>
      <c r="J160" s="200">
        <f t="shared" si="20"/>
        <v>0</v>
      </c>
      <c r="K160" s="196" t="s">
        <v>1</v>
      </c>
      <c r="L160" s="40"/>
      <c r="M160" s="201" t="s">
        <v>1</v>
      </c>
      <c r="N160" s="202" t="s">
        <v>50</v>
      </c>
      <c r="O160" s="72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95</v>
      </c>
      <c r="AY160" s="17" t="s">
        <v>209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7" t="s">
        <v>93</v>
      </c>
      <c r="BK160" s="206">
        <f t="shared" si="29"/>
        <v>0</v>
      </c>
      <c r="BL160" s="17" t="s">
        <v>217</v>
      </c>
      <c r="BM160" s="205" t="s">
        <v>709</v>
      </c>
    </row>
    <row r="161" spans="1:65" s="2" customFormat="1" ht="33" customHeight="1">
      <c r="A161" s="35"/>
      <c r="B161" s="36"/>
      <c r="C161" s="194" t="s">
        <v>483</v>
      </c>
      <c r="D161" s="194" t="s">
        <v>212</v>
      </c>
      <c r="E161" s="195" t="s">
        <v>2782</v>
      </c>
      <c r="F161" s="196" t="s">
        <v>2783</v>
      </c>
      <c r="G161" s="197" t="s">
        <v>2550</v>
      </c>
      <c r="H161" s="198">
        <v>1</v>
      </c>
      <c r="I161" s="199"/>
      <c r="J161" s="200">
        <f t="shared" si="20"/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95</v>
      </c>
      <c r="AY161" s="17" t="s">
        <v>209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7" t="s">
        <v>93</v>
      </c>
      <c r="BK161" s="206">
        <f t="shared" si="29"/>
        <v>0</v>
      </c>
      <c r="BL161" s="17" t="s">
        <v>217</v>
      </c>
      <c r="BM161" s="205" t="s">
        <v>720</v>
      </c>
    </row>
    <row r="162" spans="1:65" s="2" customFormat="1" ht="16.5" customHeight="1">
      <c r="A162" s="35"/>
      <c r="B162" s="36"/>
      <c r="C162" s="194" t="s">
        <v>490</v>
      </c>
      <c r="D162" s="194" t="s">
        <v>212</v>
      </c>
      <c r="E162" s="195" t="s">
        <v>2784</v>
      </c>
      <c r="F162" s="196" t="s">
        <v>2785</v>
      </c>
      <c r="G162" s="197" t="s">
        <v>2550</v>
      </c>
      <c r="H162" s="198">
        <v>1</v>
      </c>
      <c r="I162" s="199"/>
      <c r="J162" s="200">
        <f t="shared" si="20"/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95</v>
      </c>
      <c r="AY162" s="17" t="s">
        <v>209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7" t="s">
        <v>93</v>
      </c>
      <c r="BK162" s="206">
        <f t="shared" si="29"/>
        <v>0</v>
      </c>
      <c r="BL162" s="17" t="s">
        <v>217</v>
      </c>
      <c r="BM162" s="205" t="s">
        <v>731</v>
      </c>
    </row>
    <row r="163" spans="1:65" s="2" customFormat="1" ht="16.5" customHeight="1">
      <c r="A163" s="35"/>
      <c r="B163" s="36"/>
      <c r="C163" s="194" t="s">
        <v>499</v>
      </c>
      <c r="D163" s="194" t="s">
        <v>212</v>
      </c>
      <c r="E163" s="195" t="s">
        <v>2786</v>
      </c>
      <c r="F163" s="196" t="s">
        <v>2787</v>
      </c>
      <c r="G163" s="197" t="s">
        <v>2550</v>
      </c>
      <c r="H163" s="198">
        <v>1</v>
      </c>
      <c r="I163" s="199"/>
      <c r="J163" s="200">
        <f t="shared" si="20"/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95</v>
      </c>
      <c r="AY163" s="17" t="s">
        <v>209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7" t="s">
        <v>93</v>
      </c>
      <c r="BK163" s="206">
        <f t="shared" si="29"/>
        <v>0</v>
      </c>
      <c r="BL163" s="17" t="s">
        <v>217</v>
      </c>
      <c r="BM163" s="205" t="s">
        <v>742</v>
      </c>
    </row>
    <row r="164" spans="1:65" s="2" customFormat="1" ht="16.5" customHeight="1">
      <c r="A164" s="35"/>
      <c r="B164" s="36"/>
      <c r="C164" s="194" t="s">
        <v>512</v>
      </c>
      <c r="D164" s="194" t="s">
        <v>212</v>
      </c>
      <c r="E164" s="195" t="s">
        <v>2788</v>
      </c>
      <c r="F164" s="196" t="s">
        <v>2789</v>
      </c>
      <c r="G164" s="197" t="s">
        <v>2790</v>
      </c>
      <c r="H164" s="198">
        <v>2</v>
      </c>
      <c r="I164" s="199"/>
      <c r="J164" s="200">
        <f t="shared" si="20"/>
        <v>0</v>
      </c>
      <c r="K164" s="196" t="s">
        <v>1</v>
      </c>
      <c r="L164" s="40"/>
      <c r="M164" s="201" t="s">
        <v>1</v>
      </c>
      <c r="N164" s="202" t="s">
        <v>50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217</v>
      </c>
      <c r="AT164" s="205" t="s">
        <v>212</v>
      </c>
      <c r="AU164" s="205" t="s">
        <v>95</v>
      </c>
      <c r="AY164" s="17" t="s">
        <v>209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7" t="s">
        <v>93</v>
      </c>
      <c r="BK164" s="206">
        <f t="shared" si="29"/>
        <v>0</v>
      </c>
      <c r="BL164" s="17" t="s">
        <v>217</v>
      </c>
      <c r="BM164" s="205" t="s">
        <v>757</v>
      </c>
    </row>
    <row r="165" spans="1:65" s="2" customFormat="1" ht="24.2" customHeight="1">
      <c r="A165" s="35"/>
      <c r="B165" s="36"/>
      <c r="C165" s="194" t="s">
        <v>519</v>
      </c>
      <c r="D165" s="194" t="s">
        <v>212</v>
      </c>
      <c r="E165" s="195" t="s">
        <v>2791</v>
      </c>
      <c r="F165" s="196" t="s">
        <v>2792</v>
      </c>
      <c r="G165" s="197" t="s">
        <v>334</v>
      </c>
      <c r="H165" s="198">
        <v>80</v>
      </c>
      <c r="I165" s="199"/>
      <c r="J165" s="200">
        <f t="shared" si="20"/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95</v>
      </c>
      <c r="AY165" s="17" t="s">
        <v>209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7" t="s">
        <v>93</v>
      </c>
      <c r="BK165" s="206">
        <f t="shared" si="29"/>
        <v>0</v>
      </c>
      <c r="BL165" s="17" t="s">
        <v>217</v>
      </c>
      <c r="BM165" s="205" t="s">
        <v>770</v>
      </c>
    </row>
    <row r="166" spans="1:65" s="2" customFormat="1" ht="16.5" customHeight="1">
      <c r="A166" s="35"/>
      <c r="B166" s="36"/>
      <c r="C166" s="194" t="s">
        <v>526</v>
      </c>
      <c r="D166" s="194" t="s">
        <v>212</v>
      </c>
      <c r="E166" s="195" t="s">
        <v>2793</v>
      </c>
      <c r="F166" s="196" t="s">
        <v>2794</v>
      </c>
      <c r="G166" s="197" t="s">
        <v>334</v>
      </c>
      <c r="H166" s="198">
        <v>17</v>
      </c>
      <c r="I166" s="199"/>
      <c r="J166" s="200">
        <f t="shared" si="20"/>
        <v>0</v>
      </c>
      <c r="K166" s="196" t="s">
        <v>1</v>
      </c>
      <c r="L166" s="40"/>
      <c r="M166" s="201" t="s">
        <v>1</v>
      </c>
      <c r="N166" s="202" t="s">
        <v>50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95</v>
      </c>
      <c r="AY166" s="17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7" t="s">
        <v>93</v>
      </c>
      <c r="BK166" s="206">
        <f t="shared" si="29"/>
        <v>0</v>
      </c>
      <c r="BL166" s="17" t="s">
        <v>217</v>
      </c>
      <c r="BM166" s="205" t="s">
        <v>784</v>
      </c>
    </row>
    <row r="167" spans="1:65" s="2" customFormat="1" ht="16.5" customHeight="1">
      <c r="A167" s="35"/>
      <c r="B167" s="36"/>
      <c r="C167" s="194" t="s">
        <v>532</v>
      </c>
      <c r="D167" s="194" t="s">
        <v>212</v>
      </c>
      <c r="E167" s="195" t="s">
        <v>2795</v>
      </c>
      <c r="F167" s="196" t="s">
        <v>2796</v>
      </c>
      <c r="G167" s="197" t="s">
        <v>334</v>
      </c>
      <c r="H167" s="198">
        <v>225</v>
      </c>
      <c r="I167" s="199"/>
      <c r="J167" s="200">
        <f t="shared" si="20"/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95</v>
      </c>
      <c r="AY167" s="17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7" t="s">
        <v>93</v>
      </c>
      <c r="BK167" s="206">
        <f t="shared" si="29"/>
        <v>0</v>
      </c>
      <c r="BL167" s="17" t="s">
        <v>217</v>
      </c>
      <c r="BM167" s="205" t="s">
        <v>797</v>
      </c>
    </row>
    <row r="168" spans="1:65" s="2" customFormat="1" ht="16.5" customHeight="1">
      <c r="A168" s="35"/>
      <c r="B168" s="36"/>
      <c r="C168" s="194" t="s">
        <v>538</v>
      </c>
      <c r="D168" s="194" t="s">
        <v>212</v>
      </c>
      <c r="E168" s="195" t="s">
        <v>2797</v>
      </c>
      <c r="F168" s="196" t="s">
        <v>2798</v>
      </c>
      <c r="G168" s="197" t="s">
        <v>2034</v>
      </c>
      <c r="H168" s="198">
        <v>45</v>
      </c>
      <c r="I168" s="199"/>
      <c r="J168" s="200">
        <f t="shared" si="2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95</v>
      </c>
      <c r="AY168" s="17" t="s">
        <v>209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7" t="s">
        <v>93</v>
      </c>
      <c r="BK168" s="206">
        <f t="shared" si="29"/>
        <v>0</v>
      </c>
      <c r="BL168" s="17" t="s">
        <v>217</v>
      </c>
      <c r="BM168" s="205" t="s">
        <v>813</v>
      </c>
    </row>
    <row r="169" spans="1:65" s="2" customFormat="1" ht="21.75" customHeight="1">
      <c r="A169" s="35"/>
      <c r="B169" s="36"/>
      <c r="C169" s="194" t="s">
        <v>544</v>
      </c>
      <c r="D169" s="194" t="s">
        <v>212</v>
      </c>
      <c r="E169" s="195" t="s">
        <v>2799</v>
      </c>
      <c r="F169" s="196" t="s">
        <v>2800</v>
      </c>
      <c r="G169" s="197" t="s">
        <v>2435</v>
      </c>
      <c r="H169" s="260"/>
      <c r="I169" s="199"/>
      <c r="J169" s="200">
        <f t="shared" si="2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95</v>
      </c>
      <c r="AY169" s="17" t="s">
        <v>209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7" t="s">
        <v>93</v>
      </c>
      <c r="BK169" s="206">
        <f t="shared" si="29"/>
        <v>0</v>
      </c>
      <c r="BL169" s="17" t="s">
        <v>217</v>
      </c>
      <c r="BM169" s="205" t="s">
        <v>868</v>
      </c>
    </row>
    <row r="170" spans="1:65" s="12" customFormat="1" ht="22.9" customHeight="1">
      <c r="B170" s="178"/>
      <c r="C170" s="179"/>
      <c r="D170" s="180" t="s">
        <v>84</v>
      </c>
      <c r="E170" s="192" t="s">
        <v>2801</v>
      </c>
      <c r="F170" s="192" t="s">
        <v>2802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93</v>
      </c>
      <c r="AT170" s="190" t="s">
        <v>84</v>
      </c>
      <c r="AU170" s="190" t="s">
        <v>93</v>
      </c>
      <c r="AY170" s="189" t="s">
        <v>209</v>
      </c>
      <c r="BK170" s="191">
        <f>SUM(BK171:BK172)</f>
        <v>0</v>
      </c>
    </row>
    <row r="171" spans="1:65" s="2" customFormat="1" ht="24.2" customHeight="1">
      <c r="A171" s="35"/>
      <c r="B171" s="36"/>
      <c r="C171" s="194" t="s">
        <v>550</v>
      </c>
      <c r="D171" s="194" t="s">
        <v>212</v>
      </c>
      <c r="E171" s="195" t="s">
        <v>2803</v>
      </c>
      <c r="F171" s="196" t="s">
        <v>2804</v>
      </c>
      <c r="G171" s="197" t="s">
        <v>2550</v>
      </c>
      <c r="H171" s="198">
        <v>1</v>
      </c>
      <c r="I171" s="199"/>
      <c r="J171" s="200">
        <f>ROUND(I171*H171,2)</f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95</v>
      </c>
      <c r="AY171" s="17" t="s">
        <v>209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7" t="s">
        <v>93</v>
      </c>
      <c r="BK171" s="206">
        <f>ROUND(I171*H171,2)</f>
        <v>0</v>
      </c>
      <c r="BL171" s="17" t="s">
        <v>217</v>
      </c>
      <c r="BM171" s="205" t="s">
        <v>880</v>
      </c>
    </row>
    <row r="172" spans="1:65" s="2" customFormat="1" ht="16.5" customHeight="1">
      <c r="A172" s="35"/>
      <c r="B172" s="36"/>
      <c r="C172" s="194" t="s">
        <v>556</v>
      </c>
      <c r="D172" s="194" t="s">
        <v>212</v>
      </c>
      <c r="E172" s="195" t="s">
        <v>2805</v>
      </c>
      <c r="F172" s="196" t="s">
        <v>2806</v>
      </c>
      <c r="G172" s="197" t="s">
        <v>2550</v>
      </c>
      <c r="H172" s="198">
        <v>2</v>
      </c>
      <c r="I172" s="199"/>
      <c r="J172" s="200">
        <f>ROUND(I172*H172,2)</f>
        <v>0</v>
      </c>
      <c r="K172" s="196" t="s">
        <v>1</v>
      </c>
      <c r="L172" s="40"/>
      <c r="M172" s="201" t="s">
        <v>1</v>
      </c>
      <c r="N172" s="202" t="s">
        <v>50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95</v>
      </c>
      <c r="AY172" s="17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93</v>
      </c>
      <c r="BK172" s="206">
        <f>ROUND(I172*H172,2)</f>
        <v>0</v>
      </c>
      <c r="BL172" s="17" t="s">
        <v>217</v>
      </c>
      <c r="BM172" s="205" t="s">
        <v>890</v>
      </c>
    </row>
    <row r="173" spans="1:65" s="12" customFormat="1" ht="25.9" customHeight="1">
      <c r="B173" s="178"/>
      <c r="C173" s="179"/>
      <c r="D173" s="180" t="s">
        <v>84</v>
      </c>
      <c r="E173" s="181" t="s">
        <v>2807</v>
      </c>
      <c r="F173" s="181" t="s">
        <v>2808</v>
      </c>
      <c r="G173" s="179"/>
      <c r="H173" s="179"/>
      <c r="I173" s="182"/>
      <c r="J173" s="183">
        <f>BK173</f>
        <v>0</v>
      </c>
      <c r="K173" s="179"/>
      <c r="L173" s="184"/>
      <c r="M173" s="185"/>
      <c r="N173" s="186"/>
      <c r="O173" s="186"/>
      <c r="P173" s="187">
        <f>P174+P175+P176+P179</f>
        <v>0</v>
      </c>
      <c r="Q173" s="186"/>
      <c r="R173" s="187">
        <f>R174+R175+R176+R179</f>
        <v>0</v>
      </c>
      <c r="S173" s="186"/>
      <c r="T173" s="188">
        <f>T174+T175+T176+T179</f>
        <v>0</v>
      </c>
      <c r="AR173" s="189" t="s">
        <v>93</v>
      </c>
      <c r="AT173" s="190" t="s">
        <v>84</v>
      </c>
      <c r="AU173" s="190" t="s">
        <v>85</v>
      </c>
      <c r="AY173" s="189" t="s">
        <v>209</v>
      </c>
      <c r="BK173" s="191">
        <f>BK174+BK175+BK176+BK179</f>
        <v>0</v>
      </c>
    </row>
    <row r="174" spans="1:65" s="2" customFormat="1" ht="24.2" customHeight="1">
      <c r="A174" s="35"/>
      <c r="B174" s="36"/>
      <c r="C174" s="194" t="s">
        <v>562</v>
      </c>
      <c r="D174" s="194" t="s">
        <v>212</v>
      </c>
      <c r="E174" s="195" t="s">
        <v>1931</v>
      </c>
      <c r="F174" s="196" t="s">
        <v>2809</v>
      </c>
      <c r="G174" s="197" t="s">
        <v>2034</v>
      </c>
      <c r="H174" s="198">
        <v>30</v>
      </c>
      <c r="I174" s="199"/>
      <c r="J174" s="200">
        <f>ROUND(I174*H174,2)</f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217</v>
      </c>
      <c r="AT174" s="205" t="s">
        <v>212</v>
      </c>
      <c r="AU174" s="205" t="s">
        <v>93</v>
      </c>
      <c r="AY174" s="17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7" t="s">
        <v>93</v>
      </c>
      <c r="BK174" s="206">
        <f>ROUND(I174*H174,2)</f>
        <v>0</v>
      </c>
      <c r="BL174" s="17" t="s">
        <v>217</v>
      </c>
      <c r="BM174" s="205" t="s">
        <v>900</v>
      </c>
    </row>
    <row r="175" spans="1:65" s="2" customFormat="1" ht="24.2" customHeight="1">
      <c r="A175" s="35"/>
      <c r="B175" s="36"/>
      <c r="C175" s="194" t="s">
        <v>568</v>
      </c>
      <c r="D175" s="194" t="s">
        <v>212</v>
      </c>
      <c r="E175" s="195" t="s">
        <v>2810</v>
      </c>
      <c r="F175" s="196" t="s">
        <v>2811</v>
      </c>
      <c r="G175" s="197" t="s">
        <v>2034</v>
      </c>
      <c r="H175" s="198">
        <v>20</v>
      </c>
      <c r="I175" s="199"/>
      <c r="J175" s="200">
        <f>ROUND(I175*H175,2)</f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93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217</v>
      </c>
      <c r="BM175" s="205" t="s">
        <v>911</v>
      </c>
    </row>
    <row r="176" spans="1:65" s="12" customFormat="1" ht="22.9" customHeight="1">
      <c r="B176" s="178"/>
      <c r="C176" s="179"/>
      <c r="D176" s="180" t="s">
        <v>84</v>
      </c>
      <c r="E176" s="192" t="s">
        <v>2812</v>
      </c>
      <c r="F176" s="192" t="s">
        <v>2813</v>
      </c>
      <c r="G176" s="179"/>
      <c r="H176" s="179"/>
      <c r="I176" s="182"/>
      <c r="J176" s="193">
        <f>BK176</f>
        <v>0</v>
      </c>
      <c r="K176" s="179"/>
      <c r="L176" s="184"/>
      <c r="M176" s="185"/>
      <c r="N176" s="186"/>
      <c r="O176" s="186"/>
      <c r="P176" s="187">
        <f>SUM(P177:P178)</f>
        <v>0</v>
      </c>
      <c r="Q176" s="186"/>
      <c r="R176" s="187">
        <f>SUM(R177:R178)</f>
        <v>0</v>
      </c>
      <c r="S176" s="186"/>
      <c r="T176" s="188">
        <f>SUM(T177:T178)</f>
        <v>0</v>
      </c>
      <c r="AR176" s="189" t="s">
        <v>93</v>
      </c>
      <c r="AT176" s="190" t="s">
        <v>84</v>
      </c>
      <c r="AU176" s="190" t="s">
        <v>93</v>
      </c>
      <c r="AY176" s="189" t="s">
        <v>209</v>
      </c>
      <c r="BK176" s="191">
        <f>SUM(BK177:BK178)</f>
        <v>0</v>
      </c>
    </row>
    <row r="177" spans="1:65" s="2" customFormat="1" ht="24.2" customHeight="1">
      <c r="A177" s="35"/>
      <c r="B177" s="36"/>
      <c r="C177" s="194" t="s">
        <v>573</v>
      </c>
      <c r="D177" s="194" t="s">
        <v>212</v>
      </c>
      <c r="E177" s="195" t="s">
        <v>2814</v>
      </c>
      <c r="F177" s="196" t="s">
        <v>2815</v>
      </c>
      <c r="G177" s="197" t="s">
        <v>334</v>
      </c>
      <c r="H177" s="198">
        <v>55</v>
      </c>
      <c r="I177" s="199"/>
      <c r="J177" s="200">
        <f>ROUND(I177*H177,2)</f>
        <v>0</v>
      </c>
      <c r="K177" s="196" t="s">
        <v>1</v>
      </c>
      <c r="L177" s="40"/>
      <c r="M177" s="201" t="s">
        <v>1</v>
      </c>
      <c r="N177" s="202" t="s">
        <v>50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217</v>
      </c>
      <c r="AT177" s="205" t="s">
        <v>212</v>
      </c>
      <c r="AU177" s="205" t="s">
        <v>95</v>
      </c>
      <c r="AY177" s="17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93</v>
      </c>
      <c r="BK177" s="206">
        <f>ROUND(I177*H177,2)</f>
        <v>0</v>
      </c>
      <c r="BL177" s="17" t="s">
        <v>217</v>
      </c>
      <c r="BM177" s="205" t="s">
        <v>925</v>
      </c>
    </row>
    <row r="178" spans="1:65" s="2" customFormat="1" ht="21.75" customHeight="1">
      <c r="A178" s="35"/>
      <c r="B178" s="36"/>
      <c r="C178" s="194" t="s">
        <v>579</v>
      </c>
      <c r="D178" s="194" t="s">
        <v>212</v>
      </c>
      <c r="E178" s="195" t="s">
        <v>1100</v>
      </c>
      <c r="F178" s="196" t="s">
        <v>2816</v>
      </c>
      <c r="G178" s="197" t="s">
        <v>2435</v>
      </c>
      <c r="H178" s="260"/>
      <c r="I178" s="199"/>
      <c r="J178" s="200">
        <f>ROUND(I178*H178,2)</f>
        <v>0</v>
      </c>
      <c r="K178" s="196" t="s">
        <v>1</v>
      </c>
      <c r="L178" s="40"/>
      <c r="M178" s="201" t="s">
        <v>1</v>
      </c>
      <c r="N178" s="202" t="s">
        <v>50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95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217</v>
      </c>
      <c r="BM178" s="205" t="s">
        <v>944</v>
      </c>
    </row>
    <row r="179" spans="1:65" s="12" customFormat="1" ht="22.9" customHeight="1">
      <c r="B179" s="178"/>
      <c r="C179" s="179"/>
      <c r="D179" s="180" t="s">
        <v>84</v>
      </c>
      <c r="E179" s="192" t="s">
        <v>2817</v>
      </c>
      <c r="F179" s="192" t="s">
        <v>2818</v>
      </c>
      <c r="G179" s="179"/>
      <c r="H179" s="179"/>
      <c r="I179" s="182"/>
      <c r="J179" s="193">
        <f>BK179</f>
        <v>0</v>
      </c>
      <c r="K179" s="179"/>
      <c r="L179" s="184"/>
      <c r="M179" s="185"/>
      <c r="N179" s="186"/>
      <c r="O179" s="186"/>
      <c r="P179" s="187">
        <f>SUM(P180:P194)</f>
        <v>0</v>
      </c>
      <c r="Q179" s="186"/>
      <c r="R179" s="187">
        <f>SUM(R180:R194)</f>
        <v>0</v>
      </c>
      <c r="S179" s="186"/>
      <c r="T179" s="188">
        <f>SUM(T180:T194)</f>
        <v>0</v>
      </c>
      <c r="AR179" s="189" t="s">
        <v>93</v>
      </c>
      <c r="AT179" s="190" t="s">
        <v>84</v>
      </c>
      <c r="AU179" s="190" t="s">
        <v>93</v>
      </c>
      <c r="AY179" s="189" t="s">
        <v>209</v>
      </c>
      <c r="BK179" s="191">
        <f>SUM(BK180:BK194)</f>
        <v>0</v>
      </c>
    </row>
    <row r="180" spans="1:65" s="2" customFormat="1" ht="49.15" customHeight="1">
      <c r="A180" s="35"/>
      <c r="B180" s="36"/>
      <c r="C180" s="194" t="s">
        <v>586</v>
      </c>
      <c r="D180" s="194" t="s">
        <v>212</v>
      </c>
      <c r="E180" s="195" t="s">
        <v>2819</v>
      </c>
      <c r="F180" s="196" t="s">
        <v>2820</v>
      </c>
      <c r="G180" s="197" t="s">
        <v>323</v>
      </c>
      <c r="H180" s="198">
        <v>24</v>
      </c>
      <c r="I180" s="199"/>
      <c r="J180" s="200">
        <f t="shared" ref="J180:J194" si="30">ROUND(I180*H180,2)</f>
        <v>0</v>
      </c>
      <c r="K180" s="196" t="s">
        <v>1</v>
      </c>
      <c r="L180" s="40"/>
      <c r="M180" s="201" t="s">
        <v>1</v>
      </c>
      <c r="N180" s="202" t="s">
        <v>50</v>
      </c>
      <c r="O180" s="72"/>
      <c r="P180" s="203">
        <f t="shared" ref="P180:P194" si="31">O180*H180</f>
        <v>0</v>
      </c>
      <c r="Q180" s="203">
        <v>0</v>
      </c>
      <c r="R180" s="203">
        <f t="shared" ref="R180:R194" si="32">Q180*H180</f>
        <v>0</v>
      </c>
      <c r="S180" s="203">
        <v>0</v>
      </c>
      <c r="T180" s="204">
        <f t="shared" ref="T180:T194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217</v>
      </c>
      <c r="AT180" s="205" t="s">
        <v>212</v>
      </c>
      <c r="AU180" s="205" t="s">
        <v>95</v>
      </c>
      <c r="AY180" s="17" t="s">
        <v>209</v>
      </c>
      <c r="BE180" s="206">
        <f t="shared" ref="BE180:BE194" si="34">IF(N180="základní",J180,0)</f>
        <v>0</v>
      </c>
      <c r="BF180" s="206">
        <f t="shared" ref="BF180:BF194" si="35">IF(N180="snížená",J180,0)</f>
        <v>0</v>
      </c>
      <c r="BG180" s="206">
        <f t="shared" ref="BG180:BG194" si="36">IF(N180="zákl. přenesená",J180,0)</f>
        <v>0</v>
      </c>
      <c r="BH180" s="206">
        <f t="shared" ref="BH180:BH194" si="37">IF(N180="sníž. přenesená",J180,0)</f>
        <v>0</v>
      </c>
      <c r="BI180" s="206">
        <f t="shared" ref="BI180:BI194" si="38">IF(N180="nulová",J180,0)</f>
        <v>0</v>
      </c>
      <c r="BJ180" s="17" t="s">
        <v>93</v>
      </c>
      <c r="BK180" s="206">
        <f t="shared" ref="BK180:BK194" si="39">ROUND(I180*H180,2)</f>
        <v>0</v>
      </c>
      <c r="BL180" s="17" t="s">
        <v>217</v>
      </c>
      <c r="BM180" s="205" t="s">
        <v>954</v>
      </c>
    </row>
    <row r="181" spans="1:65" s="2" customFormat="1" ht="66.75" customHeight="1">
      <c r="A181" s="35"/>
      <c r="B181" s="36"/>
      <c r="C181" s="194" t="s">
        <v>592</v>
      </c>
      <c r="D181" s="194" t="s">
        <v>212</v>
      </c>
      <c r="E181" s="195" t="s">
        <v>2821</v>
      </c>
      <c r="F181" s="196" t="s">
        <v>2822</v>
      </c>
      <c r="G181" s="197" t="s">
        <v>323</v>
      </c>
      <c r="H181" s="198">
        <v>4</v>
      </c>
      <c r="I181" s="199"/>
      <c r="J181" s="200">
        <f t="shared" si="30"/>
        <v>0</v>
      </c>
      <c r="K181" s="196" t="s">
        <v>1</v>
      </c>
      <c r="L181" s="40"/>
      <c r="M181" s="201" t="s">
        <v>1</v>
      </c>
      <c r="N181" s="202" t="s">
        <v>50</v>
      </c>
      <c r="O181" s="72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217</v>
      </c>
      <c r="AT181" s="205" t="s">
        <v>212</v>
      </c>
      <c r="AU181" s="205" t="s">
        <v>95</v>
      </c>
      <c r="AY181" s="17" t="s">
        <v>209</v>
      </c>
      <c r="BE181" s="206">
        <f t="shared" si="34"/>
        <v>0</v>
      </c>
      <c r="BF181" s="206">
        <f t="shared" si="35"/>
        <v>0</v>
      </c>
      <c r="BG181" s="206">
        <f t="shared" si="36"/>
        <v>0</v>
      </c>
      <c r="BH181" s="206">
        <f t="shared" si="37"/>
        <v>0</v>
      </c>
      <c r="BI181" s="206">
        <f t="shared" si="38"/>
        <v>0</v>
      </c>
      <c r="BJ181" s="17" t="s">
        <v>93</v>
      </c>
      <c r="BK181" s="206">
        <f t="shared" si="39"/>
        <v>0</v>
      </c>
      <c r="BL181" s="17" t="s">
        <v>217</v>
      </c>
      <c r="BM181" s="205" t="s">
        <v>964</v>
      </c>
    </row>
    <row r="182" spans="1:65" s="2" customFormat="1" ht="24.2" customHeight="1">
      <c r="A182" s="35"/>
      <c r="B182" s="36"/>
      <c r="C182" s="194" t="s">
        <v>598</v>
      </c>
      <c r="D182" s="194" t="s">
        <v>212</v>
      </c>
      <c r="E182" s="195" t="s">
        <v>2823</v>
      </c>
      <c r="F182" s="196" t="s">
        <v>2824</v>
      </c>
      <c r="G182" s="197" t="s">
        <v>323</v>
      </c>
      <c r="H182" s="198">
        <v>72</v>
      </c>
      <c r="I182" s="199"/>
      <c r="J182" s="200">
        <f t="shared" si="30"/>
        <v>0</v>
      </c>
      <c r="K182" s="196" t="s">
        <v>1</v>
      </c>
      <c r="L182" s="40"/>
      <c r="M182" s="201" t="s">
        <v>1</v>
      </c>
      <c r="N182" s="202" t="s">
        <v>50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217</v>
      </c>
      <c r="AT182" s="205" t="s">
        <v>212</v>
      </c>
      <c r="AU182" s="205" t="s">
        <v>95</v>
      </c>
      <c r="AY182" s="17" t="s">
        <v>209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7" t="s">
        <v>93</v>
      </c>
      <c r="BK182" s="206">
        <f t="shared" si="39"/>
        <v>0</v>
      </c>
      <c r="BL182" s="17" t="s">
        <v>217</v>
      </c>
      <c r="BM182" s="205" t="s">
        <v>979</v>
      </c>
    </row>
    <row r="183" spans="1:65" s="2" customFormat="1" ht="16.5" customHeight="1">
      <c r="A183" s="35"/>
      <c r="B183" s="36"/>
      <c r="C183" s="194" t="s">
        <v>603</v>
      </c>
      <c r="D183" s="194" t="s">
        <v>212</v>
      </c>
      <c r="E183" s="195" t="s">
        <v>2825</v>
      </c>
      <c r="F183" s="196" t="s">
        <v>2826</v>
      </c>
      <c r="G183" s="197" t="s">
        <v>323</v>
      </c>
      <c r="H183" s="198">
        <v>24</v>
      </c>
      <c r="I183" s="199"/>
      <c r="J183" s="200">
        <f t="shared" si="30"/>
        <v>0</v>
      </c>
      <c r="K183" s="196" t="s">
        <v>1</v>
      </c>
      <c r="L183" s="40"/>
      <c r="M183" s="201" t="s">
        <v>1</v>
      </c>
      <c r="N183" s="202" t="s">
        <v>50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217</v>
      </c>
      <c r="AT183" s="205" t="s">
        <v>212</v>
      </c>
      <c r="AU183" s="205" t="s">
        <v>95</v>
      </c>
      <c r="AY183" s="17" t="s">
        <v>209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7" t="s">
        <v>93</v>
      </c>
      <c r="BK183" s="206">
        <f t="shared" si="39"/>
        <v>0</v>
      </c>
      <c r="BL183" s="17" t="s">
        <v>217</v>
      </c>
      <c r="BM183" s="205" t="s">
        <v>990</v>
      </c>
    </row>
    <row r="184" spans="1:65" s="2" customFormat="1" ht="76.349999999999994" customHeight="1">
      <c r="A184" s="35"/>
      <c r="B184" s="36"/>
      <c r="C184" s="194" t="s">
        <v>609</v>
      </c>
      <c r="D184" s="194" t="s">
        <v>212</v>
      </c>
      <c r="E184" s="195" t="s">
        <v>2827</v>
      </c>
      <c r="F184" s="196" t="s">
        <v>2828</v>
      </c>
      <c r="G184" s="197" t="s">
        <v>2435</v>
      </c>
      <c r="H184" s="260"/>
      <c r="I184" s="199"/>
      <c r="J184" s="200">
        <f t="shared" si="30"/>
        <v>0</v>
      </c>
      <c r="K184" s="196" t="s">
        <v>1</v>
      </c>
      <c r="L184" s="40"/>
      <c r="M184" s="201" t="s">
        <v>1</v>
      </c>
      <c r="N184" s="202" t="s">
        <v>50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217</v>
      </c>
      <c r="AT184" s="205" t="s">
        <v>212</v>
      </c>
      <c r="AU184" s="205" t="s">
        <v>95</v>
      </c>
      <c r="AY184" s="17" t="s">
        <v>209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7" t="s">
        <v>93</v>
      </c>
      <c r="BK184" s="206">
        <f t="shared" si="39"/>
        <v>0</v>
      </c>
      <c r="BL184" s="17" t="s">
        <v>217</v>
      </c>
      <c r="BM184" s="205" t="s">
        <v>1000</v>
      </c>
    </row>
    <row r="185" spans="1:65" s="2" customFormat="1" ht="66.75" customHeight="1">
      <c r="A185" s="35"/>
      <c r="B185" s="36"/>
      <c r="C185" s="194" t="s">
        <v>618</v>
      </c>
      <c r="D185" s="194" t="s">
        <v>212</v>
      </c>
      <c r="E185" s="195" t="s">
        <v>2829</v>
      </c>
      <c r="F185" s="196" t="s">
        <v>2830</v>
      </c>
      <c r="G185" s="197" t="s">
        <v>2435</v>
      </c>
      <c r="H185" s="260"/>
      <c r="I185" s="199"/>
      <c r="J185" s="200">
        <f t="shared" si="30"/>
        <v>0</v>
      </c>
      <c r="K185" s="196" t="s">
        <v>1</v>
      </c>
      <c r="L185" s="40"/>
      <c r="M185" s="201" t="s">
        <v>1</v>
      </c>
      <c r="N185" s="202" t="s">
        <v>50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217</v>
      </c>
      <c r="AT185" s="205" t="s">
        <v>212</v>
      </c>
      <c r="AU185" s="205" t="s">
        <v>95</v>
      </c>
      <c r="AY185" s="17" t="s">
        <v>209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7" t="s">
        <v>93</v>
      </c>
      <c r="BK185" s="206">
        <f t="shared" si="39"/>
        <v>0</v>
      </c>
      <c r="BL185" s="17" t="s">
        <v>217</v>
      </c>
      <c r="BM185" s="205" t="s">
        <v>1013</v>
      </c>
    </row>
    <row r="186" spans="1:65" s="2" customFormat="1" ht="66.75" customHeight="1">
      <c r="A186" s="35"/>
      <c r="B186" s="36"/>
      <c r="C186" s="194" t="s">
        <v>624</v>
      </c>
      <c r="D186" s="194" t="s">
        <v>212</v>
      </c>
      <c r="E186" s="195" t="s">
        <v>2831</v>
      </c>
      <c r="F186" s="196" t="s">
        <v>2832</v>
      </c>
      <c r="G186" s="197" t="s">
        <v>2550</v>
      </c>
      <c r="H186" s="198">
        <v>1</v>
      </c>
      <c r="I186" s="199"/>
      <c r="J186" s="200">
        <f t="shared" si="30"/>
        <v>0</v>
      </c>
      <c r="K186" s="196" t="s">
        <v>1</v>
      </c>
      <c r="L186" s="40"/>
      <c r="M186" s="201" t="s">
        <v>1</v>
      </c>
      <c r="N186" s="202" t="s">
        <v>50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217</v>
      </c>
      <c r="AT186" s="205" t="s">
        <v>212</v>
      </c>
      <c r="AU186" s="205" t="s">
        <v>95</v>
      </c>
      <c r="AY186" s="17" t="s">
        <v>209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7" t="s">
        <v>93</v>
      </c>
      <c r="BK186" s="206">
        <f t="shared" si="39"/>
        <v>0</v>
      </c>
      <c r="BL186" s="17" t="s">
        <v>217</v>
      </c>
      <c r="BM186" s="205" t="s">
        <v>1023</v>
      </c>
    </row>
    <row r="187" spans="1:65" s="2" customFormat="1" ht="37.9" customHeight="1">
      <c r="A187" s="35"/>
      <c r="B187" s="36"/>
      <c r="C187" s="194" t="s">
        <v>630</v>
      </c>
      <c r="D187" s="194" t="s">
        <v>212</v>
      </c>
      <c r="E187" s="195" t="s">
        <v>2833</v>
      </c>
      <c r="F187" s="196" t="s">
        <v>2834</v>
      </c>
      <c r="G187" s="197" t="s">
        <v>2435</v>
      </c>
      <c r="H187" s="260"/>
      <c r="I187" s="199"/>
      <c r="J187" s="200">
        <f t="shared" si="30"/>
        <v>0</v>
      </c>
      <c r="K187" s="196" t="s">
        <v>1</v>
      </c>
      <c r="L187" s="40"/>
      <c r="M187" s="201" t="s">
        <v>1</v>
      </c>
      <c r="N187" s="202" t="s">
        <v>50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217</v>
      </c>
      <c r="AT187" s="205" t="s">
        <v>212</v>
      </c>
      <c r="AU187" s="205" t="s">
        <v>95</v>
      </c>
      <c r="AY187" s="17" t="s">
        <v>209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7" t="s">
        <v>93</v>
      </c>
      <c r="BK187" s="206">
        <f t="shared" si="39"/>
        <v>0</v>
      </c>
      <c r="BL187" s="17" t="s">
        <v>217</v>
      </c>
      <c r="BM187" s="205" t="s">
        <v>1036</v>
      </c>
    </row>
    <row r="188" spans="1:65" s="2" customFormat="1" ht="55.5" customHeight="1">
      <c r="A188" s="35"/>
      <c r="B188" s="36"/>
      <c r="C188" s="194" t="s">
        <v>636</v>
      </c>
      <c r="D188" s="194" t="s">
        <v>212</v>
      </c>
      <c r="E188" s="195" t="s">
        <v>2835</v>
      </c>
      <c r="F188" s="196" t="s">
        <v>2836</v>
      </c>
      <c r="G188" s="197" t="s">
        <v>2435</v>
      </c>
      <c r="H188" s="260"/>
      <c r="I188" s="199"/>
      <c r="J188" s="200">
        <f t="shared" si="30"/>
        <v>0</v>
      </c>
      <c r="K188" s="196" t="s">
        <v>1</v>
      </c>
      <c r="L188" s="40"/>
      <c r="M188" s="201" t="s">
        <v>1</v>
      </c>
      <c r="N188" s="202" t="s">
        <v>50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217</v>
      </c>
      <c r="AT188" s="205" t="s">
        <v>212</v>
      </c>
      <c r="AU188" s="205" t="s">
        <v>95</v>
      </c>
      <c r="AY188" s="17" t="s">
        <v>209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7" t="s">
        <v>93</v>
      </c>
      <c r="BK188" s="206">
        <f t="shared" si="39"/>
        <v>0</v>
      </c>
      <c r="BL188" s="17" t="s">
        <v>217</v>
      </c>
      <c r="BM188" s="205" t="s">
        <v>1051</v>
      </c>
    </row>
    <row r="189" spans="1:65" s="2" customFormat="1" ht="66.75" customHeight="1">
      <c r="A189" s="35"/>
      <c r="B189" s="36"/>
      <c r="C189" s="194" t="s">
        <v>641</v>
      </c>
      <c r="D189" s="194" t="s">
        <v>212</v>
      </c>
      <c r="E189" s="195" t="s">
        <v>2837</v>
      </c>
      <c r="F189" s="196" t="s">
        <v>2838</v>
      </c>
      <c r="G189" s="197" t="s">
        <v>2698</v>
      </c>
      <c r="H189" s="198">
        <v>1</v>
      </c>
      <c r="I189" s="199"/>
      <c r="J189" s="200">
        <f t="shared" si="30"/>
        <v>0</v>
      </c>
      <c r="K189" s="196" t="s">
        <v>1</v>
      </c>
      <c r="L189" s="40"/>
      <c r="M189" s="201" t="s">
        <v>1</v>
      </c>
      <c r="N189" s="202" t="s">
        <v>50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217</v>
      </c>
      <c r="AT189" s="205" t="s">
        <v>212</v>
      </c>
      <c r="AU189" s="205" t="s">
        <v>95</v>
      </c>
      <c r="AY189" s="17" t="s">
        <v>209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7" t="s">
        <v>93</v>
      </c>
      <c r="BK189" s="206">
        <f t="shared" si="39"/>
        <v>0</v>
      </c>
      <c r="BL189" s="17" t="s">
        <v>217</v>
      </c>
      <c r="BM189" s="205" t="s">
        <v>1063</v>
      </c>
    </row>
    <row r="190" spans="1:65" s="2" customFormat="1" ht="49.15" customHeight="1">
      <c r="A190" s="35"/>
      <c r="B190" s="36"/>
      <c r="C190" s="194" t="s">
        <v>646</v>
      </c>
      <c r="D190" s="194" t="s">
        <v>212</v>
      </c>
      <c r="E190" s="195" t="s">
        <v>2839</v>
      </c>
      <c r="F190" s="196" t="s">
        <v>2840</v>
      </c>
      <c r="G190" s="197" t="s">
        <v>2698</v>
      </c>
      <c r="H190" s="198">
        <v>1</v>
      </c>
      <c r="I190" s="199"/>
      <c r="J190" s="200">
        <f t="shared" si="30"/>
        <v>0</v>
      </c>
      <c r="K190" s="196" t="s">
        <v>1</v>
      </c>
      <c r="L190" s="40"/>
      <c r="M190" s="201" t="s">
        <v>1</v>
      </c>
      <c r="N190" s="202" t="s">
        <v>50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217</v>
      </c>
      <c r="AT190" s="205" t="s">
        <v>212</v>
      </c>
      <c r="AU190" s="205" t="s">
        <v>95</v>
      </c>
      <c r="AY190" s="17" t="s">
        <v>209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7" t="s">
        <v>93</v>
      </c>
      <c r="BK190" s="206">
        <f t="shared" si="39"/>
        <v>0</v>
      </c>
      <c r="BL190" s="17" t="s">
        <v>217</v>
      </c>
      <c r="BM190" s="205" t="s">
        <v>1071</v>
      </c>
    </row>
    <row r="191" spans="1:65" s="2" customFormat="1" ht="44.25" customHeight="1">
      <c r="A191" s="35"/>
      <c r="B191" s="36"/>
      <c r="C191" s="194" t="s">
        <v>654</v>
      </c>
      <c r="D191" s="194" t="s">
        <v>212</v>
      </c>
      <c r="E191" s="195" t="s">
        <v>2841</v>
      </c>
      <c r="F191" s="196" t="s">
        <v>2842</v>
      </c>
      <c r="G191" s="197" t="s">
        <v>2698</v>
      </c>
      <c r="H191" s="198">
        <v>1</v>
      </c>
      <c r="I191" s="199"/>
      <c r="J191" s="200">
        <f t="shared" si="30"/>
        <v>0</v>
      </c>
      <c r="K191" s="196" t="s">
        <v>1</v>
      </c>
      <c r="L191" s="40"/>
      <c r="M191" s="201" t="s">
        <v>1</v>
      </c>
      <c r="N191" s="202" t="s">
        <v>50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217</v>
      </c>
      <c r="AT191" s="205" t="s">
        <v>212</v>
      </c>
      <c r="AU191" s="205" t="s">
        <v>95</v>
      </c>
      <c r="AY191" s="17" t="s">
        <v>209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7" t="s">
        <v>93</v>
      </c>
      <c r="BK191" s="206">
        <f t="shared" si="39"/>
        <v>0</v>
      </c>
      <c r="BL191" s="17" t="s">
        <v>217</v>
      </c>
      <c r="BM191" s="205" t="s">
        <v>1081</v>
      </c>
    </row>
    <row r="192" spans="1:65" s="2" customFormat="1" ht="16.5" customHeight="1">
      <c r="A192" s="35"/>
      <c r="B192" s="36"/>
      <c r="C192" s="194" t="s">
        <v>663</v>
      </c>
      <c r="D192" s="194" t="s">
        <v>212</v>
      </c>
      <c r="E192" s="195" t="s">
        <v>2843</v>
      </c>
      <c r="F192" s="196" t="s">
        <v>2844</v>
      </c>
      <c r="G192" s="197" t="s">
        <v>2550</v>
      </c>
      <c r="H192" s="198">
        <v>1</v>
      </c>
      <c r="I192" s="199"/>
      <c r="J192" s="200">
        <f t="shared" si="30"/>
        <v>0</v>
      </c>
      <c r="K192" s="196" t="s">
        <v>1</v>
      </c>
      <c r="L192" s="40"/>
      <c r="M192" s="201" t="s">
        <v>1</v>
      </c>
      <c r="N192" s="202" t="s">
        <v>50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217</v>
      </c>
      <c r="AT192" s="205" t="s">
        <v>212</v>
      </c>
      <c r="AU192" s="205" t="s">
        <v>95</v>
      </c>
      <c r="AY192" s="17" t="s">
        <v>209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7" t="s">
        <v>93</v>
      </c>
      <c r="BK192" s="206">
        <f t="shared" si="39"/>
        <v>0</v>
      </c>
      <c r="BL192" s="17" t="s">
        <v>217</v>
      </c>
      <c r="BM192" s="205" t="s">
        <v>1090</v>
      </c>
    </row>
    <row r="193" spans="1:65" s="2" customFormat="1" ht="16.5" customHeight="1">
      <c r="A193" s="35"/>
      <c r="B193" s="36"/>
      <c r="C193" s="194" t="s">
        <v>669</v>
      </c>
      <c r="D193" s="194" t="s">
        <v>212</v>
      </c>
      <c r="E193" s="195" t="s">
        <v>2845</v>
      </c>
      <c r="F193" s="196" t="s">
        <v>2846</v>
      </c>
      <c r="G193" s="197" t="s">
        <v>2435</v>
      </c>
      <c r="H193" s="260"/>
      <c r="I193" s="199"/>
      <c r="J193" s="200">
        <f t="shared" si="30"/>
        <v>0</v>
      </c>
      <c r="K193" s="196" t="s">
        <v>1</v>
      </c>
      <c r="L193" s="40"/>
      <c r="M193" s="201" t="s">
        <v>1</v>
      </c>
      <c r="N193" s="202" t="s">
        <v>50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217</v>
      </c>
      <c r="AT193" s="205" t="s">
        <v>212</v>
      </c>
      <c r="AU193" s="205" t="s">
        <v>95</v>
      </c>
      <c r="AY193" s="17" t="s">
        <v>209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7" t="s">
        <v>93</v>
      </c>
      <c r="BK193" s="206">
        <f t="shared" si="39"/>
        <v>0</v>
      </c>
      <c r="BL193" s="17" t="s">
        <v>217</v>
      </c>
      <c r="BM193" s="205" t="s">
        <v>1102</v>
      </c>
    </row>
    <row r="194" spans="1:65" s="2" customFormat="1" ht="24.2" customHeight="1">
      <c r="A194" s="35"/>
      <c r="B194" s="36"/>
      <c r="C194" s="194" t="s">
        <v>677</v>
      </c>
      <c r="D194" s="194" t="s">
        <v>212</v>
      </c>
      <c r="E194" s="195" t="s">
        <v>2847</v>
      </c>
      <c r="F194" s="196" t="s">
        <v>2848</v>
      </c>
      <c r="G194" s="197" t="s">
        <v>2435</v>
      </c>
      <c r="H194" s="260"/>
      <c r="I194" s="199"/>
      <c r="J194" s="200">
        <f t="shared" si="30"/>
        <v>0</v>
      </c>
      <c r="K194" s="196" t="s">
        <v>1</v>
      </c>
      <c r="L194" s="40"/>
      <c r="M194" s="261" t="s">
        <v>1</v>
      </c>
      <c r="N194" s="262" t="s">
        <v>50</v>
      </c>
      <c r="O194" s="227"/>
      <c r="P194" s="263">
        <f t="shared" si="31"/>
        <v>0</v>
      </c>
      <c r="Q194" s="263">
        <v>0</v>
      </c>
      <c r="R194" s="263">
        <f t="shared" si="32"/>
        <v>0</v>
      </c>
      <c r="S194" s="263">
        <v>0</v>
      </c>
      <c r="T194" s="26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217</v>
      </c>
      <c r="AT194" s="205" t="s">
        <v>212</v>
      </c>
      <c r="AU194" s="205" t="s">
        <v>95</v>
      </c>
      <c r="AY194" s="17" t="s">
        <v>209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7" t="s">
        <v>93</v>
      </c>
      <c r="BK194" s="206">
        <f t="shared" si="39"/>
        <v>0</v>
      </c>
      <c r="BL194" s="17" t="s">
        <v>217</v>
      </c>
      <c r="BM194" s="205" t="s">
        <v>1116</v>
      </c>
    </row>
    <row r="195" spans="1:65" s="2" customFormat="1" ht="6.95" customHeight="1">
      <c r="A195" s="35"/>
      <c r="B195" s="55"/>
      <c r="C195" s="56"/>
      <c r="D195" s="56"/>
      <c r="E195" s="56"/>
      <c r="F195" s="56"/>
      <c r="G195" s="56"/>
      <c r="H195" s="56"/>
      <c r="I195" s="56"/>
      <c r="J195" s="56"/>
      <c r="K195" s="56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ePDHZW228hZb0s9jbQgwja/MSiG8nOwccEFhiPmULjiJG4F7//qPnhH7kSmpabD+CM4Vt/Q23GgMTkNr1SGEOw==" saltValue="Wj6s5BkquVZldySrNpAZwmWlzPbxlcVnR6BnViiGIF03vP0Z+enzVXNc1mURn8Zg+zcHUw0jdhMdwtFoyNApSA==" spinCount="100000" sheet="1" objects="1" scenarios="1" formatColumns="0" formatRows="0" autoFilter="0"/>
  <autoFilter ref="C127:K194"/>
  <mergeCells count="12">
    <mergeCell ref="E120:H120"/>
    <mergeCell ref="L2:V2"/>
    <mergeCell ref="E84:H84"/>
    <mergeCell ref="E86:H86"/>
    <mergeCell ref="E88:H88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2849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ROUND((SUM(BE124:BE196)),  2)</f>
        <v>0</v>
      </c>
      <c r="G35" s="35"/>
      <c r="H35" s="35"/>
      <c r="I35" s="133">
        <v>0.21</v>
      </c>
      <c r="J35" s="132">
        <f>ROUND(((SUM(BE124:BE196))*I35),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ROUND((SUM(BF124:BF196)),  2)</f>
        <v>0</v>
      </c>
      <c r="G36" s="35"/>
      <c r="H36" s="35"/>
      <c r="I36" s="133">
        <v>0.12</v>
      </c>
      <c r="J36" s="132">
        <f>ROUND(((SUM(BF124:BF196))*I36),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ROUND((SUM(BG124:BG196)),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ROUND((SUM(BH124:BH196)),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ROUND((SUM(BI124:BI196)),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D.4.04 - Vzduchotechnika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J124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2850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47" s="9" customFormat="1" ht="24.95" customHeight="1">
      <c r="B99" s="156"/>
      <c r="C99" s="157"/>
      <c r="D99" s="158" t="s">
        <v>2851</v>
      </c>
      <c r="E99" s="159"/>
      <c r="F99" s="159"/>
      <c r="G99" s="159"/>
      <c r="H99" s="159"/>
      <c r="I99" s="159"/>
      <c r="J99" s="160">
        <f>J145</f>
        <v>0</v>
      </c>
      <c r="K99" s="157"/>
      <c r="L99" s="161"/>
    </row>
    <row r="100" spans="1:47" s="9" customFormat="1" ht="24.95" customHeight="1">
      <c r="B100" s="156"/>
      <c r="C100" s="157"/>
      <c r="D100" s="158" t="s">
        <v>2852</v>
      </c>
      <c r="E100" s="159"/>
      <c r="F100" s="159"/>
      <c r="G100" s="159"/>
      <c r="H100" s="159"/>
      <c r="I100" s="159"/>
      <c r="J100" s="160">
        <f>J164</f>
        <v>0</v>
      </c>
      <c r="K100" s="157"/>
      <c r="L100" s="161"/>
    </row>
    <row r="101" spans="1:47" s="9" customFormat="1" ht="24.95" customHeight="1">
      <c r="B101" s="156"/>
      <c r="C101" s="157"/>
      <c r="D101" s="158" t="s">
        <v>2853</v>
      </c>
      <c r="E101" s="159"/>
      <c r="F101" s="159"/>
      <c r="G101" s="159"/>
      <c r="H101" s="159"/>
      <c r="I101" s="159"/>
      <c r="J101" s="160">
        <f>J176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2854</v>
      </c>
      <c r="E102" s="159"/>
      <c r="F102" s="159"/>
      <c r="G102" s="159"/>
      <c r="H102" s="159"/>
      <c r="I102" s="159"/>
      <c r="J102" s="160">
        <f>J183</f>
        <v>0</v>
      </c>
      <c r="K102" s="157"/>
      <c r="L102" s="161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3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TACHOV - dětská skupina, p.p.č. 1450/1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1"/>
      <c r="C113" s="29" t="s">
        <v>180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5"/>
      <c r="B114" s="36"/>
      <c r="C114" s="37"/>
      <c r="D114" s="37"/>
      <c r="E114" s="324" t="s">
        <v>2334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2335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9" t="str">
        <f>E11</f>
        <v>D.4.04 - Vzduchotechnika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9" t="s">
        <v>22</v>
      </c>
      <c r="D118" s="37"/>
      <c r="E118" s="37"/>
      <c r="F118" s="27" t="str">
        <f>F14</f>
        <v>Tachov</v>
      </c>
      <c r="G118" s="37"/>
      <c r="H118" s="37"/>
      <c r="I118" s="29" t="s">
        <v>24</v>
      </c>
      <c r="J118" s="67">
        <f>IF(J14="","",J14)</f>
        <v>45539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29" t="s">
        <v>29</v>
      </c>
      <c r="D120" s="37"/>
      <c r="E120" s="37"/>
      <c r="F120" s="27" t="str">
        <f>E17</f>
        <v>město Tachov</v>
      </c>
      <c r="G120" s="37"/>
      <c r="H120" s="37"/>
      <c r="I120" s="29" t="s">
        <v>37</v>
      </c>
      <c r="J120" s="33" t="str">
        <f>E23</f>
        <v>Architektonické studio Hysek s.r.o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9" t="s">
        <v>35</v>
      </c>
      <c r="D121" s="37"/>
      <c r="E121" s="37"/>
      <c r="F121" s="27" t="str">
        <f>IF(E20="","",E20)</f>
        <v>Vyplň údaj</v>
      </c>
      <c r="G121" s="37"/>
      <c r="H121" s="37"/>
      <c r="I121" s="29" t="s">
        <v>42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7"/>
      <c r="B123" s="168"/>
      <c r="C123" s="169" t="s">
        <v>195</v>
      </c>
      <c r="D123" s="170" t="s">
        <v>70</v>
      </c>
      <c r="E123" s="170" t="s">
        <v>66</v>
      </c>
      <c r="F123" s="170" t="s">
        <v>67</v>
      </c>
      <c r="G123" s="170" t="s">
        <v>196</v>
      </c>
      <c r="H123" s="170" t="s">
        <v>197</v>
      </c>
      <c r="I123" s="170" t="s">
        <v>198</v>
      </c>
      <c r="J123" s="170" t="s">
        <v>185</v>
      </c>
      <c r="K123" s="171" t="s">
        <v>199</v>
      </c>
      <c r="L123" s="172"/>
      <c r="M123" s="76" t="s">
        <v>1</v>
      </c>
      <c r="N123" s="77" t="s">
        <v>49</v>
      </c>
      <c r="O123" s="77" t="s">
        <v>200</v>
      </c>
      <c r="P123" s="77" t="s">
        <v>201</v>
      </c>
      <c r="Q123" s="77" t="s">
        <v>202</v>
      </c>
      <c r="R123" s="77" t="s">
        <v>203</v>
      </c>
      <c r="S123" s="77" t="s">
        <v>204</v>
      </c>
      <c r="T123" s="78" t="s">
        <v>205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1:65" s="2" customFormat="1" ht="22.9" customHeight="1">
      <c r="A124" s="35"/>
      <c r="B124" s="36"/>
      <c r="C124" s="83" t="s">
        <v>206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P125+P145+P164+P176+P183</f>
        <v>0</v>
      </c>
      <c r="Q124" s="80"/>
      <c r="R124" s="175">
        <f>R125+R145+R164+R176+R183</f>
        <v>0</v>
      </c>
      <c r="S124" s="80"/>
      <c r="T124" s="176">
        <f>T125+T145+T164+T176+T183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84</v>
      </c>
      <c r="AU124" s="17" t="s">
        <v>187</v>
      </c>
      <c r="BK124" s="177">
        <f>BK125+BK145+BK164+BK176+BK183</f>
        <v>0</v>
      </c>
    </row>
    <row r="125" spans="1:65" s="12" customFormat="1" ht="25.9" customHeight="1">
      <c r="B125" s="178"/>
      <c r="C125" s="179"/>
      <c r="D125" s="180" t="s">
        <v>84</v>
      </c>
      <c r="E125" s="181" t="s">
        <v>93</v>
      </c>
      <c r="F125" s="181" t="s">
        <v>2855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SUM(P126:P144)</f>
        <v>0</v>
      </c>
      <c r="Q125" s="186"/>
      <c r="R125" s="187">
        <f>SUM(R126:R144)</f>
        <v>0</v>
      </c>
      <c r="S125" s="186"/>
      <c r="T125" s="188">
        <f>SUM(T126:T144)</f>
        <v>0</v>
      </c>
      <c r="AR125" s="189" t="s">
        <v>93</v>
      </c>
      <c r="AT125" s="190" t="s">
        <v>84</v>
      </c>
      <c r="AU125" s="190" t="s">
        <v>85</v>
      </c>
      <c r="AY125" s="189" t="s">
        <v>209</v>
      </c>
      <c r="BK125" s="191">
        <f>SUM(BK126:BK144)</f>
        <v>0</v>
      </c>
    </row>
    <row r="126" spans="1:65" s="2" customFormat="1" ht="66.75" customHeight="1">
      <c r="A126" s="35"/>
      <c r="B126" s="36"/>
      <c r="C126" s="194" t="s">
        <v>93</v>
      </c>
      <c r="D126" s="194" t="s">
        <v>212</v>
      </c>
      <c r="E126" s="195" t="s">
        <v>2856</v>
      </c>
      <c r="F126" s="196" t="s">
        <v>2857</v>
      </c>
      <c r="G126" s="197" t="s">
        <v>2550</v>
      </c>
      <c r="H126" s="198">
        <v>2</v>
      </c>
      <c r="I126" s="199"/>
      <c r="J126" s="200">
        <f t="shared" ref="J126:J141" si="0">ROUND(I126*H126,2)</f>
        <v>0</v>
      </c>
      <c r="K126" s="196" t="s">
        <v>1</v>
      </c>
      <c r="L126" s="40"/>
      <c r="M126" s="201" t="s">
        <v>1</v>
      </c>
      <c r="N126" s="202" t="s">
        <v>50</v>
      </c>
      <c r="O126" s="72"/>
      <c r="P126" s="203">
        <f t="shared" ref="P126:P141" si="1">O126*H126</f>
        <v>0</v>
      </c>
      <c r="Q126" s="203">
        <v>0</v>
      </c>
      <c r="R126" s="203">
        <f t="shared" ref="R126:R141" si="2">Q126*H126</f>
        <v>0</v>
      </c>
      <c r="S126" s="203">
        <v>0</v>
      </c>
      <c r="T126" s="204">
        <f t="shared" ref="T126:T14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217</v>
      </c>
      <c r="AT126" s="205" t="s">
        <v>212</v>
      </c>
      <c r="AU126" s="205" t="s">
        <v>93</v>
      </c>
      <c r="AY126" s="17" t="s">
        <v>209</v>
      </c>
      <c r="BE126" s="206">
        <f t="shared" ref="BE126:BE141" si="4">IF(N126="základní",J126,0)</f>
        <v>0</v>
      </c>
      <c r="BF126" s="206">
        <f t="shared" ref="BF126:BF141" si="5">IF(N126="snížená",J126,0)</f>
        <v>0</v>
      </c>
      <c r="BG126" s="206">
        <f t="shared" ref="BG126:BG141" si="6">IF(N126="zákl. přenesená",J126,0)</f>
        <v>0</v>
      </c>
      <c r="BH126" s="206">
        <f t="shared" ref="BH126:BH141" si="7">IF(N126="sníž. přenesená",J126,0)</f>
        <v>0</v>
      </c>
      <c r="BI126" s="206">
        <f t="shared" ref="BI126:BI141" si="8">IF(N126="nulová",J126,0)</f>
        <v>0</v>
      </c>
      <c r="BJ126" s="17" t="s">
        <v>93</v>
      </c>
      <c r="BK126" s="206">
        <f t="shared" ref="BK126:BK141" si="9">ROUND(I126*H126,2)</f>
        <v>0</v>
      </c>
      <c r="BL126" s="17" t="s">
        <v>217</v>
      </c>
      <c r="BM126" s="205" t="s">
        <v>95</v>
      </c>
    </row>
    <row r="127" spans="1:65" s="2" customFormat="1" ht="24.2" customHeight="1">
      <c r="A127" s="35"/>
      <c r="B127" s="36"/>
      <c r="C127" s="194" t="s">
        <v>95</v>
      </c>
      <c r="D127" s="194" t="s">
        <v>212</v>
      </c>
      <c r="E127" s="195" t="s">
        <v>2858</v>
      </c>
      <c r="F127" s="196" t="s">
        <v>2859</v>
      </c>
      <c r="G127" s="197" t="s">
        <v>2550</v>
      </c>
      <c r="H127" s="198">
        <v>2</v>
      </c>
      <c r="I127" s="199"/>
      <c r="J127" s="200">
        <f t="shared" si="0"/>
        <v>0</v>
      </c>
      <c r="K127" s="196" t="s">
        <v>1</v>
      </c>
      <c r="L127" s="40"/>
      <c r="M127" s="201" t="s">
        <v>1</v>
      </c>
      <c r="N127" s="202" t="s">
        <v>50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93</v>
      </c>
      <c r="AY127" s="17" t="s">
        <v>209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7" t="s">
        <v>93</v>
      </c>
      <c r="BK127" s="206">
        <f t="shared" si="9"/>
        <v>0</v>
      </c>
      <c r="BL127" s="17" t="s">
        <v>217</v>
      </c>
      <c r="BM127" s="205" t="s">
        <v>217</v>
      </c>
    </row>
    <row r="128" spans="1:65" s="2" customFormat="1" ht="16.5" customHeight="1">
      <c r="A128" s="35"/>
      <c r="B128" s="36"/>
      <c r="C128" s="194" t="s">
        <v>130</v>
      </c>
      <c r="D128" s="194" t="s">
        <v>212</v>
      </c>
      <c r="E128" s="195" t="s">
        <v>2860</v>
      </c>
      <c r="F128" s="196" t="s">
        <v>2861</v>
      </c>
      <c r="G128" s="197" t="s">
        <v>2550</v>
      </c>
      <c r="H128" s="198">
        <v>2</v>
      </c>
      <c r="I128" s="199"/>
      <c r="J128" s="200">
        <f t="shared" si="0"/>
        <v>0</v>
      </c>
      <c r="K128" s="196" t="s">
        <v>1</v>
      </c>
      <c r="L128" s="40"/>
      <c r="M128" s="201" t="s">
        <v>1</v>
      </c>
      <c r="N128" s="202" t="s">
        <v>50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93</v>
      </c>
      <c r="AY128" s="17" t="s">
        <v>209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7" t="s">
        <v>93</v>
      </c>
      <c r="BK128" s="206">
        <f t="shared" si="9"/>
        <v>0</v>
      </c>
      <c r="BL128" s="17" t="s">
        <v>217</v>
      </c>
      <c r="BM128" s="205" t="s">
        <v>241</v>
      </c>
    </row>
    <row r="129" spans="1:65" s="2" customFormat="1" ht="16.5" customHeight="1">
      <c r="A129" s="35"/>
      <c r="B129" s="36"/>
      <c r="C129" s="194" t="s">
        <v>217</v>
      </c>
      <c r="D129" s="194" t="s">
        <v>212</v>
      </c>
      <c r="E129" s="195" t="s">
        <v>2862</v>
      </c>
      <c r="F129" s="196" t="s">
        <v>2863</v>
      </c>
      <c r="G129" s="197" t="s">
        <v>2550</v>
      </c>
      <c r="H129" s="198">
        <v>8</v>
      </c>
      <c r="I129" s="199"/>
      <c r="J129" s="200">
        <f t="shared" si="0"/>
        <v>0</v>
      </c>
      <c r="K129" s="196" t="s">
        <v>1</v>
      </c>
      <c r="L129" s="40"/>
      <c r="M129" s="201" t="s">
        <v>1</v>
      </c>
      <c r="N129" s="202" t="s">
        <v>50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217</v>
      </c>
      <c r="AT129" s="205" t="s">
        <v>212</v>
      </c>
      <c r="AU129" s="205" t="s">
        <v>93</v>
      </c>
      <c r="AY129" s="17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7" t="s">
        <v>93</v>
      </c>
      <c r="BK129" s="206">
        <f t="shared" si="9"/>
        <v>0</v>
      </c>
      <c r="BL129" s="17" t="s">
        <v>217</v>
      </c>
      <c r="BM129" s="205" t="s">
        <v>254</v>
      </c>
    </row>
    <row r="130" spans="1:65" s="2" customFormat="1" ht="16.5" customHeight="1">
      <c r="A130" s="35"/>
      <c r="B130" s="36"/>
      <c r="C130" s="194" t="s">
        <v>208</v>
      </c>
      <c r="D130" s="194" t="s">
        <v>212</v>
      </c>
      <c r="E130" s="195" t="s">
        <v>2864</v>
      </c>
      <c r="F130" s="196" t="s">
        <v>2865</v>
      </c>
      <c r="G130" s="197" t="s">
        <v>2550</v>
      </c>
      <c r="H130" s="198">
        <v>4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50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217</v>
      </c>
      <c r="AT130" s="205" t="s">
        <v>212</v>
      </c>
      <c r="AU130" s="205" t="s">
        <v>93</v>
      </c>
      <c r="AY130" s="17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93</v>
      </c>
      <c r="BK130" s="206">
        <f t="shared" si="9"/>
        <v>0</v>
      </c>
      <c r="BL130" s="17" t="s">
        <v>217</v>
      </c>
      <c r="BM130" s="205" t="s">
        <v>265</v>
      </c>
    </row>
    <row r="131" spans="1:65" s="2" customFormat="1" ht="16.5" customHeight="1">
      <c r="A131" s="35"/>
      <c r="B131" s="36"/>
      <c r="C131" s="194" t="s">
        <v>241</v>
      </c>
      <c r="D131" s="194" t="s">
        <v>212</v>
      </c>
      <c r="E131" s="195" t="s">
        <v>2866</v>
      </c>
      <c r="F131" s="196" t="s">
        <v>2867</v>
      </c>
      <c r="G131" s="197" t="s">
        <v>2550</v>
      </c>
      <c r="H131" s="198">
        <v>2</v>
      </c>
      <c r="I131" s="199"/>
      <c r="J131" s="200">
        <f t="shared" si="0"/>
        <v>0</v>
      </c>
      <c r="K131" s="196" t="s">
        <v>1</v>
      </c>
      <c r="L131" s="40"/>
      <c r="M131" s="201" t="s">
        <v>1</v>
      </c>
      <c r="N131" s="202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217</v>
      </c>
      <c r="AT131" s="205" t="s">
        <v>212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217</v>
      </c>
      <c r="BM131" s="205" t="s">
        <v>8</v>
      </c>
    </row>
    <row r="132" spans="1:65" s="2" customFormat="1" ht="16.5" customHeight="1">
      <c r="A132" s="35"/>
      <c r="B132" s="36"/>
      <c r="C132" s="194" t="s">
        <v>248</v>
      </c>
      <c r="D132" s="194" t="s">
        <v>212</v>
      </c>
      <c r="E132" s="195" t="s">
        <v>2868</v>
      </c>
      <c r="F132" s="196" t="s">
        <v>2869</v>
      </c>
      <c r="G132" s="197" t="s">
        <v>2550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284</v>
      </c>
    </row>
    <row r="133" spans="1:65" s="2" customFormat="1" ht="76.349999999999994" customHeight="1">
      <c r="A133" s="35"/>
      <c r="B133" s="36"/>
      <c r="C133" s="194" t="s">
        <v>254</v>
      </c>
      <c r="D133" s="194" t="s">
        <v>212</v>
      </c>
      <c r="E133" s="195" t="s">
        <v>2870</v>
      </c>
      <c r="F133" s="196" t="s">
        <v>2871</v>
      </c>
      <c r="G133" s="197" t="s">
        <v>2550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217</v>
      </c>
      <c r="AT133" s="205" t="s">
        <v>212</v>
      </c>
      <c r="AU133" s="205" t="s">
        <v>93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416</v>
      </c>
    </row>
    <row r="134" spans="1:65" s="2" customFormat="1" ht="16.5" customHeight="1">
      <c r="A134" s="35"/>
      <c r="B134" s="36"/>
      <c r="C134" s="194" t="s">
        <v>259</v>
      </c>
      <c r="D134" s="194" t="s">
        <v>212</v>
      </c>
      <c r="E134" s="195" t="s">
        <v>2872</v>
      </c>
      <c r="F134" s="196" t="s">
        <v>2873</v>
      </c>
      <c r="G134" s="197" t="s">
        <v>2550</v>
      </c>
      <c r="H134" s="198">
        <v>6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93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428</v>
      </c>
    </row>
    <row r="135" spans="1:65" s="2" customFormat="1" ht="16.5" customHeight="1">
      <c r="A135" s="35"/>
      <c r="B135" s="36"/>
      <c r="C135" s="194" t="s">
        <v>265</v>
      </c>
      <c r="D135" s="194" t="s">
        <v>212</v>
      </c>
      <c r="E135" s="195" t="s">
        <v>2874</v>
      </c>
      <c r="F135" s="196" t="s">
        <v>2875</v>
      </c>
      <c r="G135" s="197" t="s">
        <v>2550</v>
      </c>
      <c r="H135" s="198">
        <v>2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93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440</v>
      </c>
    </row>
    <row r="136" spans="1:65" s="2" customFormat="1" ht="24.2" customHeight="1">
      <c r="A136" s="35"/>
      <c r="B136" s="36"/>
      <c r="C136" s="194" t="s">
        <v>270</v>
      </c>
      <c r="D136" s="194" t="s">
        <v>212</v>
      </c>
      <c r="E136" s="195" t="s">
        <v>2876</v>
      </c>
      <c r="F136" s="196" t="s">
        <v>2877</v>
      </c>
      <c r="G136" s="197" t="s">
        <v>2550</v>
      </c>
      <c r="H136" s="198">
        <v>1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93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451</v>
      </c>
    </row>
    <row r="137" spans="1:65" s="2" customFormat="1" ht="24.2" customHeight="1">
      <c r="A137" s="35"/>
      <c r="B137" s="36"/>
      <c r="C137" s="194" t="s">
        <v>8</v>
      </c>
      <c r="D137" s="194" t="s">
        <v>212</v>
      </c>
      <c r="E137" s="195" t="s">
        <v>2878</v>
      </c>
      <c r="F137" s="196" t="s">
        <v>2879</v>
      </c>
      <c r="G137" s="197" t="s">
        <v>2550</v>
      </c>
      <c r="H137" s="198">
        <v>2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466</v>
      </c>
    </row>
    <row r="138" spans="1:65" s="2" customFormat="1" ht="16.5" customHeight="1">
      <c r="A138" s="35"/>
      <c r="B138" s="36"/>
      <c r="C138" s="194" t="s">
        <v>279</v>
      </c>
      <c r="D138" s="194" t="s">
        <v>212</v>
      </c>
      <c r="E138" s="195" t="s">
        <v>2880</v>
      </c>
      <c r="F138" s="196" t="s">
        <v>2881</v>
      </c>
      <c r="G138" s="197" t="s">
        <v>2550</v>
      </c>
      <c r="H138" s="198">
        <v>2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217</v>
      </c>
      <c r="AT138" s="205" t="s">
        <v>212</v>
      </c>
      <c r="AU138" s="205" t="s">
        <v>93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477</v>
      </c>
    </row>
    <row r="139" spans="1:65" s="2" customFormat="1" ht="16.5" customHeight="1">
      <c r="A139" s="35"/>
      <c r="B139" s="36"/>
      <c r="C139" s="194" t="s">
        <v>284</v>
      </c>
      <c r="D139" s="194" t="s">
        <v>212</v>
      </c>
      <c r="E139" s="195" t="s">
        <v>2882</v>
      </c>
      <c r="F139" s="196" t="s">
        <v>2883</v>
      </c>
      <c r="G139" s="197" t="s">
        <v>2884</v>
      </c>
      <c r="H139" s="198">
        <v>30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50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93</v>
      </c>
      <c r="AY139" s="17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93</v>
      </c>
      <c r="BK139" s="206">
        <f t="shared" si="9"/>
        <v>0</v>
      </c>
      <c r="BL139" s="17" t="s">
        <v>217</v>
      </c>
      <c r="BM139" s="205" t="s">
        <v>490</v>
      </c>
    </row>
    <row r="140" spans="1:65" s="2" customFormat="1" ht="16.5" customHeight="1">
      <c r="A140" s="35"/>
      <c r="B140" s="36"/>
      <c r="C140" s="194" t="s">
        <v>289</v>
      </c>
      <c r="D140" s="194" t="s">
        <v>212</v>
      </c>
      <c r="E140" s="195" t="s">
        <v>2885</v>
      </c>
      <c r="F140" s="196" t="s">
        <v>2886</v>
      </c>
      <c r="G140" s="197" t="s">
        <v>2550</v>
      </c>
      <c r="H140" s="198">
        <v>12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93</v>
      </c>
      <c r="AY140" s="17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93</v>
      </c>
      <c r="BK140" s="206">
        <f t="shared" si="9"/>
        <v>0</v>
      </c>
      <c r="BL140" s="17" t="s">
        <v>217</v>
      </c>
      <c r="BM140" s="205" t="s">
        <v>512</v>
      </c>
    </row>
    <row r="141" spans="1:65" s="2" customFormat="1" ht="16.5" customHeight="1">
      <c r="A141" s="35"/>
      <c r="B141" s="36"/>
      <c r="C141" s="194" t="s">
        <v>416</v>
      </c>
      <c r="D141" s="194" t="s">
        <v>212</v>
      </c>
      <c r="E141" s="195" t="s">
        <v>2887</v>
      </c>
      <c r="F141" s="196" t="s">
        <v>2888</v>
      </c>
      <c r="G141" s="197" t="s">
        <v>2550</v>
      </c>
      <c r="H141" s="198">
        <v>15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50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93</v>
      </c>
      <c r="AY141" s="17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93</v>
      </c>
      <c r="BK141" s="206">
        <f t="shared" si="9"/>
        <v>0</v>
      </c>
      <c r="BL141" s="17" t="s">
        <v>217</v>
      </c>
      <c r="BM141" s="205" t="s">
        <v>526</v>
      </c>
    </row>
    <row r="142" spans="1:65" s="2" customFormat="1" ht="19.5">
      <c r="A142" s="35"/>
      <c r="B142" s="36"/>
      <c r="C142" s="37"/>
      <c r="D142" s="212" t="s">
        <v>221</v>
      </c>
      <c r="E142" s="37"/>
      <c r="F142" s="213" t="s">
        <v>2889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221</v>
      </c>
      <c r="AU142" s="17" t="s">
        <v>93</v>
      </c>
    </row>
    <row r="143" spans="1:65" s="2" customFormat="1" ht="24.2" customHeight="1">
      <c r="A143" s="35"/>
      <c r="B143" s="36"/>
      <c r="C143" s="194" t="s">
        <v>422</v>
      </c>
      <c r="D143" s="194" t="s">
        <v>212</v>
      </c>
      <c r="E143" s="195" t="s">
        <v>2890</v>
      </c>
      <c r="F143" s="196" t="s">
        <v>2891</v>
      </c>
      <c r="G143" s="197" t="s">
        <v>2884</v>
      </c>
      <c r="H143" s="198">
        <v>20</v>
      </c>
      <c r="I143" s="199"/>
      <c r="J143" s="200">
        <f>ROUND(I143*H143,2)</f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93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538</v>
      </c>
    </row>
    <row r="144" spans="1:65" s="2" customFormat="1" ht="37.9" customHeight="1">
      <c r="A144" s="35"/>
      <c r="B144" s="36"/>
      <c r="C144" s="194" t="s">
        <v>428</v>
      </c>
      <c r="D144" s="194" t="s">
        <v>212</v>
      </c>
      <c r="E144" s="195" t="s">
        <v>2892</v>
      </c>
      <c r="F144" s="196" t="s">
        <v>2893</v>
      </c>
      <c r="G144" s="197" t="s">
        <v>462</v>
      </c>
      <c r="H144" s="198">
        <v>40</v>
      </c>
      <c r="I144" s="199"/>
      <c r="J144" s="200">
        <f>ROUND(I144*H144,2)</f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93</v>
      </c>
      <c r="AY144" s="17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93</v>
      </c>
      <c r="BK144" s="206">
        <f>ROUND(I144*H144,2)</f>
        <v>0</v>
      </c>
      <c r="BL144" s="17" t="s">
        <v>217</v>
      </c>
      <c r="BM144" s="205" t="s">
        <v>550</v>
      </c>
    </row>
    <row r="145" spans="1:65" s="12" customFormat="1" ht="25.9" customHeight="1">
      <c r="B145" s="178"/>
      <c r="C145" s="179"/>
      <c r="D145" s="180" t="s">
        <v>84</v>
      </c>
      <c r="E145" s="181" t="s">
        <v>95</v>
      </c>
      <c r="F145" s="181" t="s">
        <v>2894</v>
      </c>
      <c r="G145" s="179"/>
      <c r="H145" s="179"/>
      <c r="I145" s="182"/>
      <c r="J145" s="183">
        <f>BK145</f>
        <v>0</v>
      </c>
      <c r="K145" s="179"/>
      <c r="L145" s="184"/>
      <c r="M145" s="185"/>
      <c r="N145" s="186"/>
      <c r="O145" s="186"/>
      <c r="P145" s="187">
        <f>SUM(P146:P163)</f>
        <v>0</v>
      </c>
      <c r="Q145" s="186"/>
      <c r="R145" s="187">
        <f>SUM(R146:R163)</f>
        <v>0</v>
      </c>
      <c r="S145" s="186"/>
      <c r="T145" s="188">
        <f>SUM(T146:T163)</f>
        <v>0</v>
      </c>
      <c r="AR145" s="189" t="s">
        <v>93</v>
      </c>
      <c r="AT145" s="190" t="s">
        <v>84</v>
      </c>
      <c r="AU145" s="190" t="s">
        <v>85</v>
      </c>
      <c r="AY145" s="189" t="s">
        <v>209</v>
      </c>
      <c r="BK145" s="191">
        <f>SUM(BK146:BK163)</f>
        <v>0</v>
      </c>
    </row>
    <row r="146" spans="1:65" s="2" customFormat="1" ht="37.9" customHeight="1">
      <c r="A146" s="35"/>
      <c r="B146" s="36"/>
      <c r="C146" s="194" t="s">
        <v>434</v>
      </c>
      <c r="D146" s="194" t="s">
        <v>212</v>
      </c>
      <c r="E146" s="195" t="s">
        <v>2895</v>
      </c>
      <c r="F146" s="196" t="s">
        <v>2896</v>
      </c>
      <c r="G146" s="197" t="s">
        <v>2550</v>
      </c>
      <c r="H146" s="198">
        <v>1</v>
      </c>
      <c r="I146" s="199"/>
      <c r="J146" s="200">
        <f t="shared" ref="J146:J163" si="10">ROUND(I146*H146,2)</f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 t="shared" ref="P146:P163" si="11">O146*H146</f>
        <v>0</v>
      </c>
      <c r="Q146" s="203">
        <v>0</v>
      </c>
      <c r="R146" s="203">
        <f t="shared" ref="R146:R163" si="12">Q146*H146</f>
        <v>0</v>
      </c>
      <c r="S146" s="203">
        <v>0</v>
      </c>
      <c r="T146" s="204">
        <f t="shared" ref="T146:T163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93</v>
      </c>
      <c r="AY146" s="17" t="s">
        <v>209</v>
      </c>
      <c r="BE146" s="206">
        <f t="shared" ref="BE146:BE163" si="14">IF(N146="základní",J146,0)</f>
        <v>0</v>
      </c>
      <c r="BF146" s="206">
        <f t="shared" ref="BF146:BF163" si="15">IF(N146="snížená",J146,0)</f>
        <v>0</v>
      </c>
      <c r="BG146" s="206">
        <f t="shared" ref="BG146:BG163" si="16">IF(N146="zákl. přenesená",J146,0)</f>
        <v>0</v>
      </c>
      <c r="BH146" s="206">
        <f t="shared" ref="BH146:BH163" si="17">IF(N146="sníž. přenesená",J146,0)</f>
        <v>0</v>
      </c>
      <c r="BI146" s="206">
        <f t="shared" ref="BI146:BI163" si="18">IF(N146="nulová",J146,0)</f>
        <v>0</v>
      </c>
      <c r="BJ146" s="17" t="s">
        <v>93</v>
      </c>
      <c r="BK146" s="206">
        <f t="shared" ref="BK146:BK163" si="19">ROUND(I146*H146,2)</f>
        <v>0</v>
      </c>
      <c r="BL146" s="17" t="s">
        <v>217</v>
      </c>
      <c r="BM146" s="205" t="s">
        <v>562</v>
      </c>
    </row>
    <row r="147" spans="1:65" s="2" customFormat="1" ht="16.5" customHeight="1">
      <c r="A147" s="35"/>
      <c r="B147" s="36"/>
      <c r="C147" s="194" t="s">
        <v>440</v>
      </c>
      <c r="D147" s="194" t="s">
        <v>212</v>
      </c>
      <c r="E147" s="195" t="s">
        <v>2897</v>
      </c>
      <c r="F147" s="196" t="s">
        <v>2898</v>
      </c>
      <c r="G147" s="197" t="s">
        <v>2550</v>
      </c>
      <c r="H147" s="198">
        <v>1</v>
      </c>
      <c r="I147" s="199"/>
      <c r="J147" s="200">
        <f t="shared" si="10"/>
        <v>0</v>
      </c>
      <c r="K147" s="196" t="s">
        <v>1</v>
      </c>
      <c r="L147" s="40"/>
      <c r="M147" s="201" t="s">
        <v>1</v>
      </c>
      <c r="N147" s="202" t="s">
        <v>50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217</v>
      </c>
      <c r="AT147" s="205" t="s">
        <v>212</v>
      </c>
      <c r="AU147" s="205" t="s">
        <v>93</v>
      </c>
      <c r="AY147" s="17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7" t="s">
        <v>93</v>
      </c>
      <c r="BK147" s="206">
        <f t="shared" si="19"/>
        <v>0</v>
      </c>
      <c r="BL147" s="17" t="s">
        <v>217</v>
      </c>
      <c r="BM147" s="205" t="s">
        <v>573</v>
      </c>
    </row>
    <row r="148" spans="1:65" s="2" customFormat="1" ht="37.9" customHeight="1">
      <c r="A148" s="35"/>
      <c r="B148" s="36"/>
      <c r="C148" s="194" t="s">
        <v>7</v>
      </c>
      <c r="D148" s="194" t="s">
        <v>212</v>
      </c>
      <c r="E148" s="195" t="s">
        <v>2899</v>
      </c>
      <c r="F148" s="196" t="s">
        <v>2900</v>
      </c>
      <c r="G148" s="197" t="s">
        <v>2550</v>
      </c>
      <c r="H148" s="198">
        <v>1</v>
      </c>
      <c r="I148" s="199"/>
      <c r="J148" s="200">
        <f t="shared" si="10"/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93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217</v>
      </c>
      <c r="BM148" s="205" t="s">
        <v>586</v>
      </c>
    </row>
    <row r="149" spans="1:65" s="2" customFormat="1" ht="16.5" customHeight="1">
      <c r="A149" s="35"/>
      <c r="B149" s="36"/>
      <c r="C149" s="194" t="s">
        <v>451</v>
      </c>
      <c r="D149" s="194" t="s">
        <v>212</v>
      </c>
      <c r="E149" s="195" t="s">
        <v>2901</v>
      </c>
      <c r="F149" s="196" t="s">
        <v>2902</v>
      </c>
      <c r="G149" s="197" t="s">
        <v>2550</v>
      </c>
      <c r="H149" s="198">
        <v>2</v>
      </c>
      <c r="I149" s="199"/>
      <c r="J149" s="200">
        <f t="shared" si="10"/>
        <v>0</v>
      </c>
      <c r="K149" s="196" t="s">
        <v>1</v>
      </c>
      <c r="L149" s="40"/>
      <c r="M149" s="201" t="s">
        <v>1</v>
      </c>
      <c r="N149" s="202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217</v>
      </c>
      <c r="AT149" s="205" t="s">
        <v>212</v>
      </c>
      <c r="AU149" s="205" t="s">
        <v>93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217</v>
      </c>
      <c r="BM149" s="205" t="s">
        <v>598</v>
      </c>
    </row>
    <row r="150" spans="1:65" s="2" customFormat="1" ht="24.2" customHeight="1">
      <c r="A150" s="35"/>
      <c r="B150" s="36"/>
      <c r="C150" s="194" t="s">
        <v>459</v>
      </c>
      <c r="D150" s="194" t="s">
        <v>212</v>
      </c>
      <c r="E150" s="195" t="s">
        <v>2903</v>
      </c>
      <c r="F150" s="196" t="s">
        <v>2904</v>
      </c>
      <c r="G150" s="197" t="s">
        <v>2550</v>
      </c>
      <c r="H150" s="198">
        <v>1</v>
      </c>
      <c r="I150" s="199"/>
      <c r="J150" s="200">
        <f t="shared" si="10"/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93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217</v>
      </c>
      <c r="BM150" s="205" t="s">
        <v>609</v>
      </c>
    </row>
    <row r="151" spans="1:65" s="2" customFormat="1" ht="24.2" customHeight="1">
      <c r="A151" s="35"/>
      <c r="B151" s="36"/>
      <c r="C151" s="194" t="s">
        <v>466</v>
      </c>
      <c r="D151" s="194" t="s">
        <v>212</v>
      </c>
      <c r="E151" s="195" t="s">
        <v>2905</v>
      </c>
      <c r="F151" s="196" t="s">
        <v>2906</v>
      </c>
      <c r="G151" s="197" t="s">
        <v>2550</v>
      </c>
      <c r="H151" s="198">
        <v>3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624</v>
      </c>
    </row>
    <row r="152" spans="1:65" s="2" customFormat="1" ht="24.2" customHeight="1">
      <c r="A152" s="35"/>
      <c r="B152" s="36"/>
      <c r="C152" s="194" t="s">
        <v>471</v>
      </c>
      <c r="D152" s="194" t="s">
        <v>212</v>
      </c>
      <c r="E152" s="195" t="s">
        <v>2907</v>
      </c>
      <c r="F152" s="196" t="s">
        <v>2908</v>
      </c>
      <c r="G152" s="197" t="s">
        <v>2550</v>
      </c>
      <c r="H152" s="198">
        <v>1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636</v>
      </c>
    </row>
    <row r="153" spans="1:65" s="2" customFormat="1" ht="24.2" customHeight="1">
      <c r="A153" s="35"/>
      <c r="B153" s="36"/>
      <c r="C153" s="194" t="s">
        <v>477</v>
      </c>
      <c r="D153" s="194" t="s">
        <v>212</v>
      </c>
      <c r="E153" s="195" t="s">
        <v>2909</v>
      </c>
      <c r="F153" s="196" t="s">
        <v>2910</v>
      </c>
      <c r="G153" s="197" t="s">
        <v>2550</v>
      </c>
      <c r="H153" s="198">
        <v>1</v>
      </c>
      <c r="I153" s="199"/>
      <c r="J153" s="200">
        <f t="shared" si="10"/>
        <v>0</v>
      </c>
      <c r="K153" s="196" t="s">
        <v>1</v>
      </c>
      <c r="L153" s="40"/>
      <c r="M153" s="201" t="s">
        <v>1</v>
      </c>
      <c r="N153" s="202" t="s">
        <v>50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93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217</v>
      </c>
      <c r="BM153" s="205" t="s">
        <v>646</v>
      </c>
    </row>
    <row r="154" spans="1:65" s="2" customFormat="1" ht="16.5" customHeight="1">
      <c r="A154" s="35"/>
      <c r="B154" s="36"/>
      <c r="C154" s="194" t="s">
        <v>483</v>
      </c>
      <c r="D154" s="194" t="s">
        <v>212</v>
      </c>
      <c r="E154" s="195" t="s">
        <v>2911</v>
      </c>
      <c r="F154" s="196" t="s">
        <v>2912</v>
      </c>
      <c r="G154" s="197" t="s">
        <v>2550</v>
      </c>
      <c r="H154" s="198">
        <v>3</v>
      </c>
      <c r="I154" s="199"/>
      <c r="J154" s="200">
        <f t="shared" si="10"/>
        <v>0</v>
      </c>
      <c r="K154" s="196" t="s">
        <v>1</v>
      </c>
      <c r="L154" s="40"/>
      <c r="M154" s="201" t="s">
        <v>1</v>
      </c>
      <c r="N154" s="202" t="s">
        <v>50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217</v>
      </c>
      <c r="AT154" s="205" t="s">
        <v>212</v>
      </c>
      <c r="AU154" s="205" t="s">
        <v>93</v>
      </c>
      <c r="AY154" s="17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7" t="s">
        <v>93</v>
      </c>
      <c r="BK154" s="206">
        <f t="shared" si="19"/>
        <v>0</v>
      </c>
      <c r="BL154" s="17" t="s">
        <v>217</v>
      </c>
      <c r="BM154" s="205" t="s">
        <v>663</v>
      </c>
    </row>
    <row r="155" spans="1:65" s="2" customFormat="1" ht="16.5" customHeight="1">
      <c r="A155" s="35"/>
      <c r="B155" s="36"/>
      <c r="C155" s="194" t="s">
        <v>490</v>
      </c>
      <c r="D155" s="194" t="s">
        <v>212</v>
      </c>
      <c r="E155" s="195" t="s">
        <v>2913</v>
      </c>
      <c r="F155" s="196" t="s">
        <v>2914</v>
      </c>
      <c r="G155" s="197" t="s">
        <v>2550</v>
      </c>
      <c r="H155" s="198">
        <v>1</v>
      </c>
      <c r="I155" s="199"/>
      <c r="J155" s="200">
        <f t="shared" si="10"/>
        <v>0</v>
      </c>
      <c r="K155" s="196" t="s">
        <v>1</v>
      </c>
      <c r="L155" s="40"/>
      <c r="M155" s="201" t="s">
        <v>1</v>
      </c>
      <c r="N155" s="202" t="s">
        <v>50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217</v>
      </c>
      <c r="AT155" s="205" t="s">
        <v>212</v>
      </c>
      <c r="AU155" s="205" t="s">
        <v>93</v>
      </c>
      <c r="AY155" s="17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7" t="s">
        <v>93</v>
      </c>
      <c r="BK155" s="206">
        <f t="shared" si="19"/>
        <v>0</v>
      </c>
      <c r="BL155" s="17" t="s">
        <v>217</v>
      </c>
      <c r="BM155" s="205" t="s">
        <v>677</v>
      </c>
    </row>
    <row r="156" spans="1:65" s="2" customFormat="1" ht="16.5" customHeight="1">
      <c r="A156" s="35"/>
      <c r="B156" s="36"/>
      <c r="C156" s="194" t="s">
        <v>499</v>
      </c>
      <c r="D156" s="194" t="s">
        <v>212</v>
      </c>
      <c r="E156" s="195" t="s">
        <v>2915</v>
      </c>
      <c r="F156" s="196" t="s">
        <v>2916</v>
      </c>
      <c r="G156" s="197" t="s">
        <v>2884</v>
      </c>
      <c r="H156" s="198">
        <v>4</v>
      </c>
      <c r="I156" s="199"/>
      <c r="J156" s="200">
        <f t="shared" si="10"/>
        <v>0</v>
      </c>
      <c r="K156" s="196" t="s">
        <v>1</v>
      </c>
      <c r="L156" s="40"/>
      <c r="M156" s="201" t="s">
        <v>1</v>
      </c>
      <c r="N156" s="202" t="s">
        <v>50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93</v>
      </c>
      <c r="AY156" s="17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7" t="s">
        <v>93</v>
      </c>
      <c r="BK156" s="206">
        <f t="shared" si="19"/>
        <v>0</v>
      </c>
      <c r="BL156" s="17" t="s">
        <v>217</v>
      </c>
      <c r="BM156" s="205" t="s">
        <v>687</v>
      </c>
    </row>
    <row r="157" spans="1:65" s="2" customFormat="1" ht="16.5" customHeight="1">
      <c r="A157" s="35"/>
      <c r="B157" s="36"/>
      <c r="C157" s="194" t="s">
        <v>512</v>
      </c>
      <c r="D157" s="194" t="s">
        <v>212</v>
      </c>
      <c r="E157" s="195" t="s">
        <v>2917</v>
      </c>
      <c r="F157" s="196" t="s">
        <v>2918</v>
      </c>
      <c r="G157" s="197" t="s">
        <v>2884</v>
      </c>
      <c r="H157" s="198">
        <v>7</v>
      </c>
      <c r="I157" s="199"/>
      <c r="J157" s="200">
        <f t="shared" si="10"/>
        <v>0</v>
      </c>
      <c r="K157" s="196" t="s">
        <v>1</v>
      </c>
      <c r="L157" s="40"/>
      <c r="M157" s="201" t="s">
        <v>1</v>
      </c>
      <c r="N157" s="202" t="s">
        <v>50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93</v>
      </c>
      <c r="AY157" s="17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7" t="s">
        <v>93</v>
      </c>
      <c r="BK157" s="206">
        <f t="shared" si="19"/>
        <v>0</v>
      </c>
      <c r="BL157" s="17" t="s">
        <v>217</v>
      </c>
      <c r="BM157" s="205" t="s">
        <v>697</v>
      </c>
    </row>
    <row r="158" spans="1:65" s="2" customFormat="1" ht="16.5" customHeight="1">
      <c r="A158" s="35"/>
      <c r="B158" s="36"/>
      <c r="C158" s="194" t="s">
        <v>519</v>
      </c>
      <c r="D158" s="194" t="s">
        <v>212</v>
      </c>
      <c r="E158" s="195" t="s">
        <v>2919</v>
      </c>
      <c r="F158" s="196" t="s">
        <v>2920</v>
      </c>
      <c r="G158" s="197" t="s">
        <v>2884</v>
      </c>
      <c r="H158" s="198">
        <v>9</v>
      </c>
      <c r="I158" s="199"/>
      <c r="J158" s="200">
        <f t="shared" si="10"/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93</v>
      </c>
      <c r="AY158" s="17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7" t="s">
        <v>93</v>
      </c>
      <c r="BK158" s="206">
        <f t="shared" si="19"/>
        <v>0</v>
      </c>
      <c r="BL158" s="17" t="s">
        <v>217</v>
      </c>
      <c r="BM158" s="205" t="s">
        <v>709</v>
      </c>
    </row>
    <row r="159" spans="1:65" s="2" customFormat="1" ht="16.5" customHeight="1">
      <c r="A159" s="35"/>
      <c r="B159" s="36"/>
      <c r="C159" s="194" t="s">
        <v>526</v>
      </c>
      <c r="D159" s="194" t="s">
        <v>212</v>
      </c>
      <c r="E159" s="195" t="s">
        <v>2921</v>
      </c>
      <c r="F159" s="196" t="s">
        <v>2922</v>
      </c>
      <c r="G159" s="197" t="s">
        <v>2550</v>
      </c>
      <c r="H159" s="198">
        <v>3</v>
      </c>
      <c r="I159" s="199"/>
      <c r="J159" s="200">
        <f t="shared" si="1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93</v>
      </c>
      <c r="AY159" s="17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7" t="s">
        <v>93</v>
      </c>
      <c r="BK159" s="206">
        <f t="shared" si="19"/>
        <v>0</v>
      </c>
      <c r="BL159" s="17" t="s">
        <v>217</v>
      </c>
      <c r="BM159" s="205" t="s">
        <v>720</v>
      </c>
    </row>
    <row r="160" spans="1:65" s="2" customFormat="1" ht="24.2" customHeight="1">
      <c r="A160" s="35"/>
      <c r="B160" s="36"/>
      <c r="C160" s="194" t="s">
        <v>532</v>
      </c>
      <c r="D160" s="194" t="s">
        <v>212</v>
      </c>
      <c r="E160" s="195" t="s">
        <v>2923</v>
      </c>
      <c r="F160" s="196" t="s">
        <v>2924</v>
      </c>
      <c r="G160" s="197" t="s">
        <v>2550</v>
      </c>
      <c r="H160" s="198">
        <v>1</v>
      </c>
      <c r="I160" s="199"/>
      <c r="J160" s="200">
        <f t="shared" si="10"/>
        <v>0</v>
      </c>
      <c r="K160" s="196" t="s">
        <v>1</v>
      </c>
      <c r="L160" s="40"/>
      <c r="M160" s="201" t="s">
        <v>1</v>
      </c>
      <c r="N160" s="202" t="s">
        <v>50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93</v>
      </c>
      <c r="AY160" s="17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7" t="s">
        <v>93</v>
      </c>
      <c r="BK160" s="206">
        <f t="shared" si="19"/>
        <v>0</v>
      </c>
      <c r="BL160" s="17" t="s">
        <v>217</v>
      </c>
      <c r="BM160" s="205" t="s">
        <v>731</v>
      </c>
    </row>
    <row r="161" spans="1:65" s="2" customFormat="1" ht="24.2" customHeight="1">
      <c r="A161" s="35"/>
      <c r="B161" s="36"/>
      <c r="C161" s="194" t="s">
        <v>538</v>
      </c>
      <c r="D161" s="194" t="s">
        <v>212</v>
      </c>
      <c r="E161" s="195" t="s">
        <v>2925</v>
      </c>
      <c r="F161" s="196" t="s">
        <v>2926</v>
      </c>
      <c r="G161" s="197" t="s">
        <v>2550</v>
      </c>
      <c r="H161" s="198">
        <v>4</v>
      </c>
      <c r="I161" s="199"/>
      <c r="J161" s="200">
        <f t="shared" si="10"/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93</v>
      </c>
      <c r="AY161" s="17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7" t="s">
        <v>93</v>
      </c>
      <c r="BK161" s="206">
        <f t="shared" si="19"/>
        <v>0</v>
      </c>
      <c r="BL161" s="17" t="s">
        <v>217</v>
      </c>
      <c r="BM161" s="205" t="s">
        <v>742</v>
      </c>
    </row>
    <row r="162" spans="1:65" s="2" customFormat="1" ht="24.2" customHeight="1">
      <c r="A162" s="35"/>
      <c r="B162" s="36"/>
      <c r="C162" s="194" t="s">
        <v>544</v>
      </c>
      <c r="D162" s="194" t="s">
        <v>212</v>
      </c>
      <c r="E162" s="195" t="s">
        <v>2927</v>
      </c>
      <c r="F162" s="196" t="s">
        <v>2928</v>
      </c>
      <c r="G162" s="197" t="s">
        <v>2550</v>
      </c>
      <c r="H162" s="198">
        <v>2</v>
      </c>
      <c r="I162" s="199"/>
      <c r="J162" s="200">
        <f t="shared" si="10"/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93</v>
      </c>
      <c r="AY162" s="17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7" t="s">
        <v>93</v>
      </c>
      <c r="BK162" s="206">
        <f t="shared" si="19"/>
        <v>0</v>
      </c>
      <c r="BL162" s="17" t="s">
        <v>217</v>
      </c>
      <c r="BM162" s="205" t="s">
        <v>757</v>
      </c>
    </row>
    <row r="163" spans="1:65" s="2" customFormat="1" ht="37.9" customHeight="1">
      <c r="A163" s="35"/>
      <c r="B163" s="36"/>
      <c r="C163" s="194" t="s">
        <v>550</v>
      </c>
      <c r="D163" s="194" t="s">
        <v>212</v>
      </c>
      <c r="E163" s="195" t="s">
        <v>2929</v>
      </c>
      <c r="F163" s="196" t="s">
        <v>2930</v>
      </c>
      <c r="G163" s="197" t="s">
        <v>462</v>
      </c>
      <c r="H163" s="198">
        <v>3</v>
      </c>
      <c r="I163" s="199"/>
      <c r="J163" s="200">
        <f t="shared" si="10"/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93</v>
      </c>
      <c r="AY163" s="17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7" t="s">
        <v>93</v>
      </c>
      <c r="BK163" s="206">
        <f t="shared" si="19"/>
        <v>0</v>
      </c>
      <c r="BL163" s="17" t="s">
        <v>217</v>
      </c>
      <c r="BM163" s="205" t="s">
        <v>770</v>
      </c>
    </row>
    <row r="164" spans="1:65" s="12" customFormat="1" ht="25.9" customHeight="1">
      <c r="B164" s="178"/>
      <c r="C164" s="179"/>
      <c r="D164" s="180" t="s">
        <v>84</v>
      </c>
      <c r="E164" s="181" t="s">
        <v>130</v>
      </c>
      <c r="F164" s="181" t="s">
        <v>2931</v>
      </c>
      <c r="G164" s="179"/>
      <c r="H164" s="179"/>
      <c r="I164" s="182"/>
      <c r="J164" s="183">
        <f>BK164</f>
        <v>0</v>
      </c>
      <c r="K164" s="179"/>
      <c r="L164" s="184"/>
      <c r="M164" s="185"/>
      <c r="N164" s="186"/>
      <c r="O164" s="186"/>
      <c r="P164" s="187">
        <f>SUM(P165:P175)</f>
        <v>0</v>
      </c>
      <c r="Q164" s="186"/>
      <c r="R164" s="187">
        <f>SUM(R165:R175)</f>
        <v>0</v>
      </c>
      <c r="S164" s="186"/>
      <c r="T164" s="188">
        <f>SUM(T165:T175)</f>
        <v>0</v>
      </c>
      <c r="AR164" s="189" t="s">
        <v>93</v>
      </c>
      <c r="AT164" s="190" t="s">
        <v>84</v>
      </c>
      <c r="AU164" s="190" t="s">
        <v>85</v>
      </c>
      <c r="AY164" s="189" t="s">
        <v>209</v>
      </c>
      <c r="BK164" s="191">
        <f>SUM(BK165:BK175)</f>
        <v>0</v>
      </c>
    </row>
    <row r="165" spans="1:65" s="2" customFormat="1" ht="33" customHeight="1">
      <c r="A165" s="35"/>
      <c r="B165" s="36"/>
      <c r="C165" s="194" t="s">
        <v>556</v>
      </c>
      <c r="D165" s="194" t="s">
        <v>212</v>
      </c>
      <c r="E165" s="195" t="s">
        <v>2932</v>
      </c>
      <c r="F165" s="196" t="s">
        <v>2933</v>
      </c>
      <c r="G165" s="197" t="s">
        <v>2550</v>
      </c>
      <c r="H165" s="198">
        <v>1</v>
      </c>
      <c r="I165" s="199"/>
      <c r="J165" s="200">
        <f t="shared" ref="J165:J175" si="20">ROUND(I165*H165,2)</f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 t="shared" ref="P165:P175" si="21">O165*H165</f>
        <v>0</v>
      </c>
      <c r="Q165" s="203">
        <v>0</v>
      </c>
      <c r="R165" s="203">
        <f t="shared" ref="R165:R175" si="22">Q165*H165</f>
        <v>0</v>
      </c>
      <c r="S165" s="203">
        <v>0</v>
      </c>
      <c r="T165" s="204">
        <f t="shared" ref="T165:T175" si="2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93</v>
      </c>
      <c r="AY165" s="17" t="s">
        <v>209</v>
      </c>
      <c r="BE165" s="206">
        <f t="shared" ref="BE165:BE175" si="24">IF(N165="základní",J165,0)</f>
        <v>0</v>
      </c>
      <c r="BF165" s="206">
        <f t="shared" ref="BF165:BF175" si="25">IF(N165="snížená",J165,0)</f>
        <v>0</v>
      </c>
      <c r="BG165" s="206">
        <f t="shared" ref="BG165:BG175" si="26">IF(N165="zákl. přenesená",J165,0)</f>
        <v>0</v>
      </c>
      <c r="BH165" s="206">
        <f t="shared" ref="BH165:BH175" si="27">IF(N165="sníž. přenesená",J165,0)</f>
        <v>0</v>
      </c>
      <c r="BI165" s="206">
        <f t="shared" ref="BI165:BI175" si="28">IF(N165="nulová",J165,0)</f>
        <v>0</v>
      </c>
      <c r="BJ165" s="17" t="s">
        <v>93</v>
      </c>
      <c r="BK165" s="206">
        <f t="shared" ref="BK165:BK175" si="29">ROUND(I165*H165,2)</f>
        <v>0</v>
      </c>
      <c r="BL165" s="17" t="s">
        <v>217</v>
      </c>
      <c r="BM165" s="205" t="s">
        <v>784</v>
      </c>
    </row>
    <row r="166" spans="1:65" s="2" customFormat="1" ht="16.5" customHeight="1">
      <c r="A166" s="35"/>
      <c r="B166" s="36"/>
      <c r="C166" s="194" t="s">
        <v>562</v>
      </c>
      <c r="D166" s="194" t="s">
        <v>212</v>
      </c>
      <c r="E166" s="195" t="s">
        <v>2934</v>
      </c>
      <c r="F166" s="196" t="s">
        <v>2935</v>
      </c>
      <c r="G166" s="197" t="s">
        <v>2550</v>
      </c>
      <c r="H166" s="198">
        <v>2</v>
      </c>
      <c r="I166" s="199"/>
      <c r="J166" s="200">
        <f t="shared" si="20"/>
        <v>0</v>
      </c>
      <c r="K166" s="196" t="s">
        <v>1</v>
      </c>
      <c r="L166" s="40"/>
      <c r="M166" s="201" t="s">
        <v>1</v>
      </c>
      <c r="N166" s="202" t="s">
        <v>50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93</v>
      </c>
      <c r="AY166" s="17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7" t="s">
        <v>93</v>
      </c>
      <c r="BK166" s="206">
        <f t="shared" si="29"/>
        <v>0</v>
      </c>
      <c r="BL166" s="17" t="s">
        <v>217</v>
      </c>
      <c r="BM166" s="205" t="s">
        <v>797</v>
      </c>
    </row>
    <row r="167" spans="1:65" s="2" customFormat="1" ht="16.5" customHeight="1">
      <c r="A167" s="35"/>
      <c r="B167" s="36"/>
      <c r="C167" s="194" t="s">
        <v>568</v>
      </c>
      <c r="D167" s="194" t="s">
        <v>212</v>
      </c>
      <c r="E167" s="195" t="s">
        <v>2936</v>
      </c>
      <c r="F167" s="196" t="s">
        <v>2937</v>
      </c>
      <c r="G167" s="197" t="s">
        <v>2550</v>
      </c>
      <c r="H167" s="198">
        <v>1</v>
      </c>
      <c r="I167" s="199"/>
      <c r="J167" s="200">
        <f t="shared" si="20"/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93</v>
      </c>
      <c r="AY167" s="17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7" t="s">
        <v>93</v>
      </c>
      <c r="BK167" s="206">
        <f t="shared" si="29"/>
        <v>0</v>
      </c>
      <c r="BL167" s="17" t="s">
        <v>217</v>
      </c>
      <c r="BM167" s="205" t="s">
        <v>813</v>
      </c>
    </row>
    <row r="168" spans="1:65" s="2" customFormat="1" ht="16.5" customHeight="1">
      <c r="A168" s="35"/>
      <c r="B168" s="36"/>
      <c r="C168" s="194" t="s">
        <v>573</v>
      </c>
      <c r="D168" s="194" t="s">
        <v>212</v>
      </c>
      <c r="E168" s="195" t="s">
        <v>2938</v>
      </c>
      <c r="F168" s="196" t="s">
        <v>2939</v>
      </c>
      <c r="G168" s="197" t="s">
        <v>2550</v>
      </c>
      <c r="H168" s="198">
        <v>1</v>
      </c>
      <c r="I168" s="199"/>
      <c r="J168" s="200">
        <f t="shared" si="2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93</v>
      </c>
      <c r="AY168" s="17" t="s">
        <v>209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7" t="s">
        <v>93</v>
      </c>
      <c r="BK168" s="206">
        <f t="shared" si="29"/>
        <v>0</v>
      </c>
      <c r="BL168" s="17" t="s">
        <v>217</v>
      </c>
      <c r="BM168" s="205" t="s">
        <v>868</v>
      </c>
    </row>
    <row r="169" spans="1:65" s="2" customFormat="1" ht="44.25" customHeight="1">
      <c r="A169" s="35"/>
      <c r="B169" s="36"/>
      <c r="C169" s="194" t="s">
        <v>579</v>
      </c>
      <c r="D169" s="194" t="s">
        <v>212</v>
      </c>
      <c r="E169" s="195" t="s">
        <v>2940</v>
      </c>
      <c r="F169" s="196" t="s">
        <v>2941</v>
      </c>
      <c r="G169" s="197" t="s">
        <v>2550</v>
      </c>
      <c r="H169" s="198">
        <v>1</v>
      </c>
      <c r="I169" s="199"/>
      <c r="J169" s="200">
        <f t="shared" si="2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93</v>
      </c>
      <c r="AY169" s="17" t="s">
        <v>209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7" t="s">
        <v>93</v>
      </c>
      <c r="BK169" s="206">
        <f t="shared" si="29"/>
        <v>0</v>
      </c>
      <c r="BL169" s="17" t="s">
        <v>217</v>
      </c>
      <c r="BM169" s="205" t="s">
        <v>880</v>
      </c>
    </row>
    <row r="170" spans="1:65" s="2" customFormat="1" ht="16.5" customHeight="1">
      <c r="A170" s="35"/>
      <c r="B170" s="36"/>
      <c r="C170" s="194" t="s">
        <v>586</v>
      </c>
      <c r="D170" s="194" t="s">
        <v>212</v>
      </c>
      <c r="E170" s="195" t="s">
        <v>2942</v>
      </c>
      <c r="F170" s="196" t="s">
        <v>2943</v>
      </c>
      <c r="G170" s="197" t="s">
        <v>2550</v>
      </c>
      <c r="H170" s="198">
        <v>2</v>
      </c>
      <c r="I170" s="199"/>
      <c r="J170" s="200">
        <f t="shared" si="20"/>
        <v>0</v>
      </c>
      <c r="K170" s="196" t="s">
        <v>1</v>
      </c>
      <c r="L170" s="40"/>
      <c r="M170" s="201" t="s">
        <v>1</v>
      </c>
      <c r="N170" s="202" t="s">
        <v>50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93</v>
      </c>
      <c r="AY170" s="17" t="s">
        <v>209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7" t="s">
        <v>93</v>
      </c>
      <c r="BK170" s="206">
        <f t="shared" si="29"/>
        <v>0</v>
      </c>
      <c r="BL170" s="17" t="s">
        <v>217</v>
      </c>
      <c r="BM170" s="205" t="s">
        <v>890</v>
      </c>
    </row>
    <row r="171" spans="1:65" s="2" customFormat="1" ht="16.5" customHeight="1">
      <c r="A171" s="35"/>
      <c r="B171" s="36"/>
      <c r="C171" s="194" t="s">
        <v>592</v>
      </c>
      <c r="D171" s="194" t="s">
        <v>212</v>
      </c>
      <c r="E171" s="195" t="s">
        <v>2944</v>
      </c>
      <c r="F171" s="196" t="s">
        <v>2945</v>
      </c>
      <c r="G171" s="197" t="s">
        <v>2550</v>
      </c>
      <c r="H171" s="198">
        <v>1</v>
      </c>
      <c r="I171" s="199"/>
      <c r="J171" s="200">
        <f t="shared" si="20"/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93</v>
      </c>
      <c r="AY171" s="17" t="s">
        <v>209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7" t="s">
        <v>93</v>
      </c>
      <c r="BK171" s="206">
        <f t="shared" si="29"/>
        <v>0</v>
      </c>
      <c r="BL171" s="17" t="s">
        <v>217</v>
      </c>
      <c r="BM171" s="205" t="s">
        <v>900</v>
      </c>
    </row>
    <row r="172" spans="1:65" s="2" customFormat="1" ht="24.2" customHeight="1">
      <c r="A172" s="35"/>
      <c r="B172" s="36"/>
      <c r="C172" s="194" t="s">
        <v>598</v>
      </c>
      <c r="D172" s="194" t="s">
        <v>212</v>
      </c>
      <c r="E172" s="195" t="s">
        <v>2946</v>
      </c>
      <c r="F172" s="196" t="s">
        <v>2947</v>
      </c>
      <c r="G172" s="197" t="s">
        <v>2550</v>
      </c>
      <c r="H172" s="198">
        <v>2</v>
      </c>
      <c r="I172" s="199"/>
      <c r="J172" s="200">
        <f t="shared" si="20"/>
        <v>0</v>
      </c>
      <c r="K172" s="196" t="s">
        <v>1</v>
      </c>
      <c r="L172" s="40"/>
      <c r="M172" s="201" t="s">
        <v>1</v>
      </c>
      <c r="N172" s="202" t="s">
        <v>50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93</v>
      </c>
      <c r="AY172" s="17" t="s">
        <v>209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7" t="s">
        <v>93</v>
      </c>
      <c r="BK172" s="206">
        <f t="shared" si="29"/>
        <v>0</v>
      </c>
      <c r="BL172" s="17" t="s">
        <v>217</v>
      </c>
      <c r="BM172" s="205" t="s">
        <v>911</v>
      </c>
    </row>
    <row r="173" spans="1:65" s="2" customFormat="1" ht="16.5" customHeight="1">
      <c r="A173" s="35"/>
      <c r="B173" s="36"/>
      <c r="C173" s="194" t="s">
        <v>603</v>
      </c>
      <c r="D173" s="194" t="s">
        <v>212</v>
      </c>
      <c r="E173" s="195" t="s">
        <v>2948</v>
      </c>
      <c r="F173" s="196" t="s">
        <v>2949</v>
      </c>
      <c r="G173" s="197" t="s">
        <v>2550</v>
      </c>
      <c r="H173" s="198">
        <v>2</v>
      </c>
      <c r="I173" s="199"/>
      <c r="J173" s="200">
        <f t="shared" si="20"/>
        <v>0</v>
      </c>
      <c r="K173" s="196" t="s">
        <v>1</v>
      </c>
      <c r="L173" s="40"/>
      <c r="M173" s="201" t="s">
        <v>1</v>
      </c>
      <c r="N173" s="202" t="s">
        <v>50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93</v>
      </c>
      <c r="AY173" s="17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7" t="s">
        <v>93</v>
      </c>
      <c r="BK173" s="206">
        <f t="shared" si="29"/>
        <v>0</v>
      </c>
      <c r="BL173" s="17" t="s">
        <v>217</v>
      </c>
      <c r="BM173" s="205" t="s">
        <v>925</v>
      </c>
    </row>
    <row r="174" spans="1:65" s="2" customFormat="1" ht="16.5" customHeight="1">
      <c r="A174" s="35"/>
      <c r="B174" s="36"/>
      <c r="C174" s="194" t="s">
        <v>609</v>
      </c>
      <c r="D174" s="194" t="s">
        <v>212</v>
      </c>
      <c r="E174" s="195" t="s">
        <v>2950</v>
      </c>
      <c r="F174" s="196" t="s">
        <v>2951</v>
      </c>
      <c r="G174" s="197" t="s">
        <v>2884</v>
      </c>
      <c r="H174" s="198">
        <v>5</v>
      </c>
      <c r="I174" s="199"/>
      <c r="J174" s="200">
        <f t="shared" si="20"/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217</v>
      </c>
      <c r="AT174" s="205" t="s">
        <v>212</v>
      </c>
      <c r="AU174" s="205" t="s">
        <v>93</v>
      </c>
      <c r="AY174" s="17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7" t="s">
        <v>93</v>
      </c>
      <c r="BK174" s="206">
        <f t="shared" si="29"/>
        <v>0</v>
      </c>
      <c r="BL174" s="17" t="s">
        <v>217</v>
      </c>
      <c r="BM174" s="205" t="s">
        <v>944</v>
      </c>
    </row>
    <row r="175" spans="1:65" s="2" customFormat="1" ht="37.9" customHeight="1">
      <c r="A175" s="35"/>
      <c r="B175" s="36"/>
      <c r="C175" s="194" t="s">
        <v>618</v>
      </c>
      <c r="D175" s="194" t="s">
        <v>212</v>
      </c>
      <c r="E175" s="195" t="s">
        <v>2952</v>
      </c>
      <c r="F175" s="196" t="s">
        <v>2953</v>
      </c>
      <c r="G175" s="197" t="s">
        <v>462</v>
      </c>
      <c r="H175" s="198">
        <v>2</v>
      </c>
      <c r="I175" s="199"/>
      <c r="J175" s="200">
        <f t="shared" si="20"/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93</v>
      </c>
      <c r="AY175" s="17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7" t="s">
        <v>93</v>
      </c>
      <c r="BK175" s="206">
        <f t="shared" si="29"/>
        <v>0</v>
      </c>
      <c r="BL175" s="17" t="s">
        <v>217</v>
      </c>
      <c r="BM175" s="205" t="s">
        <v>954</v>
      </c>
    </row>
    <row r="176" spans="1:65" s="12" customFormat="1" ht="25.9" customHeight="1">
      <c r="B176" s="178"/>
      <c r="C176" s="179"/>
      <c r="D176" s="180" t="s">
        <v>84</v>
      </c>
      <c r="E176" s="181" t="s">
        <v>217</v>
      </c>
      <c r="F176" s="181" t="s">
        <v>2954</v>
      </c>
      <c r="G176" s="179"/>
      <c r="H176" s="179"/>
      <c r="I176" s="182"/>
      <c r="J176" s="183">
        <f>BK176</f>
        <v>0</v>
      </c>
      <c r="K176" s="179"/>
      <c r="L176" s="184"/>
      <c r="M176" s="185"/>
      <c r="N176" s="186"/>
      <c r="O176" s="186"/>
      <c r="P176" s="187">
        <f>SUM(P177:P182)</f>
        <v>0</v>
      </c>
      <c r="Q176" s="186"/>
      <c r="R176" s="187">
        <f>SUM(R177:R182)</f>
        <v>0</v>
      </c>
      <c r="S176" s="186"/>
      <c r="T176" s="188">
        <f>SUM(T177:T182)</f>
        <v>0</v>
      </c>
      <c r="AR176" s="189" t="s">
        <v>93</v>
      </c>
      <c r="AT176" s="190" t="s">
        <v>84</v>
      </c>
      <c r="AU176" s="190" t="s">
        <v>85</v>
      </c>
      <c r="AY176" s="189" t="s">
        <v>209</v>
      </c>
      <c r="BK176" s="191">
        <f>SUM(BK177:BK182)</f>
        <v>0</v>
      </c>
    </row>
    <row r="177" spans="1:65" s="2" customFormat="1" ht="24.2" customHeight="1">
      <c r="A177" s="35"/>
      <c r="B177" s="36"/>
      <c r="C177" s="194" t="s">
        <v>624</v>
      </c>
      <c r="D177" s="194" t="s">
        <v>212</v>
      </c>
      <c r="E177" s="195" t="s">
        <v>2955</v>
      </c>
      <c r="F177" s="196" t="s">
        <v>2956</v>
      </c>
      <c r="G177" s="197" t="s">
        <v>2550</v>
      </c>
      <c r="H177" s="198">
        <v>1</v>
      </c>
      <c r="I177" s="199"/>
      <c r="J177" s="200">
        <f t="shared" ref="J177:J182" si="30">ROUND(I177*H177,2)</f>
        <v>0</v>
      </c>
      <c r="K177" s="196" t="s">
        <v>1</v>
      </c>
      <c r="L177" s="40"/>
      <c r="M177" s="201" t="s">
        <v>1</v>
      </c>
      <c r="N177" s="202" t="s">
        <v>50</v>
      </c>
      <c r="O177" s="72"/>
      <c r="P177" s="203">
        <f t="shared" ref="P177:P182" si="31">O177*H177</f>
        <v>0</v>
      </c>
      <c r="Q177" s="203">
        <v>0</v>
      </c>
      <c r="R177" s="203">
        <f t="shared" ref="R177:R182" si="32">Q177*H177</f>
        <v>0</v>
      </c>
      <c r="S177" s="203">
        <v>0</v>
      </c>
      <c r="T177" s="204">
        <f t="shared" ref="T177:T182" si="3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217</v>
      </c>
      <c r="AT177" s="205" t="s">
        <v>212</v>
      </c>
      <c r="AU177" s="205" t="s">
        <v>93</v>
      </c>
      <c r="AY177" s="17" t="s">
        <v>209</v>
      </c>
      <c r="BE177" s="206">
        <f t="shared" ref="BE177:BE182" si="34">IF(N177="základní",J177,0)</f>
        <v>0</v>
      </c>
      <c r="BF177" s="206">
        <f t="shared" ref="BF177:BF182" si="35">IF(N177="snížená",J177,0)</f>
        <v>0</v>
      </c>
      <c r="BG177" s="206">
        <f t="shared" ref="BG177:BG182" si="36">IF(N177="zákl. přenesená",J177,0)</f>
        <v>0</v>
      </c>
      <c r="BH177" s="206">
        <f t="shared" ref="BH177:BH182" si="37">IF(N177="sníž. přenesená",J177,0)</f>
        <v>0</v>
      </c>
      <c r="BI177" s="206">
        <f t="shared" ref="BI177:BI182" si="38">IF(N177="nulová",J177,0)</f>
        <v>0</v>
      </c>
      <c r="BJ177" s="17" t="s">
        <v>93</v>
      </c>
      <c r="BK177" s="206">
        <f t="shared" ref="BK177:BK182" si="39">ROUND(I177*H177,2)</f>
        <v>0</v>
      </c>
      <c r="BL177" s="17" t="s">
        <v>217</v>
      </c>
      <c r="BM177" s="205" t="s">
        <v>964</v>
      </c>
    </row>
    <row r="178" spans="1:65" s="2" customFormat="1" ht="33" customHeight="1">
      <c r="A178" s="35"/>
      <c r="B178" s="36"/>
      <c r="C178" s="194" t="s">
        <v>630</v>
      </c>
      <c r="D178" s="194" t="s">
        <v>212</v>
      </c>
      <c r="E178" s="195" t="s">
        <v>2957</v>
      </c>
      <c r="F178" s="196" t="s">
        <v>2958</v>
      </c>
      <c r="G178" s="197" t="s">
        <v>2550</v>
      </c>
      <c r="H178" s="198">
        <v>1</v>
      </c>
      <c r="I178" s="199"/>
      <c r="J178" s="200">
        <f t="shared" si="30"/>
        <v>0</v>
      </c>
      <c r="K178" s="196" t="s">
        <v>1</v>
      </c>
      <c r="L178" s="40"/>
      <c r="M178" s="201" t="s">
        <v>1</v>
      </c>
      <c r="N178" s="202" t="s">
        <v>50</v>
      </c>
      <c r="O178" s="72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93</v>
      </c>
      <c r="AY178" s="17" t="s">
        <v>209</v>
      </c>
      <c r="BE178" s="206">
        <f t="shared" si="34"/>
        <v>0</v>
      </c>
      <c r="BF178" s="206">
        <f t="shared" si="35"/>
        <v>0</v>
      </c>
      <c r="BG178" s="206">
        <f t="shared" si="36"/>
        <v>0</v>
      </c>
      <c r="BH178" s="206">
        <f t="shared" si="37"/>
        <v>0</v>
      </c>
      <c r="BI178" s="206">
        <f t="shared" si="38"/>
        <v>0</v>
      </c>
      <c r="BJ178" s="17" t="s">
        <v>93</v>
      </c>
      <c r="BK178" s="206">
        <f t="shared" si="39"/>
        <v>0</v>
      </c>
      <c r="BL178" s="17" t="s">
        <v>217</v>
      </c>
      <c r="BM178" s="205" t="s">
        <v>979</v>
      </c>
    </row>
    <row r="179" spans="1:65" s="2" customFormat="1" ht="24.2" customHeight="1">
      <c r="A179" s="35"/>
      <c r="B179" s="36"/>
      <c r="C179" s="194" t="s">
        <v>636</v>
      </c>
      <c r="D179" s="194" t="s">
        <v>212</v>
      </c>
      <c r="E179" s="195" t="s">
        <v>2959</v>
      </c>
      <c r="F179" s="196" t="s">
        <v>2960</v>
      </c>
      <c r="G179" s="197" t="s">
        <v>2884</v>
      </c>
      <c r="H179" s="198">
        <v>6</v>
      </c>
      <c r="I179" s="199"/>
      <c r="J179" s="200">
        <f t="shared" si="30"/>
        <v>0</v>
      </c>
      <c r="K179" s="196" t="s">
        <v>1</v>
      </c>
      <c r="L179" s="40"/>
      <c r="M179" s="201" t="s">
        <v>1</v>
      </c>
      <c r="N179" s="202" t="s">
        <v>50</v>
      </c>
      <c r="O179" s="72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217</v>
      </c>
      <c r="AT179" s="205" t="s">
        <v>212</v>
      </c>
      <c r="AU179" s="205" t="s">
        <v>93</v>
      </c>
      <c r="AY179" s="17" t="s">
        <v>209</v>
      </c>
      <c r="BE179" s="206">
        <f t="shared" si="34"/>
        <v>0</v>
      </c>
      <c r="BF179" s="206">
        <f t="shared" si="35"/>
        <v>0</v>
      </c>
      <c r="BG179" s="206">
        <f t="shared" si="36"/>
        <v>0</v>
      </c>
      <c r="BH179" s="206">
        <f t="shared" si="37"/>
        <v>0</v>
      </c>
      <c r="BI179" s="206">
        <f t="shared" si="38"/>
        <v>0</v>
      </c>
      <c r="BJ179" s="17" t="s">
        <v>93</v>
      </c>
      <c r="BK179" s="206">
        <f t="shared" si="39"/>
        <v>0</v>
      </c>
      <c r="BL179" s="17" t="s">
        <v>217</v>
      </c>
      <c r="BM179" s="205" t="s">
        <v>990</v>
      </c>
    </row>
    <row r="180" spans="1:65" s="2" customFormat="1" ht="24.2" customHeight="1">
      <c r="A180" s="35"/>
      <c r="B180" s="36"/>
      <c r="C180" s="194" t="s">
        <v>641</v>
      </c>
      <c r="D180" s="194" t="s">
        <v>212</v>
      </c>
      <c r="E180" s="195" t="s">
        <v>2961</v>
      </c>
      <c r="F180" s="196" t="s">
        <v>2962</v>
      </c>
      <c r="G180" s="197" t="s">
        <v>2884</v>
      </c>
      <c r="H180" s="198">
        <v>18</v>
      </c>
      <c r="I180" s="199"/>
      <c r="J180" s="200">
        <f t="shared" si="30"/>
        <v>0</v>
      </c>
      <c r="K180" s="196" t="s">
        <v>1</v>
      </c>
      <c r="L180" s="40"/>
      <c r="M180" s="201" t="s">
        <v>1</v>
      </c>
      <c r="N180" s="202" t="s">
        <v>50</v>
      </c>
      <c r="O180" s="72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217</v>
      </c>
      <c r="AT180" s="205" t="s">
        <v>212</v>
      </c>
      <c r="AU180" s="205" t="s">
        <v>93</v>
      </c>
      <c r="AY180" s="17" t="s">
        <v>209</v>
      </c>
      <c r="BE180" s="206">
        <f t="shared" si="34"/>
        <v>0</v>
      </c>
      <c r="BF180" s="206">
        <f t="shared" si="35"/>
        <v>0</v>
      </c>
      <c r="BG180" s="206">
        <f t="shared" si="36"/>
        <v>0</v>
      </c>
      <c r="BH180" s="206">
        <f t="shared" si="37"/>
        <v>0</v>
      </c>
      <c r="BI180" s="206">
        <f t="shared" si="38"/>
        <v>0</v>
      </c>
      <c r="BJ180" s="17" t="s">
        <v>93</v>
      </c>
      <c r="BK180" s="206">
        <f t="shared" si="39"/>
        <v>0</v>
      </c>
      <c r="BL180" s="17" t="s">
        <v>217</v>
      </c>
      <c r="BM180" s="205" t="s">
        <v>1000</v>
      </c>
    </row>
    <row r="181" spans="1:65" s="2" customFormat="1" ht="16.5" customHeight="1">
      <c r="A181" s="35"/>
      <c r="B181" s="36"/>
      <c r="C181" s="194" t="s">
        <v>646</v>
      </c>
      <c r="D181" s="194" t="s">
        <v>212</v>
      </c>
      <c r="E181" s="195" t="s">
        <v>2963</v>
      </c>
      <c r="F181" s="196" t="s">
        <v>2964</v>
      </c>
      <c r="G181" s="197" t="s">
        <v>2034</v>
      </c>
      <c r="H181" s="198">
        <v>2</v>
      </c>
      <c r="I181" s="199"/>
      <c r="J181" s="200">
        <f t="shared" si="30"/>
        <v>0</v>
      </c>
      <c r="K181" s="196" t="s">
        <v>1</v>
      </c>
      <c r="L181" s="40"/>
      <c r="M181" s="201" t="s">
        <v>1</v>
      </c>
      <c r="N181" s="202" t="s">
        <v>50</v>
      </c>
      <c r="O181" s="72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217</v>
      </c>
      <c r="AT181" s="205" t="s">
        <v>212</v>
      </c>
      <c r="AU181" s="205" t="s">
        <v>93</v>
      </c>
      <c r="AY181" s="17" t="s">
        <v>209</v>
      </c>
      <c r="BE181" s="206">
        <f t="shared" si="34"/>
        <v>0</v>
      </c>
      <c r="BF181" s="206">
        <f t="shared" si="35"/>
        <v>0</v>
      </c>
      <c r="BG181" s="206">
        <f t="shared" si="36"/>
        <v>0</v>
      </c>
      <c r="BH181" s="206">
        <f t="shared" si="37"/>
        <v>0</v>
      </c>
      <c r="BI181" s="206">
        <f t="shared" si="38"/>
        <v>0</v>
      </c>
      <c r="BJ181" s="17" t="s">
        <v>93</v>
      </c>
      <c r="BK181" s="206">
        <f t="shared" si="39"/>
        <v>0</v>
      </c>
      <c r="BL181" s="17" t="s">
        <v>217</v>
      </c>
      <c r="BM181" s="205" t="s">
        <v>1013</v>
      </c>
    </row>
    <row r="182" spans="1:65" s="2" customFormat="1" ht="24.2" customHeight="1">
      <c r="A182" s="35"/>
      <c r="B182" s="36"/>
      <c r="C182" s="194" t="s">
        <v>654</v>
      </c>
      <c r="D182" s="194" t="s">
        <v>212</v>
      </c>
      <c r="E182" s="195" t="s">
        <v>2965</v>
      </c>
      <c r="F182" s="196" t="s">
        <v>2966</v>
      </c>
      <c r="G182" s="197" t="s">
        <v>2550</v>
      </c>
      <c r="H182" s="198">
        <v>1</v>
      </c>
      <c r="I182" s="199"/>
      <c r="J182" s="200">
        <f t="shared" si="30"/>
        <v>0</v>
      </c>
      <c r="K182" s="196" t="s">
        <v>1</v>
      </c>
      <c r="L182" s="40"/>
      <c r="M182" s="201" t="s">
        <v>1</v>
      </c>
      <c r="N182" s="202" t="s">
        <v>50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217</v>
      </c>
      <c r="AT182" s="205" t="s">
        <v>212</v>
      </c>
      <c r="AU182" s="205" t="s">
        <v>93</v>
      </c>
      <c r="AY182" s="17" t="s">
        <v>209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7" t="s">
        <v>93</v>
      </c>
      <c r="BK182" s="206">
        <f t="shared" si="39"/>
        <v>0</v>
      </c>
      <c r="BL182" s="17" t="s">
        <v>217</v>
      </c>
      <c r="BM182" s="205" t="s">
        <v>1023</v>
      </c>
    </row>
    <row r="183" spans="1:65" s="12" customFormat="1" ht="25.9" customHeight="1">
      <c r="B183" s="178"/>
      <c r="C183" s="179"/>
      <c r="D183" s="180" t="s">
        <v>84</v>
      </c>
      <c r="E183" s="181" t="s">
        <v>208</v>
      </c>
      <c r="F183" s="181" t="s">
        <v>2967</v>
      </c>
      <c r="G183" s="179"/>
      <c r="H183" s="179"/>
      <c r="I183" s="182"/>
      <c r="J183" s="183">
        <f>BK183</f>
        <v>0</v>
      </c>
      <c r="K183" s="179"/>
      <c r="L183" s="184"/>
      <c r="M183" s="185"/>
      <c r="N183" s="186"/>
      <c r="O183" s="186"/>
      <c r="P183" s="187">
        <f>SUM(P184:P196)</f>
        <v>0</v>
      </c>
      <c r="Q183" s="186"/>
      <c r="R183" s="187">
        <f>SUM(R184:R196)</f>
        <v>0</v>
      </c>
      <c r="S183" s="186"/>
      <c r="T183" s="188">
        <f>SUM(T184:T196)</f>
        <v>0</v>
      </c>
      <c r="AR183" s="189" t="s">
        <v>93</v>
      </c>
      <c r="AT183" s="190" t="s">
        <v>84</v>
      </c>
      <c r="AU183" s="190" t="s">
        <v>85</v>
      </c>
      <c r="AY183" s="189" t="s">
        <v>209</v>
      </c>
      <c r="BK183" s="191">
        <f>SUM(BK184:BK196)</f>
        <v>0</v>
      </c>
    </row>
    <row r="184" spans="1:65" s="2" customFormat="1" ht="33" customHeight="1">
      <c r="A184" s="35"/>
      <c r="B184" s="36"/>
      <c r="C184" s="194" t="s">
        <v>663</v>
      </c>
      <c r="D184" s="194" t="s">
        <v>212</v>
      </c>
      <c r="E184" s="195" t="s">
        <v>2968</v>
      </c>
      <c r="F184" s="196" t="s">
        <v>2969</v>
      </c>
      <c r="G184" s="197" t="s">
        <v>2034</v>
      </c>
      <c r="H184" s="198">
        <v>40</v>
      </c>
      <c r="I184" s="199"/>
      <c r="J184" s="200">
        <f t="shared" ref="J184:J196" si="40">ROUND(I184*H184,2)</f>
        <v>0</v>
      </c>
      <c r="K184" s="196" t="s">
        <v>1</v>
      </c>
      <c r="L184" s="40"/>
      <c r="M184" s="201" t="s">
        <v>1</v>
      </c>
      <c r="N184" s="202" t="s">
        <v>50</v>
      </c>
      <c r="O184" s="72"/>
      <c r="P184" s="203">
        <f t="shared" ref="P184:P196" si="41">O184*H184</f>
        <v>0</v>
      </c>
      <c r="Q184" s="203">
        <v>0</v>
      </c>
      <c r="R184" s="203">
        <f t="shared" ref="R184:R196" si="42">Q184*H184</f>
        <v>0</v>
      </c>
      <c r="S184" s="203">
        <v>0</v>
      </c>
      <c r="T184" s="204">
        <f t="shared" ref="T184:T196" si="4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217</v>
      </c>
      <c r="AT184" s="205" t="s">
        <v>212</v>
      </c>
      <c r="AU184" s="205" t="s">
        <v>93</v>
      </c>
      <c r="AY184" s="17" t="s">
        <v>209</v>
      </c>
      <c r="BE184" s="206">
        <f t="shared" ref="BE184:BE196" si="44">IF(N184="základní",J184,0)</f>
        <v>0</v>
      </c>
      <c r="BF184" s="206">
        <f t="shared" ref="BF184:BF196" si="45">IF(N184="snížená",J184,0)</f>
        <v>0</v>
      </c>
      <c r="BG184" s="206">
        <f t="shared" ref="BG184:BG196" si="46">IF(N184="zákl. přenesená",J184,0)</f>
        <v>0</v>
      </c>
      <c r="BH184" s="206">
        <f t="shared" ref="BH184:BH196" si="47">IF(N184="sníž. přenesená",J184,0)</f>
        <v>0</v>
      </c>
      <c r="BI184" s="206">
        <f t="shared" ref="BI184:BI196" si="48">IF(N184="nulová",J184,0)</f>
        <v>0</v>
      </c>
      <c r="BJ184" s="17" t="s">
        <v>93</v>
      </c>
      <c r="BK184" s="206">
        <f t="shared" ref="BK184:BK196" si="49">ROUND(I184*H184,2)</f>
        <v>0</v>
      </c>
      <c r="BL184" s="17" t="s">
        <v>217</v>
      </c>
      <c r="BM184" s="205" t="s">
        <v>1036</v>
      </c>
    </row>
    <row r="185" spans="1:65" s="2" customFormat="1" ht="16.5" customHeight="1">
      <c r="A185" s="35"/>
      <c r="B185" s="36"/>
      <c r="C185" s="194" t="s">
        <v>669</v>
      </c>
      <c r="D185" s="194" t="s">
        <v>212</v>
      </c>
      <c r="E185" s="195" t="s">
        <v>2970</v>
      </c>
      <c r="F185" s="196" t="s">
        <v>2971</v>
      </c>
      <c r="G185" s="197" t="s">
        <v>2972</v>
      </c>
      <c r="H185" s="198">
        <v>1</v>
      </c>
      <c r="I185" s="199"/>
      <c r="J185" s="200">
        <f t="shared" si="40"/>
        <v>0</v>
      </c>
      <c r="K185" s="196" t="s">
        <v>1</v>
      </c>
      <c r="L185" s="40"/>
      <c r="M185" s="201" t="s">
        <v>1</v>
      </c>
      <c r="N185" s="202" t="s">
        <v>50</v>
      </c>
      <c r="O185" s="72"/>
      <c r="P185" s="203">
        <f t="shared" si="41"/>
        <v>0</v>
      </c>
      <c r="Q185" s="203">
        <v>0</v>
      </c>
      <c r="R185" s="203">
        <f t="shared" si="42"/>
        <v>0</v>
      </c>
      <c r="S185" s="203">
        <v>0</v>
      </c>
      <c r="T185" s="204">
        <f t="shared" si="4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217</v>
      </c>
      <c r="AT185" s="205" t="s">
        <v>212</v>
      </c>
      <c r="AU185" s="205" t="s">
        <v>93</v>
      </c>
      <c r="AY185" s="17" t="s">
        <v>209</v>
      </c>
      <c r="BE185" s="206">
        <f t="shared" si="44"/>
        <v>0</v>
      </c>
      <c r="BF185" s="206">
        <f t="shared" si="45"/>
        <v>0</v>
      </c>
      <c r="BG185" s="206">
        <f t="shared" si="46"/>
        <v>0</v>
      </c>
      <c r="BH185" s="206">
        <f t="shared" si="47"/>
        <v>0</v>
      </c>
      <c r="BI185" s="206">
        <f t="shared" si="48"/>
        <v>0</v>
      </c>
      <c r="BJ185" s="17" t="s">
        <v>93</v>
      </c>
      <c r="BK185" s="206">
        <f t="shared" si="49"/>
        <v>0</v>
      </c>
      <c r="BL185" s="17" t="s">
        <v>217</v>
      </c>
      <c r="BM185" s="205" t="s">
        <v>1051</v>
      </c>
    </row>
    <row r="186" spans="1:65" s="2" customFormat="1" ht="16.5" customHeight="1">
      <c r="A186" s="35"/>
      <c r="B186" s="36"/>
      <c r="C186" s="194" t="s">
        <v>677</v>
      </c>
      <c r="D186" s="194" t="s">
        <v>212</v>
      </c>
      <c r="E186" s="195" t="s">
        <v>2973</v>
      </c>
      <c r="F186" s="196" t="s">
        <v>2974</v>
      </c>
      <c r="G186" s="197" t="s">
        <v>2975</v>
      </c>
      <c r="H186" s="198">
        <v>2</v>
      </c>
      <c r="I186" s="199"/>
      <c r="J186" s="200">
        <f t="shared" si="40"/>
        <v>0</v>
      </c>
      <c r="K186" s="196" t="s">
        <v>1</v>
      </c>
      <c r="L186" s="40"/>
      <c r="M186" s="201" t="s">
        <v>1</v>
      </c>
      <c r="N186" s="202" t="s">
        <v>50</v>
      </c>
      <c r="O186" s="72"/>
      <c r="P186" s="203">
        <f t="shared" si="41"/>
        <v>0</v>
      </c>
      <c r="Q186" s="203">
        <v>0</v>
      </c>
      <c r="R186" s="203">
        <f t="shared" si="42"/>
        <v>0</v>
      </c>
      <c r="S186" s="203">
        <v>0</v>
      </c>
      <c r="T186" s="204">
        <f t="shared" si="4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217</v>
      </c>
      <c r="AT186" s="205" t="s">
        <v>212</v>
      </c>
      <c r="AU186" s="205" t="s">
        <v>93</v>
      </c>
      <c r="AY186" s="17" t="s">
        <v>209</v>
      </c>
      <c r="BE186" s="206">
        <f t="shared" si="44"/>
        <v>0</v>
      </c>
      <c r="BF186" s="206">
        <f t="shared" si="45"/>
        <v>0</v>
      </c>
      <c r="BG186" s="206">
        <f t="shared" si="46"/>
        <v>0</v>
      </c>
      <c r="BH186" s="206">
        <f t="shared" si="47"/>
        <v>0</v>
      </c>
      <c r="BI186" s="206">
        <f t="shared" si="48"/>
        <v>0</v>
      </c>
      <c r="BJ186" s="17" t="s">
        <v>93</v>
      </c>
      <c r="BK186" s="206">
        <f t="shared" si="49"/>
        <v>0</v>
      </c>
      <c r="BL186" s="17" t="s">
        <v>217</v>
      </c>
      <c r="BM186" s="205" t="s">
        <v>1063</v>
      </c>
    </row>
    <row r="187" spans="1:65" s="2" customFormat="1" ht="21.75" customHeight="1">
      <c r="A187" s="35"/>
      <c r="B187" s="36"/>
      <c r="C187" s="194" t="s">
        <v>682</v>
      </c>
      <c r="D187" s="194" t="s">
        <v>212</v>
      </c>
      <c r="E187" s="195" t="s">
        <v>2976</v>
      </c>
      <c r="F187" s="196" t="s">
        <v>2977</v>
      </c>
      <c r="G187" s="197" t="s">
        <v>2972</v>
      </c>
      <c r="H187" s="198">
        <v>1</v>
      </c>
      <c r="I187" s="199"/>
      <c r="J187" s="200">
        <f t="shared" si="40"/>
        <v>0</v>
      </c>
      <c r="K187" s="196" t="s">
        <v>1</v>
      </c>
      <c r="L187" s="40"/>
      <c r="M187" s="201" t="s">
        <v>1</v>
      </c>
      <c r="N187" s="202" t="s">
        <v>50</v>
      </c>
      <c r="O187" s="72"/>
      <c r="P187" s="203">
        <f t="shared" si="41"/>
        <v>0</v>
      </c>
      <c r="Q187" s="203">
        <v>0</v>
      </c>
      <c r="R187" s="203">
        <f t="shared" si="42"/>
        <v>0</v>
      </c>
      <c r="S187" s="203">
        <v>0</v>
      </c>
      <c r="T187" s="204">
        <f t="shared" si="4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217</v>
      </c>
      <c r="AT187" s="205" t="s">
        <v>212</v>
      </c>
      <c r="AU187" s="205" t="s">
        <v>93</v>
      </c>
      <c r="AY187" s="17" t="s">
        <v>209</v>
      </c>
      <c r="BE187" s="206">
        <f t="shared" si="44"/>
        <v>0</v>
      </c>
      <c r="BF187" s="206">
        <f t="shared" si="45"/>
        <v>0</v>
      </c>
      <c r="BG187" s="206">
        <f t="shared" si="46"/>
        <v>0</v>
      </c>
      <c r="BH187" s="206">
        <f t="shared" si="47"/>
        <v>0</v>
      </c>
      <c r="BI187" s="206">
        <f t="shared" si="48"/>
        <v>0</v>
      </c>
      <c r="BJ187" s="17" t="s">
        <v>93</v>
      </c>
      <c r="BK187" s="206">
        <f t="shared" si="49"/>
        <v>0</v>
      </c>
      <c r="BL187" s="17" t="s">
        <v>217</v>
      </c>
      <c r="BM187" s="205" t="s">
        <v>1071</v>
      </c>
    </row>
    <row r="188" spans="1:65" s="2" customFormat="1" ht="37.9" customHeight="1">
      <c r="A188" s="35"/>
      <c r="B188" s="36"/>
      <c r="C188" s="194" t="s">
        <v>687</v>
      </c>
      <c r="D188" s="194" t="s">
        <v>212</v>
      </c>
      <c r="E188" s="195" t="s">
        <v>2978</v>
      </c>
      <c r="F188" s="196" t="s">
        <v>2979</v>
      </c>
      <c r="G188" s="197" t="s">
        <v>2972</v>
      </c>
      <c r="H188" s="198">
        <v>1</v>
      </c>
      <c r="I188" s="199"/>
      <c r="J188" s="200">
        <f t="shared" si="40"/>
        <v>0</v>
      </c>
      <c r="K188" s="196" t="s">
        <v>1</v>
      </c>
      <c r="L188" s="40"/>
      <c r="M188" s="201" t="s">
        <v>1</v>
      </c>
      <c r="N188" s="202" t="s">
        <v>50</v>
      </c>
      <c r="O188" s="72"/>
      <c r="P188" s="203">
        <f t="shared" si="41"/>
        <v>0</v>
      </c>
      <c r="Q188" s="203">
        <v>0</v>
      </c>
      <c r="R188" s="203">
        <f t="shared" si="42"/>
        <v>0</v>
      </c>
      <c r="S188" s="203">
        <v>0</v>
      </c>
      <c r="T188" s="204">
        <f t="shared" si="4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217</v>
      </c>
      <c r="AT188" s="205" t="s">
        <v>212</v>
      </c>
      <c r="AU188" s="205" t="s">
        <v>93</v>
      </c>
      <c r="AY188" s="17" t="s">
        <v>209</v>
      </c>
      <c r="BE188" s="206">
        <f t="shared" si="44"/>
        <v>0</v>
      </c>
      <c r="BF188" s="206">
        <f t="shared" si="45"/>
        <v>0</v>
      </c>
      <c r="BG188" s="206">
        <f t="shared" si="46"/>
        <v>0</v>
      </c>
      <c r="BH188" s="206">
        <f t="shared" si="47"/>
        <v>0</v>
      </c>
      <c r="BI188" s="206">
        <f t="shared" si="48"/>
        <v>0</v>
      </c>
      <c r="BJ188" s="17" t="s">
        <v>93</v>
      </c>
      <c r="BK188" s="206">
        <f t="shared" si="49"/>
        <v>0</v>
      </c>
      <c r="BL188" s="17" t="s">
        <v>217</v>
      </c>
      <c r="BM188" s="205" t="s">
        <v>1081</v>
      </c>
    </row>
    <row r="189" spans="1:65" s="2" customFormat="1" ht="16.5" customHeight="1">
      <c r="A189" s="35"/>
      <c r="B189" s="36"/>
      <c r="C189" s="194" t="s">
        <v>692</v>
      </c>
      <c r="D189" s="194" t="s">
        <v>212</v>
      </c>
      <c r="E189" s="195" t="s">
        <v>2980</v>
      </c>
      <c r="F189" s="196" t="s">
        <v>2981</v>
      </c>
      <c r="G189" s="197" t="s">
        <v>2972</v>
      </c>
      <c r="H189" s="198">
        <v>1</v>
      </c>
      <c r="I189" s="199"/>
      <c r="J189" s="200">
        <f t="shared" si="40"/>
        <v>0</v>
      </c>
      <c r="K189" s="196" t="s">
        <v>1</v>
      </c>
      <c r="L189" s="40"/>
      <c r="M189" s="201" t="s">
        <v>1</v>
      </c>
      <c r="N189" s="202" t="s">
        <v>50</v>
      </c>
      <c r="O189" s="72"/>
      <c r="P189" s="203">
        <f t="shared" si="41"/>
        <v>0</v>
      </c>
      <c r="Q189" s="203">
        <v>0</v>
      </c>
      <c r="R189" s="203">
        <f t="shared" si="42"/>
        <v>0</v>
      </c>
      <c r="S189" s="203">
        <v>0</v>
      </c>
      <c r="T189" s="204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217</v>
      </c>
      <c r="AT189" s="205" t="s">
        <v>212</v>
      </c>
      <c r="AU189" s="205" t="s">
        <v>93</v>
      </c>
      <c r="AY189" s="17" t="s">
        <v>209</v>
      </c>
      <c r="BE189" s="206">
        <f t="shared" si="44"/>
        <v>0</v>
      </c>
      <c r="BF189" s="206">
        <f t="shared" si="45"/>
        <v>0</v>
      </c>
      <c r="BG189" s="206">
        <f t="shared" si="46"/>
        <v>0</v>
      </c>
      <c r="BH189" s="206">
        <f t="shared" si="47"/>
        <v>0</v>
      </c>
      <c r="BI189" s="206">
        <f t="shared" si="48"/>
        <v>0</v>
      </c>
      <c r="BJ189" s="17" t="s">
        <v>93</v>
      </c>
      <c r="BK189" s="206">
        <f t="shared" si="49"/>
        <v>0</v>
      </c>
      <c r="BL189" s="17" t="s">
        <v>217</v>
      </c>
      <c r="BM189" s="205" t="s">
        <v>1090</v>
      </c>
    </row>
    <row r="190" spans="1:65" s="2" customFormat="1" ht="16.5" customHeight="1">
      <c r="A190" s="35"/>
      <c r="B190" s="36"/>
      <c r="C190" s="194" t="s">
        <v>697</v>
      </c>
      <c r="D190" s="194" t="s">
        <v>212</v>
      </c>
      <c r="E190" s="195" t="s">
        <v>2982</v>
      </c>
      <c r="F190" s="196" t="s">
        <v>2846</v>
      </c>
      <c r="G190" s="197" t="s">
        <v>2972</v>
      </c>
      <c r="H190" s="198">
        <v>1</v>
      </c>
      <c r="I190" s="199"/>
      <c r="J190" s="200">
        <f t="shared" si="40"/>
        <v>0</v>
      </c>
      <c r="K190" s="196" t="s">
        <v>1</v>
      </c>
      <c r="L190" s="40"/>
      <c r="M190" s="201" t="s">
        <v>1</v>
      </c>
      <c r="N190" s="202" t="s">
        <v>50</v>
      </c>
      <c r="O190" s="72"/>
      <c r="P190" s="203">
        <f t="shared" si="41"/>
        <v>0</v>
      </c>
      <c r="Q190" s="203">
        <v>0</v>
      </c>
      <c r="R190" s="203">
        <f t="shared" si="42"/>
        <v>0</v>
      </c>
      <c r="S190" s="203">
        <v>0</v>
      </c>
      <c r="T190" s="204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217</v>
      </c>
      <c r="AT190" s="205" t="s">
        <v>212</v>
      </c>
      <c r="AU190" s="205" t="s">
        <v>93</v>
      </c>
      <c r="AY190" s="17" t="s">
        <v>209</v>
      </c>
      <c r="BE190" s="206">
        <f t="shared" si="44"/>
        <v>0</v>
      </c>
      <c r="BF190" s="206">
        <f t="shared" si="45"/>
        <v>0</v>
      </c>
      <c r="BG190" s="206">
        <f t="shared" si="46"/>
        <v>0</v>
      </c>
      <c r="BH190" s="206">
        <f t="shared" si="47"/>
        <v>0</v>
      </c>
      <c r="BI190" s="206">
        <f t="shared" si="48"/>
        <v>0</v>
      </c>
      <c r="BJ190" s="17" t="s">
        <v>93</v>
      </c>
      <c r="BK190" s="206">
        <f t="shared" si="49"/>
        <v>0</v>
      </c>
      <c r="BL190" s="17" t="s">
        <v>217</v>
      </c>
      <c r="BM190" s="205" t="s">
        <v>1102</v>
      </c>
    </row>
    <row r="191" spans="1:65" s="2" customFormat="1" ht="16.5" customHeight="1">
      <c r="A191" s="35"/>
      <c r="B191" s="36"/>
      <c r="C191" s="194" t="s">
        <v>703</v>
      </c>
      <c r="D191" s="194" t="s">
        <v>212</v>
      </c>
      <c r="E191" s="195" t="s">
        <v>2983</v>
      </c>
      <c r="F191" s="196" t="s">
        <v>2984</v>
      </c>
      <c r="G191" s="197" t="s">
        <v>2972</v>
      </c>
      <c r="H191" s="198">
        <v>1</v>
      </c>
      <c r="I191" s="199"/>
      <c r="J191" s="200">
        <f t="shared" si="40"/>
        <v>0</v>
      </c>
      <c r="K191" s="196" t="s">
        <v>1</v>
      </c>
      <c r="L191" s="40"/>
      <c r="M191" s="201" t="s">
        <v>1</v>
      </c>
      <c r="N191" s="202" t="s">
        <v>50</v>
      </c>
      <c r="O191" s="72"/>
      <c r="P191" s="203">
        <f t="shared" si="41"/>
        <v>0</v>
      </c>
      <c r="Q191" s="203">
        <v>0</v>
      </c>
      <c r="R191" s="203">
        <f t="shared" si="42"/>
        <v>0</v>
      </c>
      <c r="S191" s="203">
        <v>0</v>
      </c>
      <c r="T191" s="204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217</v>
      </c>
      <c r="AT191" s="205" t="s">
        <v>212</v>
      </c>
      <c r="AU191" s="205" t="s">
        <v>93</v>
      </c>
      <c r="AY191" s="17" t="s">
        <v>209</v>
      </c>
      <c r="BE191" s="206">
        <f t="shared" si="44"/>
        <v>0</v>
      </c>
      <c r="BF191" s="206">
        <f t="shared" si="45"/>
        <v>0</v>
      </c>
      <c r="BG191" s="206">
        <f t="shared" si="46"/>
        <v>0</v>
      </c>
      <c r="BH191" s="206">
        <f t="shared" si="47"/>
        <v>0</v>
      </c>
      <c r="BI191" s="206">
        <f t="shared" si="48"/>
        <v>0</v>
      </c>
      <c r="BJ191" s="17" t="s">
        <v>93</v>
      </c>
      <c r="BK191" s="206">
        <f t="shared" si="49"/>
        <v>0</v>
      </c>
      <c r="BL191" s="17" t="s">
        <v>217</v>
      </c>
      <c r="BM191" s="205" t="s">
        <v>1116</v>
      </c>
    </row>
    <row r="192" spans="1:65" s="2" customFormat="1" ht="16.5" customHeight="1">
      <c r="A192" s="35"/>
      <c r="B192" s="36"/>
      <c r="C192" s="194" t="s">
        <v>709</v>
      </c>
      <c r="D192" s="194" t="s">
        <v>212</v>
      </c>
      <c r="E192" s="195" t="s">
        <v>2985</v>
      </c>
      <c r="F192" s="196" t="s">
        <v>2986</v>
      </c>
      <c r="G192" s="197" t="s">
        <v>2975</v>
      </c>
      <c r="H192" s="198">
        <v>2</v>
      </c>
      <c r="I192" s="199"/>
      <c r="J192" s="200">
        <f t="shared" si="40"/>
        <v>0</v>
      </c>
      <c r="K192" s="196" t="s">
        <v>1</v>
      </c>
      <c r="L192" s="40"/>
      <c r="M192" s="201" t="s">
        <v>1</v>
      </c>
      <c r="N192" s="202" t="s">
        <v>50</v>
      </c>
      <c r="O192" s="72"/>
      <c r="P192" s="203">
        <f t="shared" si="41"/>
        <v>0</v>
      </c>
      <c r="Q192" s="203">
        <v>0</v>
      </c>
      <c r="R192" s="203">
        <f t="shared" si="42"/>
        <v>0</v>
      </c>
      <c r="S192" s="203">
        <v>0</v>
      </c>
      <c r="T192" s="204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217</v>
      </c>
      <c r="AT192" s="205" t="s">
        <v>212</v>
      </c>
      <c r="AU192" s="205" t="s">
        <v>93</v>
      </c>
      <c r="AY192" s="17" t="s">
        <v>209</v>
      </c>
      <c r="BE192" s="206">
        <f t="shared" si="44"/>
        <v>0</v>
      </c>
      <c r="BF192" s="206">
        <f t="shared" si="45"/>
        <v>0</v>
      </c>
      <c r="BG192" s="206">
        <f t="shared" si="46"/>
        <v>0</v>
      </c>
      <c r="BH192" s="206">
        <f t="shared" si="47"/>
        <v>0</v>
      </c>
      <c r="BI192" s="206">
        <f t="shared" si="48"/>
        <v>0</v>
      </c>
      <c r="BJ192" s="17" t="s">
        <v>93</v>
      </c>
      <c r="BK192" s="206">
        <f t="shared" si="49"/>
        <v>0</v>
      </c>
      <c r="BL192" s="17" t="s">
        <v>217</v>
      </c>
      <c r="BM192" s="205" t="s">
        <v>1132</v>
      </c>
    </row>
    <row r="193" spans="1:65" s="2" customFormat="1" ht="24.2" customHeight="1">
      <c r="A193" s="35"/>
      <c r="B193" s="36"/>
      <c r="C193" s="194" t="s">
        <v>715</v>
      </c>
      <c r="D193" s="194" t="s">
        <v>212</v>
      </c>
      <c r="E193" s="195" t="s">
        <v>2987</v>
      </c>
      <c r="F193" s="196" t="s">
        <v>2988</v>
      </c>
      <c r="G193" s="197" t="s">
        <v>2972</v>
      </c>
      <c r="H193" s="198">
        <v>1</v>
      </c>
      <c r="I193" s="199"/>
      <c r="J193" s="200">
        <f t="shared" si="40"/>
        <v>0</v>
      </c>
      <c r="K193" s="196" t="s">
        <v>1</v>
      </c>
      <c r="L193" s="40"/>
      <c r="M193" s="201" t="s">
        <v>1</v>
      </c>
      <c r="N193" s="202" t="s">
        <v>50</v>
      </c>
      <c r="O193" s="72"/>
      <c r="P193" s="203">
        <f t="shared" si="41"/>
        <v>0</v>
      </c>
      <c r="Q193" s="203">
        <v>0</v>
      </c>
      <c r="R193" s="203">
        <f t="shared" si="42"/>
        <v>0</v>
      </c>
      <c r="S193" s="203">
        <v>0</v>
      </c>
      <c r="T193" s="20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217</v>
      </c>
      <c r="AT193" s="205" t="s">
        <v>212</v>
      </c>
      <c r="AU193" s="205" t="s">
        <v>93</v>
      </c>
      <c r="AY193" s="17" t="s">
        <v>209</v>
      </c>
      <c r="BE193" s="206">
        <f t="shared" si="44"/>
        <v>0</v>
      </c>
      <c r="BF193" s="206">
        <f t="shared" si="45"/>
        <v>0</v>
      </c>
      <c r="BG193" s="206">
        <f t="shared" si="46"/>
        <v>0</v>
      </c>
      <c r="BH193" s="206">
        <f t="shared" si="47"/>
        <v>0</v>
      </c>
      <c r="BI193" s="206">
        <f t="shared" si="48"/>
        <v>0</v>
      </c>
      <c r="BJ193" s="17" t="s">
        <v>93</v>
      </c>
      <c r="BK193" s="206">
        <f t="shared" si="49"/>
        <v>0</v>
      </c>
      <c r="BL193" s="17" t="s">
        <v>217</v>
      </c>
      <c r="BM193" s="205" t="s">
        <v>1142</v>
      </c>
    </row>
    <row r="194" spans="1:65" s="2" customFormat="1" ht="16.5" customHeight="1">
      <c r="A194" s="35"/>
      <c r="B194" s="36"/>
      <c r="C194" s="194" t="s">
        <v>720</v>
      </c>
      <c r="D194" s="194" t="s">
        <v>212</v>
      </c>
      <c r="E194" s="195" t="s">
        <v>2989</v>
      </c>
      <c r="F194" s="196" t="s">
        <v>2990</v>
      </c>
      <c r="G194" s="197" t="s">
        <v>2972</v>
      </c>
      <c r="H194" s="198">
        <v>1</v>
      </c>
      <c r="I194" s="199"/>
      <c r="J194" s="200">
        <f t="shared" si="40"/>
        <v>0</v>
      </c>
      <c r="K194" s="196" t="s">
        <v>1</v>
      </c>
      <c r="L194" s="40"/>
      <c r="M194" s="201" t="s">
        <v>1</v>
      </c>
      <c r="N194" s="202" t="s">
        <v>50</v>
      </c>
      <c r="O194" s="72"/>
      <c r="P194" s="203">
        <f t="shared" si="41"/>
        <v>0</v>
      </c>
      <c r="Q194" s="203">
        <v>0</v>
      </c>
      <c r="R194" s="203">
        <f t="shared" si="42"/>
        <v>0</v>
      </c>
      <c r="S194" s="203">
        <v>0</v>
      </c>
      <c r="T194" s="20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217</v>
      </c>
      <c r="AT194" s="205" t="s">
        <v>212</v>
      </c>
      <c r="AU194" s="205" t="s">
        <v>93</v>
      </c>
      <c r="AY194" s="17" t="s">
        <v>209</v>
      </c>
      <c r="BE194" s="206">
        <f t="shared" si="44"/>
        <v>0</v>
      </c>
      <c r="BF194" s="206">
        <f t="shared" si="45"/>
        <v>0</v>
      </c>
      <c r="BG194" s="206">
        <f t="shared" si="46"/>
        <v>0</v>
      </c>
      <c r="BH194" s="206">
        <f t="shared" si="47"/>
        <v>0</v>
      </c>
      <c r="BI194" s="206">
        <f t="shared" si="48"/>
        <v>0</v>
      </c>
      <c r="BJ194" s="17" t="s">
        <v>93</v>
      </c>
      <c r="BK194" s="206">
        <f t="shared" si="49"/>
        <v>0</v>
      </c>
      <c r="BL194" s="17" t="s">
        <v>217</v>
      </c>
      <c r="BM194" s="205" t="s">
        <v>1155</v>
      </c>
    </row>
    <row r="195" spans="1:65" s="2" customFormat="1" ht="16.5" customHeight="1">
      <c r="A195" s="35"/>
      <c r="B195" s="36"/>
      <c r="C195" s="194" t="s">
        <v>725</v>
      </c>
      <c r="D195" s="194" t="s">
        <v>212</v>
      </c>
      <c r="E195" s="195" t="s">
        <v>2991</v>
      </c>
      <c r="F195" s="196" t="s">
        <v>2992</v>
      </c>
      <c r="G195" s="197" t="s">
        <v>2972</v>
      </c>
      <c r="H195" s="198">
        <v>1</v>
      </c>
      <c r="I195" s="199"/>
      <c r="J195" s="200">
        <f t="shared" si="40"/>
        <v>0</v>
      </c>
      <c r="K195" s="196" t="s">
        <v>1</v>
      </c>
      <c r="L195" s="40"/>
      <c r="M195" s="201" t="s">
        <v>1</v>
      </c>
      <c r="N195" s="202" t="s">
        <v>50</v>
      </c>
      <c r="O195" s="72"/>
      <c r="P195" s="203">
        <f t="shared" si="41"/>
        <v>0</v>
      </c>
      <c r="Q195" s="203">
        <v>0</v>
      </c>
      <c r="R195" s="203">
        <f t="shared" si="42"/>
        <v>0</v>
      </c>
      <c r="S195" s="203">
        <v>0</v>
      </c>
      <c r="T195" s="20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217</v>
      </c>
      <c r="AT195" s="205" t="s">
        <v>212</v>
      </c>
      <c r="AU195" s="205" t="s">
        <v>93</v>
      </c>
      <c r="AY195" s="17" t="s">
        <v>209</v>
      </c>
      <c r="BE195" s="206">
        <f t="shared" si="44"/>
        <v>0</v>
      </c>
      <c r="BF195" s="206">
        <f t="shared" si="45"/>
        <v>0</v>
      </c>
      <c r="BG195" s="206">
        <f t="shared" si="46"/>
        <v>0</v>
      </c>
      <c r="BH195" s="206">
        <f t="shared" si="47"/>
        <v>0</v>
      </c>
      <c r="BI195" s="206">
        <f t="shared" si="48"/>
        <v>0</v>
      </c>
      <c r="BJ195" s="17" t="s">
        <v>93</v>
      </c>
      <c r="BK195" s="206">
        <f t="shared" si="49"/>
        <v>0</v>
      </c>
      <c r="BL195" s="17" t="s">
        <v>217</v>
      </c>
      <c r="BM195" s="205" t="s">
        <v>1166</v>
      </c>
    </row>
    <row r="196" spans="1:65" s="2" customFormat="1" ht="16.5" customHeight="1">
      <c r="A196" s="35"/>
      <c r="B196" s="36"/>
      <c r="C196" s="194" t="s">
        <v>731</v>
      </c>
      <c r="D196" s="194" t="s">
        <v>212</v>
      </c>
      <c r="E196" s="195" t="s">
        <v>2993</v>
      </c>
      <c r="F196" s="196" t="s">
        <v>2994</v>
      </c>
      <c r="G196" s="197" t="s">
        <v>2972</v>
      </c>
      <c r="H196" s="198">
        <v>1</v>
      </c>
      <c r="I196" s="199"/>
      <c r="J196" s="200">
        <f t="shared" si="40"/>
        <v>0</v>
      </c>
      <c r="K196" s="196" t="s">
        <v>1</v>
      </c>
      <c r="L196" s="40"/>
      <c r="M196" s="261" t="s">
        <v>1</v>
      </c>
      <c r="N196" s="262" t="s">
        <v>50</v>
      </c>
      <c r="O196" s="227"/>
      <c r="P196" s="263">
        <f t="shared" si="41"/>
        <v>0</v>
      </c>
      <c r="Q196" s="263">
        <v>0</v>
      </c>
      <c r="R196" s="263">
        <f t="shared" si="42"/>
        <v>0</v>
      </c>
      <c r="S196" s="263">
        <v>0</v>
      </c>
      <c r="T196" s="26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217</v>
      </c>
      <c r="AT196" s="205" t="s">
        <v>212</v>
      </c>
      <c r="AU196" s="205" t="s">
        <v>93</v>
      </c>
      <c r="AY196" s="17" t="s">
        <v>209</v>
      </c>
      <c r="BE196" s="206">
        <f t="shared" si="44"/>
        <v>0</v>
      </c>
      <c r="BF196" s="206">
        <f t="shared" si="45"/>
        <v>0</v>
      </c>
      <c r="BG196" s="206">
        <f t="shared" si="46"/>
        <v>0</v>
      </c>
      <c r="BH196" s="206">
        <f t="shared" si="47"/>
        <v>0</v>
      </c>
      <c r="BI196" s="206">
        <f t="shared" si="48"/>
        <v>0</v>
      </c>
      <c r="BJ196" s="17" t="s">
        <v>93</v>
      </c>
      <c r="BK196" s="206">
        <f t="shared" si="49"/>
        <v>0</v>
      </c>
      <c r="BL196" s="17" t="s">
        <v>217</v>
      </c>
      <c r="BM196" s="205" t="s">
        <v>1178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/0PAkB45AcenVlhx2m4EtM9uygBB30yXsZuRxDXaibhES0xpUkv3iLj5tVNQyfvbZ2VEKf9FEQcS2BXK2aaD/g==" saltValue="OISeBpadhuZWNzSI39M2eBdl5+QK7coNdd2TxFUkI3tUq3g4FDR4UkVLwVT9NhosFZ3+zzhG6pI9DGEXzVzLXg==" spinCount="100000" sheet="1" objects="1" scenarios="1" formatColumns="0" formatRows="0" autoFilter="0"/>
  <autoFilter ref="C123:K196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2995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ROUND((SUM(BE125:BE294)),  2)</f>
        <v>0</v>
      </c>
      <c r="G35" s="35"/>
      <c r="H35" s="35"/>
      <c r="I35" s="133">
        <v>0.21</v>
      </c>
      <c r="J35" s="132">
        <f>ROUND(((SUM(BE125:BE294))*I35),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ROUND((SUM(BF125:BF294)),  2)</f>
        <v>0</v>
      </c>
      <c r="G36" s="35"/>
      <c r="H36" s="35"/>
      <c r="I36" s="133">
        <v>0.12</v>
      </c>
      <c r="J36" s="132">
        <f>ROUND(((SUM(BF125:BF294))*I36),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ROUND((SUM(BG125:BG294)),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ROUND((SUM(BH125:BH294)),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ROUND((SUM(BI125:BI294)),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D.4.05 - Elektro silnoproud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J125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2996</v>
      </c>
      <c r="E98" s="159"/>
      <c r="F98" s="159"/>
      <c r="G98" s="159"/>
      <c r="H98" s="159"/>
      <c r="I98" s="159"/>
      <c r="J98" s="160">
        <f>J126</f>
        <v>0</v>
      </c>
      <c r="K98" s="157"/>
      <c r="L98" s="161"/>
    </row>
    <row r="99" spans="1:47" s="9" customFormat="1" ht="24.95" customHeight="1">
      <c r="B99" s="156"/>
      <c r="C99" s="157"/>
      <c r="D99" s="158" t="s">
        <v>2997</v>
      </c>
      <c r="E99" s="159"/>
      <c r="F99" s="159"/>
      <c r="G99" s="159"/>
      <c r="H99" s="159"/>
      <c r="I99" s="159"/>
      <c r="J99" s="160">
        <f>J178</f>
        <v>0</v>
      </c>
      <c r="K99" s="157"/>
      <c r="L99" s="161"/>
    </row>
    <row r="100" spans="1:47" s="9" customFormat="1" ht="24.95" customHeight="1">
      <c r="B100" s="156"/>
      <c r="C100" s="157"/>
      <c r="D100" s="158" t="s">
        <v>2998</v>
      </c>
      <c r="E100" s="159"/>
      <c r="F100" s="159"/>
      <c r="G100" s="159"/>
      <c r="H100" s="159"/>
      <c r="I100" s="159"/>
      <c r="J100" s="160">
        <f>J239</f>
        <v>0</v>
      </c>
      <c r="K100" s="157"/>
      <c r="L100" s="161"/>
    </row>
    <row r="101" spans="1:47" s="9" customFormat="1" ht="24.95" customHeight="1">
      <c r="B101" s="156"/>
      <c r="C101" s="157"/>
      <c r="D101" s="158" t="s">
        <v>2999</v>
      </c>
      <c r="E101" s="159"/>
      <c r="F101" s="159"/>
      <c r="G101" s="159"/>
      <c r="H101" s="159"/>
      <c r="I101" s="159"/>
      <c r="J101" s="160">
        <f>J261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3000</v>
      </c>
      <c r="E102" s="159"/>
      <c r="F102" s="159"/>
      <c r="G102" s="159"/>
      <c r="H102" s="159"/>
      <c r="I102" s="159"/>
      <c r="J102" s="160">
        <f>J283</f>
        <v>0</v>
      </c>
      <c r="K102" s="157"/>
      <c r="L102" s="161"/>
    </row>
    <row r="103" spans="1:47" s="9" customFormat="1" ht="24.95" customHeight="1">
      <c r="B103" s="156"/>
      <c r="C103" s="157"/>
      <c r="D103" s="158" t="s">
        <v>3001</v>
      </c>
      <c r="E103" s="159"/>
      <c r="F103" s="159"/>
      <c r="G103" s="159"/>
      <c r="H103" s="159"/>
      <c r="I103" s="159"/>
      <c r="J103" s="160">
        <f>J289</f>
        <v>0</v>
      </c>
      <c r="K103" s="157"/>
      <c r="L103" s="16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3" t="s">
        <v>194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TACHOV - dětská skupina, p.p.č. 1450/1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1"/>
      <c r="C114" s="29" t="s">
        <v>180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5"/>
      <c r="B115" s="36"/>
      <c r="C115" s="37"/>
      <c r="D115" s="37"/>
      <c r="E115" s="324" t="s">
        <v>2334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2335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D.4.05 - Elektro silnoproud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9" t="s">
        <v>22</v>
      </c>
      <c r="D119" s="37"/>
      <c r="E119" s="37"/>
      <c r="F119" s="27" t="str">
        <f>F14</f>
        <v>Tachov</v>
      </c>
      <c r="G119" s="37"/>
      <c r="H119" s="37"/>
      <c r="I119" s="29" t="s">
        <v>24</v>
      </c>
      <c r="J119" s="67">
        <f>IF(J14="","",J14)</f>
        <v>45539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29" t="s">
        <v>29</v>
      </c>
      <c r="D121" s="37"/>
      <c r="E121" s="37"/>
      <c r="F121" s="27" t="str">
        <f>E17</f>
        <v>město Tachov</v>
      </c>
      <c r="G121" s="37"/>
      <c r="H121" s="37"/>
      <c r="I121" s="29" t="s">
        <v>37</v>
      </c>
      <c r="J121" s="33" t="str">
        <f>E23</f>
        <v>Architektonické studio Hysek s.r.o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35</v>
      </c>
      <c r="D122" s="37"/>
      <c r="E122" s="37"/>
      <c r="F122" s="27" t="str">
        <f>IF(E20="","",E20)</f>
        <v>Vyplň údaj</v>
      </c>
      <c r="G122" s="37"/>
      <c r="H122" s="37"/>
      <c r="I122" s="29" t="s">
        <v>42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195</v>
      </c>
      <c r="D124" s="170" t="s">
        <v>70</v>
      </c>
      <c r="E124" s="170" t="s">
        <v>66</v>
      </c>
      <c r="F124" s="170" t="s">
        <v>67</v>
      </c>
      <c r="G124" s="170" t="s">
        <v>196</v>
      </c>
      <c r="H124" s="170" t="s">
        <v>197</v>
      </c>
      <c r="I124" s="170" t="s">
        <v>198</v>
      </c>
      <c r="J124" s="170" t="s">
        <v>185</v>
      </c>
      <c r="K124" s="171" t="s">
        <v>199</v>
      </c>
      <c r="L124" s="172"/>
      <c r="M124" s="76" t="s">
        <v>1</v>
      </c>
      <c r="N124" s="77" t="s">
        <v>49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P126+P178+P239+P261+P283+P289</f>
        <v>0</v>
      </c>
      <c r="Q125" s="80"/>
      <c r="R125" s="175">
        <f>R126+R178+R239+R261+R283+R289</f>
        <v>0</v>
      </c>
      <c r="S125" s="80"/>
      <c r="T125" s="176">
        <f>T126+T178+T239+T261+T283+T289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84</v>
      </c>
      <c r="AU125" s="17" t="s">
        <v>187</v>
      </c>
      <c r="BK125" s="177">
        <f>BK126+BK178+BK239+BK261+BK283+BK289</f>
        <v>0</v>
      </c>
    </row>
    <row r="126" spans="1:65" s="12" customFormat="1" ht="25.9" customHeight="1">
      <c r="B126" s="178"/>
      <c r="C126" s="179"/>
      <c r="D126" s="180" t="s">
        <v>84</v>
      </c>
      <c r="E126" s="181" t="s">
        <v>3002</v>
      </c>
      <c r="F126" s="181" t="s">
        <v>3003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SUM(P127:P177)</f>
        <v>0</v>
      </c>
      <c r="Q126" s="186"/>
      <c r="R126" s="187">
        <f>SUM(R127:R177)</f>
        <v>0</v>
      </c>
      <c r="S126" s="186"/>
      <c r="T126" s="188">
        <f>SUM(T127:T177)</f>
        <v>0</v>
      </c>
      <c r="AR126" s="189" t="s">
        <v>130</v>
      </c>
      <c r="AT126" s="190" t="s">
        <v>84</v>
      </c>
      <c r="AU126" s="190" t="s">
        <v>85</v>
      </c>
      <c r="AY126" s="189" t="s">
        <v>209</v>
      </c>
      <c r="BK126" s="191">
        <f>SUM(BK127:BK177)</f>
        <v>0</v>
      </c>
    </row>
    <row r="127" spans="1:65" s="2" customFormat="1" ht="16.5" customHeight="1">
      <c r="A127" s="35"/>
      <c r="B127" s="36"/>
      <c r="C127" s="194" t="s">
        <v>93</v>
      </c>
      <c r="D127" s="194" t="s">
        <v>212</v>
      </c>
      <c r="E127" s="195" t="s">
        <v>3004</v>
      </c>
      <c r="F127" s="196" t="s">
        <v>3005</v>
      </c>
      <c r="G127" s="197" t="s">
        <v>334</v>
      </c>
      <c r="H127" s="198">
        <v>5</v>
      </c>
      <c r="I127" s="199"/>
      <c r="J127" s="200">
        <f t="shared" ref="J127:J132" si="0">ROUND(I127*H127,2)</f>
        <v>0</v>
      </c>
      <c r="K127" s="196" t="s">
        <v>1</v>
      </c>
      <c r="L127" s="40"/>
      <c r="M127" s="201" t="s">
        <v>1</v>
      </c>
      <c r="N127" s="202" t="s">
        <v>50</v>
      </c>
      <c r="O127" s="72"/>
      <c r="P127" s="203">
        <f t="shared" ref="P127:P132" si="1">O127*H127</f>
        <v>0</v>
      </c>
      <c r="Q127" s="203">
        <v>0</v>
      </c>
      <c r="R127" s="203">
        <f t="shared" ref="R127:R132" si="2">Q127*H127</f>
        <v>0</v>
      </c>
      <c r="S127" s="203">
        <v>0</v>
      </c>
      <c r="T127" s="204">
        <f t="shared" ref="T127:T132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720</v>
      </c>
      <c r="AT127" s="205" t="s">
        <v>212</v>
      </c>
      <c r="AU127" s="205" t="s">
        <v>93</v>
      </c>
      <c r="AY127" s="17" t="s">
        <v>209</v>
      </c>
      <c r="BE127" s="206">
        <f t="shared" ref="BE127:BE132" si="4">IF(N127="základní",J127,0)</f>
        <v>0</v>
      </c>
      <c r="BF127" s="206">
        <f t="shared" ref="BF127:BF132" si="5">IF(N127="snížená",J127,0)</f>
        <v>0</v>
      </c>
      <c r="BG127" s="206">
        <f t="shared" ref="BG127:BG132" si="6">IF(N127="zákl. přenesená",J127,0)</f>
        <v>0</v>
      </c>
      <c r="BH127" s="206">
        <f t="shared" ref="BH127:BH132" si="7">IF(N127="sníž. přenesená",J127,0)</f>
        <v>0</v>
      </c>
      <c r="BI127" s="206">
        <f t="shared" ref="BI127:BI132" si="8">IF(N127="nulová",J127,0)</f>
        <v>0</v>
      </c>
      <c r="BJ127" s="17" t="s">
        <v>93</v>
      </c>
      <c r="BK127" s="206">
        <f t="shared" ref="BK127:BK132" si="9">ROUND(I127*H127,2)</f>
        <v>0</v>
      </c>
      <c r="BL127" s="17" t="s">
        <v>720</v>
      </c>
      <c r="BM127" s="205" t="s">
        <v>95</v>
      </c>
    </row>
    <row r="128" spans="1:65" s="2" customFormat="1" ht="16.5" customHeight="1">
      <c r="A128" s="35"/>
      <c r="B128" s="36"/>
      <c r="C128" s="194" t="s">
        <v>95</v>
      </c>
      <c r="D128" s="194" t="s">
        <v>212</v>
      </c>
      <c r="E128" s="195" t="s">
        <v>3006</v>
      </c>
      <c r="F128" s="196" t="s">
        <v>3007</v>
      </c>
      <c r="G128" s="197" t="s">
        <v>2550</v>
      </c>
      <c r="H128" s="198">
        <v>98</v>
      </c>
      <c r="I128" s="199"/>
      <c r="J128" s="200">
        <f t="shared" si="0"/>
        <v>0</v>
      </c>
      <c r="K128" s="196" t="s">
        <v>1</v>
      </c>
      <c r="L128" s="40"/>
      <c r="M128" s="201" t="s">
        <v>1</v>
      </c>
      <c r="N128" s="202" t="s">
        <v>50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720</v>
      </c>
      <c r="AT128" s="205" t="s">
        <v>212</v>
      </c>
      <c r="AU128" s="205" t="s">
        <v>93</v>
      </c>
      <c r="AY128" s="17" t="s">
        <v>209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7" t="s">
        <v>93</v>
      </c>
      <c r="BK128" s="206">
        <f t="shared" si="9"/>
        <v>0</v>
      </c>
      <c r="BL128" s="17" t="s">
        <v>720</v>
      </c>
      <c r="BM128" s="205" t="s">
        <v>217</v>
      </c>
    </row>
    <row r="129" spans="1:65" s="2" customFormat="1" ht="16.5" customHeight="1">
      <c r="A129" s="35"/>
      <c r="B129" s="36"/>
      <c r="C129" s="194" t="s">
        <v>130</v>
      </c>
      <c r="D129" s="194" t="s">
        <v>212</v>
      </c>
      <c r="E129" s="195" t="s">
        <v>3008</v>
      </c>
      <c r="F129" s="196" t="s">
        <v>3009</v>
      </c>
      <c r="G129" s="197" t="s">
        <v>2550</v>
      </c>
      <c r="H129" s="198">
        <v>1</v>
      </c>
      <c r="I129" s="199"/>
      <c r="J129" s="200">
        <f t="shared" si="0"/>
        <v>0</v>
      </c>
      <c r="K129" s="196" t="s">
        <v>1</v>
      </c>
      <c r="L129" s="40"/>
      <c r="M129" s="201" t="s">
        <v>1</v>
      </c>
      <c r="N129" s="202" t="s">
        <v>50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720</v>
      </c>
      <c r="AT129" s="205" t="s">
        <v>212</v>
      </c>
      <c r="AU129" s="205" t="s">
        <v>93</v>
      </c>
      <c r="AY129" s="17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7" t="s">
        <v>93</v>
      </c>
      <c r="BK129" s="206">
        <f t="shared" si="9"/>
        <v>0</v>
      </c>
      <c r="BL129" s="17" t="s">
        <v>720</v>
      </c>
      <c r="BM129" s="205" t="s">
        <v>241</v>
      </c>
    </row>
    <row r="130" spans="1:65" s="2" customFormat="1" ht="16.5" customHeight="1">
      <c r="A130" s="35"/>
      <c r="B130" s="36"/>
      <c r="C130" s="194" t="s">
        <v>217</v>
      </c>
      <c r="D130" s="194" t="s">
        <v>212</v>
      </c>
      <c r="E130" s="195" t="s">
        <v>3010</v>
      </c>
      <c r="F130" s="196" t="s">
        <v>3011</v>
      </c>
      <c r="G130" s="197" t="s">
        <v>2550</v>
      </c>
      <c r="H130" s="198">
        <v>50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50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720</v>
      </c>
      <c r="AT130" s="205" t="s">
        <v>212</v>
      </c>
      <c r="AU130" s="205" t="s">
        <v>93</v>
      </c>
      <c r="AY130" s="17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93</v>
      </c>
      <c r="BK130" s="206">
        <f t="shared" si="9"/>
        <v>0</v>
      </c>
      <c r="BL130" s="17" t="s">
        <v>720</v>
      </c>
      <c r="BM130" s="205" t="s">
        <v>254</v>
      </c>
    </row>
    <row r="131" spans="1:65" s="2" customFormat="1" ht="16.5" customHeight="1">
      <c r="A131" s="35"/>
      <c r="B131" s="36"/>
      <c r="C131" s="194" t="s">
        <v>208</v>
      </c>
      <c r="D131" s="194" t="s">
        <v>212</v>
      </c>
      <c r="E131" s="195" t="s">
        <v>3012</v>
      </c>
      <c r="F131" s="196" t="s">
        <v>3013</v>
      </c>
      <c r="G131" s="197" t="s">
        <v>2550</v>
      </c>
      <c r="H131" s="198">
        <v>30</v>
      </c>
      <c r="I131" s="199"/>
      <c r="J131" s="200">
        <f t="shared" si="0"/>
        <v>0</v>
      </c>
      <c r="K131" s="196" t="s">
        <v>1</v>
      </c>
      <c r="L131" s="40"/>
      <c r="M131" s="201" t="s">
        <v>1</v>
      </c>
      <c r="N131" s="202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720</v>
      </c>
      <c r="AT131" s="205" t="s">
        <v>212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720</v>
      </c>
      <c r="BM131" s="205" t="s">
        <v>265</v>
      </c>
    </row>
    <row r="132" spans="1:65" s="2" customFormat="1" ht="33" customHeight="1">
      <c r="A132" s="35"/>
      <c r="B132" s="36"/>
      <c r="C132" s="194" t="s">
        <v>241</v>
      </c>
      <c r="D132" s="194" t="s">
        <v>212</v>
      </c>
      <c r="E132" s="195" t="s">
        <v>3014</v>
      </c>
      <c r="F132" s="196" t="s">
        <v>3015</v>
      </c>
      <c r="G132" s="197" t="s">
        <v>515</v>
      </c>
      <c r="H132" s="198">
        <v>2</v>
      </c>
      <c r="I132" s="199"/>
      <c r="J132" s="200">
        <f t="shared" si="0"/>
        <v>0</v>
      </c>
      <c r="K132" s="196" t="s">
        <v>324</v>
      </c>
      <c r="L132" s="40"/>
      <c r="M132" s="201" t="s">
        <v>1</v>
      </c>
      <c r="N132" s="202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720</v>
      </c>
      <c r="AT132" s="205" t="s">
        <v>212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720</v>
      </c>
      <c r="BM132" s="205" t="s">
        <v>8</v>
      </c>
    </row>
    <row r="133" spans="1:65" s="2" customFormat="1" ht="11.25">
      <c r="A133" s="35"/>
      <c r="B133" s="36"/>
      <c r="C133" s="37"/>
      <c r="D133" s="207" t="s">
        <v>219</v>
      </c>
      <c r="E133" s="37"/>
      <c r="F133" s="208" t="s">
        <v>3016</v>
      </c>
      <c r="G133" s="37"/>
      <c r="H133" s="37"/>
      <c r="I133" s="209"/>
      <c r="J133" s="37"/>
      <c r="K133" s="37"/>
      <c r="L133" s="40"/>
      <c r="M133" s="210"/>
      <c r="N133" s="211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219</v>
      </c>
      <c r="AU133" s="17" t="s">
        <v>93</v>
      </c>
    </row>
    <row r="134" spans="1:65" s="2" customFormat="1" ht="16.5" customHeight="1">
      <c r="A134" s="35"/>
      <c r="B134" s="36"/>
      <c r="C134" s="194" t="s">
        <v>248</v>
      </c>
      <c r="D134" s="194" t="s">
        <v>212</v>
      </c>
      <c r="E134" s="195" t="s">
        <v>3017</v>
      </c>
      <c r="F134" s="196" t="s">
        <v>3018</v>
      </c>
      <c r="G134" s="197" t="s">
        <v>2550</v>
      </c>
      <c r="H134" s="198">
        <v>3</v>
      </c>
      <c r="I134" s="199"/>
      <c r="J134" s="200">
        <f>ROUND(I134*H134,2)</f>
        <v>0</v>
      </c>
      <c r="K134" s="196" t="s">
        <v>1</v>
      </c>
      <c r="L134" s="40"/>
      <c r="M134" s="201" t="s">
        <v>1</v>
      </c>
      <c r="N134" s="202" t="s">
        <v>50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720</v>
      </c>
      <c r="AT134" s="205" t="s">
        <v>212</v>
      </c>
      <c r="AU134" s="205" t="s">
        <v>93</v>
      </c>
      <c r="AY134" s="17" t="s">
        <v>209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93</v>
      </c>
      <c r="BK134" s="206">
        <f>ROUND(I134*H134,2)</f>
        <v>0</v>
      </c>
      <c r="BL134" s="17" t="s">
        <v>720</v>
      </c>
      <c r="BM134" s="205" t="s">
        <v>284</v>
      </c>
    </row>
    <row r="135" spans="1:65" s="2" customFormat="1" ht="16.5" customHeight="1">
      <c r="A135" s="35"/>
      <c r="B135" s="36"/>
      <c r="C135" s="194" t="s">
        <v>254</v>
      </c>
      <c r="D135" s="194" t="s">
        <v>212</v>
      </c>
      <c r="E135" s="195" t="s">
        <v>3019</v>
      </c>
      <c r="F135" s="196" t="s">
        <v>3020</v>
      </c>
      <c r="G135" s="197" t="s">
        <v>2550</v>
      </c>
      <c r="H135" s="198">
        <v>1</v>
      </c>
      <c r="I135" s="199"/>
      <c r="J135" s="200">
        <f>ROUND(I135*H135,2)</f>
        <v>0</v>
      </c>
      <c r="K135" s="196" t="s">
        <v>1</v>
      </c>
      <c r="L135" s="40"/>
      <c r="M135" s="201" t="s">
        <v>1</v>
      </c>
      <c r="N135" s="202" t="s">
        <v>50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720</v>
      </c>
      <c r="AT135" s="205" t="s">
        <v>212</v>
      </c>
      <c r="AU135" s="205" t="s">
        <v>93</v>
      </c>
      <c r="AY135" s="17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93</v>
      </c>
      <c r="BK135" s="206">
        <f>ROUND(I135*H135,2)</f>
        <v>0</v>
      </c>
      <c r="BL135" s="17" t="s">
        <v>720</v>
      </c>
      <c r="BM135" s="205" t="s">
        <v>416</v>
      </c>
    </row>
    <row r="136" spans="1:65" s="2" customFormat="1" ht="16.5" customHeight="1">
      <c r="A136" s="35"/>
      <c r="B136" s="36"/>
      <c r="C136" s="194" t="s">
        <v>259</v>
      </c>
      <c r="D136" s="194" t="s">
        <v>212</v>
      </c>
      <c r="E136" s="195" t="s">
        <v>3021</v>
      </c>
      <c r="F136" s="196" t="s">
        <v>3022</v>
      </c>
      <c r="G136" s="197" t="s">
        <v>2550</v>
      </c>
      <c r="H136" s="198">
        <v>2</v>
      </c>
      <c r="I136" s="199"/>
      <c r="J136" s="200">
        <f>ROUND(I136*H136,2)</f>
        <v>0</v>
      </c>
      <c r="K136" s="196" t="s">
        <v>1</v>
      </c>
      <c r="L136" s="40"/>
      <c r="M136" s="201" t="s">
        <v>1</v>
      </c>
      <c r="N136" s="202" t="s">
        <v>50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720</v>
      </c>
      <c r="AT136" s="205" t="s">
        <v>212</v>
      </c>
      <c r="AU136" s="205" t="s">
        <v>93</v>
      </c>
      <c r="AY136" s="17" t="s">
        <v>209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7" t="s">
        <v>93</v>
      </c>
      <c r="BK136" s="206">
        <f>ROUND(I136*H136,2)</f>
        <v>0</v>
      </c>
      <c r="BL136" s="17" t="s">
        <v>720</v>
      </c>
      <c r="BM136" s="205" t="s">
        <v>428</v>
      </c>
    </row>
    <row r="137" spans="1:65" s="2" customFormat="1" ht="16.5" customHeight="1">
      <c r="A137" s="35"/>
      <c r="B137" s="36"/>
      <c r="C137" s="194" t="s">
        <v>265</v>
      </c>
      <c r="D137" s="194" t="s">
        <v>212</v>
      </c>
      <c r="E137" s="195" t="s">
        <v>3023</v>
      </c>
      <c r="F137" s="196" t="s">
        <v>3024</v>
      </c>
      <c r="G137" s="197" t="s">
        <v>2550</v>
      </c>
      <c r="H137" s="198">
        <v>1</v>
      </c>
      <c r="I137" s="199"/>
      <c r="J137" s="200">
        <f>ROUND(I137*H137,2)</f>
        <v>0</v>
      </c>
      <c r="K137" s="196" t="s">
        <v>1</v>
      </c>
      <c r="L137" s="40"/>
      <c r="M137" s="201" t="s">
        <v>1</v>
      </c>
      <c r="N137" s="202" t="s">
        <v>50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720</v>
      </c>
      <c r="AT137" s="205" t="s">
        <v>212</v>
      </c>
      <c r="AU137" s="205" t="s">
        <v>93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720</v>
      </c>
      <c r="BM137" s="205" t="s">
        <v>440</v>
      </c>
    </row>
    <row r="138" spans="1:65" s="2" customFormat="1" ht="16.5" customHeight="1">
      <c r="A138" s="35"/>
      <c r="B138" s="36"/>
      <c r="C138" s="194" t="s">
        <v>270</v>
      </c>
      <c r="D138" s="194" t="s">
        <v>212</v>
      </c>
      <c r="E138" s="195" t="s">
        <v>3025</v>
      </c>
      <c r="F138" s="196" t="s">
        <v>3026</v>
      </c>
      <c r="G138" s="197" t="s">
        <v>515</v>
      </c>
      <c r="H138" s="198">
        <v>2</v>
      </c>
      <c r="I138" s="199"/>
      <c r="J138" s="200">
        <f>ROUND(I138*H138,2)</f>
        <v>0</v>
      </c>
      <c r="K138" s="196" t="s">
        <v>324</v>
      </c>
      <c r="L138" s="40"/>
      <c r="M138" s="201" t="s">
        <v>1</v>
      </c>
      <c r="N138" s="202" t="s">
        <v>50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720</v>
      </c>
      <c r="AT138" s="205" t="s">
        <v>212</v>
      </c>
      <c r="AU138" s="205" t="s">
        <v>93</v>
      </c>
      <c r="AY138" s="17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93</v>
      </c>
      <c r="BK138" s="206">
        <f>ROUND(I138*H138,2)</f>
        <v>0</v>
      </c>
      <c r="BL138" s="17" t="s">
        <v>720</v>
      </c>
      <c r="BM138" s="205" t="s">
        <v>451</v>
      </c>
    </row>
    <row r="139" spans="1:65" s="2" customFormat="1" ht="11.25">
      <c r="A139" s="35"/>
      <c r="B139" s="36"/>
      <c r="C139" s="37"/>
      <c r="D139" s="207" t="s">
        <v>219</v>
      </c>
      <c r="E139" s="37"/>
      <c r="F139" s="208" t="s">
        <v>3027</v>
      </c>
      <c r="G139" s="37"/>
      <c r="H139" s="37"/>
      <c r="I139" s="209"/>
      <c r="J139" s="37"/>
      <c r="K139" s="37"/>
      <c r="L139" s="40"/>
      <c r="M139" s="210"/>
      <c r="N139" s="211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219</v>
      </c>
      <c r="AU139" s="17" t="s">
        <v>93</v>
      </c>
    </row>
    <row r="140" spans="1:65" s="2" customFormat="1" ht="16.5" customHeight="1">
      <c r="A140" s="35"/>
      <c r="B140" s="36"/>
      <c r="C140" s="194" t="s">
        <v>8</v>
      </c>
      <c r="D140" s="194" t="s">
        <v>212</v>
      </c>
      <c r="E140" s="195" t="s">
        <v>3028</v>
      </c>
      <c r="F140" s="196" t="s">
        <v>3029</v>
      </c>
      <c r="G140" s="197" t="s">
        <v>334</v>
      </c>
      <c r="H140" s="198">
        <v>50</v>
      </c>
      <c r="I140" s="199"/>
      <c r="J140" s="200">
        <f t="shared" ref="J140:J172" si="10">ROUND(I140*H140,2)</f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 t="shared" ref="P140:P172" si="11">O140*H140</f>
        <v>0</v>
      </c>
      <c r="Q140" s="203">
        <v>0</v>
      </c>
      <c r="R140" s="203">
        <f t="shared" ref="R140:R172" si="12">Q140*H140</f>
        <v>0</v>
      </c>
      <c r="S140" s="203">
        <v>0</v>
      </c>
      <c r="T140" s="204">
        <f t="shared" ref="T140:T172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720</v>
      </c>
      <c r="AT140" s="205" t="s">
        <v>212</v>
      </c>
      <c r="AU140" s="205" t="s">
        <v>93</v>
      </c>
      <c r="AY140" s="17" t="s">
        <v>209</v>
      </c>
      <c r="BE140" s="206">
        <f t="shared" ref="BE140:BE172" si="14">IF(N140="základní",J140,0)</f>
        <v>0</v>
      </c>
      <c r="BF140" s="206">
        <f t="shared" ref="BF140:BF172" si="15">IF(N140="snížená",J140,0)</f>
        <v>0</v>
      </c>
      <c r="BG140" s="206">
        <f t="shared" ref="BG140:BG172" si="16">IF(N140="zákl. přenesená",J140,0)</f>
        <v>0</v>
      </c>
      <c r="BH140" s="206">
        <f t="shared" ref="BH140:BH172" si="17">IF(N140="sníž. přenesená",J140,0)</f>
        <v>0</v>
      </c>
      <c r="BI140" s="206">
        <f t="shared" ref="BI140:BI172" si="18">IF(N140="nulová",J140,0)</f>
        <v>0</v>
      </c>
      <c r="BJ140" s="17" t="s">
        <v>93</v>
      </c>
      <c r="BK140" s="206">
        <f t="shared" ref="BK140:BK172" si="19">ROUND(I140*H140,2)</f>
        <v>0</v>
      </c>
      <c r="BL140" s="17" t="s">
        <v>720</v>
      </c>
      <c r="BM140" s="205" t="s">
        <v>466</v>
      </c>
    </row>
    <row r="141" spans="1:65" s="2" customFormat="1" ht="16.5" customHeight="1">
      <c r="A141" s="35"/>
      <c r="B141" s="36"/>
      <c r="C141" s="194" t="s">
        <v>279</v>
      </c>
      <c r="D141" s="194" t="s">
        <v>212</v>
      </c>
      <c r="E141" s="195" t="s">
        <v>3030</v>
      </c>
      <c r="F141" s="196" t="s">
        <v>3031</v>
      </c>
      <c r="G141" s="197" t="s">
        <v>334</v>
      </c>
      <c r="H141" s="198">
        <v>9</v>
      </c>
      <c r="I141" s="199"/>
      <c r="J141" s="200">
        <f t="shared" si="10"/>
        <v>0</v>
      </c>
      <c r="K141" s="196" t="s">
        <v>1</v>
      </c>
      <c r="L141" s="40"/>
      <c r="M141" s="201" t="s">
        <v>1</v>
      </c>
      <c r="N141" s="202" t="s">
        <v>50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720</v>
      </c>
      <c r="AT141" s="205" t="s">
        <v>212</v>
      </c>
      <c r="AU141" s="205" t="s">
        <v>93</v>
      </c>
      <c r="AY141" s="17" t="s">
        <v>209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7" t="s">
        <v>93</v>
      </c>
      <c r="BK141" s="206">
        <f t="shared" si="19"/>
        <v>0</v>
      </c>
      <c r="BL141" s="17" t="s">
        <v>720</v>
      </c>
      <c r="BM141" s="205" t="s">
        <v>477</v>
      </c>
    </row>
    <row r="142" spans="1:65" s="2" customFormat="1" ht="16.5" customHeight="1">
      <c r="A142" s="35"/>
      <c r="B142" s="36"/>
      <c r="C142" s="194" t="s">
        <v>284</v>
      </c>
      <c r="D142" s="194" t="s">
        <v>212</v>
      </c>
      <c r="E142" s="195" t="s">
        <v>3032</v>
      </c>
      <c r="F142" s="196" t="s">
        <v>3033</v>
      </c>
      <c r="G142" s="197" t="s">
        <v>334</v>
      </c>
      <c r="H142" s="198">
        <v>180</v>
      </c>
      <c r="I142" s="199"/>
      <c r="J142" s="200">
        <f t="shared" si="10"/>
        <v>0</v>
      </c>
      <c r="K142" s="196" t="s">
        <v>1</v>
      </c>
      <c r="L142" s="40"/>
      <c r="M142" s="201" t="s">
        <v>1</v>
      </c>
      <c r="N142" s="202" t="s">
        <v>50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720</v>
      </c>
      <c r="AT142" s="205" t="s">
        <v>212</v>
      </c>
      <c r="AU142" s="205" t="s">
        <v>93</v>
      </c>
      <c r="AY142" s="17" t="s">
        <v>209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7" t="s">
        <v>93</v>
      </c>
      <c r="BK142" s="206">
        <f t="shared" si="19"/>
        <v>0</v>
      </c>
      <c r="BL142" s="17" t="s">
        <v>720</v>
      </c>
      <c r="BM142" s="205" t="s">
        <v>490</v>
      </c>
    </row>
    <row r="143" spans="1:65" s="2" customFormat="1" ht="16.5" customHeight="1">
      <c r="A143" s="35"/>
      <c r="B143" s="36"/>
      <c r="C143" s="194" t="s">
        <v>289</v>
      </c>
      <c r="D143" s="194" t="s">
        <v>212</v>
      </c>
      <c r="E143" s="195" t="s">
        <v>3034</v>
      </c>
      <c r="F143" s="196" t="s">
        <v>3035</v>
      </c>
      <c r="G143" s="197" t="s">
        <v>334</v>
      </c>
      <c r="H143" s="198">
        <v>290</v>
      </c>
      <c r="I143" s="199"/>
      <c r="J143" s="200">
        <f t="shared" si="10"/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720</v>
      </c>
      <c r="AT143" s="205" t="s">
        <v>212</v>
      </c>
      <c r="AU143" s="205" t="s">
        <v>93</v>
      </c>
      <c r="AY143" s="17" t="s">
        <v>209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7" t="s">
        <v>93</v>
      </c>
      <c r="BK143" s="206">
        <f t="shared" si="19"/>
        <v>0</v>
      </c>
      <c r="BL143" s="17" t="s">
        <v>720</v>
      </c>
      <c r="BM143" s="205" t="s">
        <v>512</v>
      </c>
    </row>
    <row r="144" spans="1:65" s="2" customFormat="1" ht="16.5" customHeight="1">
      <c r="A144" s="35"/>
      <c r="B144" s="36"/>
      <c r="C144" s="194" t="s">
        <v>416</v>
      </c>
      <c r="D144" s="194" t="s">
        <v>212</v>
      </c>
      <c r="E144" s="195" t="s">
        <v>3036</v>
      </c>
      <c r="F144" s="196" t="s">
        <v>3037</v>
      </c>
      <c r="G144" s="197" t="s">
        <v>334</v>
      </c>
      <c r="H144" s="198">
        <v>520</v>
      </c>
      <c r="I144" s="199"/>
      <c r="J144" s="200">
        <f t="shared" si="10"/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720</v>
      </c>
      <c r="AT144" s="205" t="s">
        <v>212</v>
      </c>
      <c r="AU144" s="205" t="s">
        <v>93</v>
      </c>
      <c r="AY144" s="17" t="s">
        <v>209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7" t="s">
        <v>93</v>
      </c>
      <c r="BK144" s="206">
        <f t="shared" si="19"/>
        <v>0</v>
      </c>
      <c r="BL144" s="17" t="s">
        <v>720</v>
      </c>
      <c r="BM144" s="205" t="s">
        <v>526</v>
      </c>
    </row>
    <row r="145" spans="1:65" s="2" customFormat="1" ht="16.5" customHeight="1">
      <c r="A145" s="35"/>
      <c r="B145" s="36"/>
      <c r="C145" s="194" t="s">
        <v>422</v>
      </c>
      <c r="D145" s="194" t="s">
        <v>212</v>
      </c>
      <c r="E145" s="195" t="s">
        <v>3038</v>
      </c>
      <c r="F145" s="196" t="s">
        <v>3039</v>
      </c>
      <c r="G145" s="197" t="s">
        <v>334</v>
      </c>
      <c r="H145" s="198">
        <v>410</v>
      </c>
      <c r="I145" s="199"/>
      <c r="J145" s="200">
        <f t="shared" si="10"/>
        <v>0</v>
      </c>
      <c r="K145" s="196" t="s">
        <v>1</v>
      </c>
      <c r="L145" s="40"/>
      <c r="M145" s="201" t="s">
        <v>1</v>
      </c>
      <c r="N145" s="202" t="s">
        <v>50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720</v>
      </c>
      <c r="AT145" s="205" t="s">
        <v>212</v>
      </c>
      <c r="AU145" s="205" t="s">
        <v>93</v>
      </c>
      <c r="AY145" s="17" t="s">
        <v>209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7" t="s">
        <v>93</v>
      </c>
      <c r="BK145" s="206">
        <f t="shared" si="19"/>
        <v>0</v>
      </c>
      <c r="BL145" s="17" t="s">
        <v>720</v>
      </c>
      <c r="BM145" s="205" t="s">
        <v>538</v>
      </c>
    </row>
    <row r="146" spans="1:65" s="2" customFormat="1" ht="16.5" customHeight="1">
      <c r="A146" s="35"/>
      <c r="B146" s="36"/>
      <c r="C146" s="194" t="s">
        <v>428</v>
      </c>
      <c r="D146" s="194" t="s">
        <v>212</v>
      </c>
      <c r="E146" s="195" t="s">
        <v>3040</v>
      </c>
      <c r="F146" s="196" t="s">
        <v>3041</v>
      </c>
      <c r="G146" s="197" t="s">
        <v>334</v>
      </c>
      <c r="H146" s="198">
        <v>12</v>
      </c>
      <c r="I146" s="199"/>
      <c r="J146" s="200">
        <f t="shared" si="10"/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720</v>
      </c>
      <c r="AT146" s="205" t="s">
        <v>212</v>
      </c>
      <c r="AU146" s="205" t="s">
        <v>93</v>
      </c>
      <c r="AY146" s="17" t="s">
        <v>209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7" t="s">
        <v>93</v>
      </c>
      <c r="BK146" s="206">
        <f t="shared" si="19"/>
        <v>0</v>
      </c>
      <c r="BL146" s="17" t="s">
        <v>720</v>
      </c>
      <c r="BM146" s="205" t="s">
        <v>550</v>
      </c>
    </row>
    <row r="147" spans="1:65" s="2" customFormat="1" ht="16.5" customHeight="1">
      <c r="A147" s="35"/>
      <c r="B147" s="36"/>
      <c r="C147" s="194" t="s">
        <v>434</v>
      </c>
      <c r="D147" s="194" t="s">
        <v>212</v>
      </c>
      <c r="E147" s="195" t="s">
        <v>3042</v>
      </c>
      <c r="F147" s="196" t="s">
        <v>3043</v>
      </c>
      <c r="G147" s="197" t="s">
        <v>334</v>
      </c>
      <c r="H147" s="198">
        <v>34</v>
      </c>
      <c r="I147" s="199"/>
      <c r="J147" s="200">
        <f t="shared" si="10"/>
        <v>0</v>
      </c>
      <c r="K147" s="196" t="s">
        <v>1</v>
      </c>
      <c r="L147" s="40"/>
      <c r="M147" s="201" t="s">
        <v>1</v>
      </c>
      <c r="N147" s="202" t="s">
        <v>50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720</v>
      </c>
      <c r="AT147" s="205" t="s">
        <v>212</v>
      </c>
      <c r="AU147" s="205" t="s">
        <v>93</v>
      </c>
      <c r="AY147" s="17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7" t="s">
        <v>93</v>
      </c>
      <c r="BK147" s="206">
        <f t="shared" si="19"/>
        <v>0</v>
      </c>
      <c r="BL147" s="17" t="s">
        <v>720</v>
      </c>
      <c r="BM147" s="205" t="s">
        <v>562</v>
      </c>
    </row>
    <row r="148" spans="1:65" s="2" customFormat="1" ht="16.5" customHeight="1">
      <c r="A148" s="35"/>
      <c r="B148" s="36"/>
      <c r="C148" s="194" t="s">
        <v>440</v>
      </c>
      <c r="D148" s="194" t="s">
        <v>212</v>
      </c>
      <c r="E148" s="195" t="s">
        <v>3044</v>
      </c>
      <c r="F148" s="196" t="s">
        <v>3045</v>
      </c>
      <c r="G148" s="197" t="s">
        <v>334</v>
      </c>
      <c r="H148" s="198">
        <v>10</v>
      </c>
      <c r="I148" s="199"/>
      <c r="J148" s="200">
        <f t="shared" si="10"/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720</v>
      </c>
      <c r="AT148" s="205" t="s">
        <v>212</v>
      </c>
      <c r="AU148" s="205" t="s">
        <v>93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720</v>
      </c>
      <c r="BM148" s="205" t="s">
        <v>573</v>
      </c>
    </row>
    <row r="149" spans="1:65" s="2" customFormat="1" ht="16.5" customHeight="1">
      <c r="A149" s="35"/>
      <c r="B149" s="36"/>
      <c r="C149" s="194" t="s">
        <v>7</v>
      </c>
      <c r="D149" s="194" t="s">
        <v>212</v>
      </c>
      <c r="E149" s="195" t="s">
        <v>3046</v>
      </c>
      <c r="F149" s="196" t="s">
        <v>3047</v>
      </c>
      <c r="G149" s="197" t="s">
        <v>334</v>
      </c>
      <c r="H149" s="198">
        <v>12</v>
      </c>
      <c r="I149" s="199"/>
      <c r="J149" s="200">
        <f t="shared" si="10"/>
        <v>0</v>
      </c>
      <c r="K149" s="196" t="s">
        <v>1</v>
      </c>
      <c r="L149" s="40"/>
      <c r="M149" s="201" t="s">
        <v>1</v>
      </c>
      <c r="N149" s="202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720</v>
      </c>
      <c r="AT149" s="205" t="s">
        <v>212</v>
      </c>
      <c r="AU149" s="205" t="s">
        <v>93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720</v>
      </c>
      <c r="BM149" s="205" t="s">
        <v>586</v>
      </c>
    </row>
    <row r="150" spans="1:65" s="2" customFormat="1" ht="16.5" customHeight="1">
      <c r="A150" s="35"/>
      <c r="B150" s="36"/>
      <c r="C150" s="194" t="s">
        <v>451</v>
      </c>
      <c r="D150" s="194" t="s">
        <v>212</v>
      </c>
      <c r="E150" s="195" t="s">
        <v>3048</v>
      </c>
      <c r="F150" s="196" t="s">
        <v>3049</v>
      </c>
      <c r="G150" s="197" t="s">
        <v>334</v>
      </c>
      <c r="H150" s="198">
        <v>24</v>
      </c>
      <c r="I150" s="199"/>
      <c r="J150" s="200">
        <f t="shared" si="10"/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720</v>
      </c>
      <c r="AT150" s="205" t="s">
        <v>212</v>
      </c>
      <c r="AU150" s="205" t="s">
        <v>93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720</v>
      </c>
      <c r="BM150" s="205" t="s">
        <v>598</v>
      </c>
    </row>
    <row r="151" spans="1:65" s="2" customFormat="1" ht="16.5" customHeight="1">
      <c r="A151" s="35"/>
      <c r="B151" s="36"/>
      <c r="C151" s="194" t="s">
        <v>459</v>
      </c>
      <c r="D151" s="194" t="s">
        <v>212</v>
      </c>
      <c r="E151" s="195" t="s">
        <v>3050</v>
      </c>
      <c r="F151" s="196" t="s">
        <v>3051</v>
      </c>
      <c r="G151" s="197" t="s">
        <v>2550</v>
      </c>
      <c r="H151" s="198">
        <v>50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720</v>
      </c>
      <c r="AT151" s="205" t="s">
        <v>212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720</v>
      </c>
      <c r="BM151" s="205" t="s">
        <v>609</v>
      </c>
    </row>
    <row r="152" spans="1:65" s="2" customFormat="1" ht="16.5" customHeight="1">
      <c r="A152" s="35"/>
      <c r="B152" s="36"/>
      <c r="C152" s="194" t="s">
        <v>466</v>
      </c>
      <c r="D152" s="194" t="s">
        <v>212</v>
      </c>
      <c r="E152" s="195" t="s">
        <v>3052</v>
      </c>
      <c r="F152" s="196" t="s">
        <v>3053</v>
      </c>
      <c r="G152" s="197" t="s">
        <v>2550</v>
      </c>
      <c r="H152" s="198">
        <v>13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720</v>
      </c>
      <c r="AT152" s="205" t="s">
        <v>212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720</v>
      </c>
      <c r="BM152" s="205" t="s">
        <v>624</v>
      </c>
    </row>
    <row r="153" spans="1:65" s="2" customFormat="1" ht="21.75" customHeight="1">
      <c r="A153" s="35"/>
      <c r="B153" s="36"/>
      <c r="C153" s="194" t="s">
        <v>471</v>
      </c>
      <c r="D153" s="194" t="s">
        <v>212</v>
      </c>
      <c r="E153" s="195" t="s">
        <v>3054</v>
      </c>
      <c r="F153" s="196" t="s">
        <v>3055</v>
      </c>
      <c r="G153" s="197" t="s">
        <v>2550</v>
      </c>
      <c r="H153" s="198">
        <v>12</v>
      </c>
      <c r="I153" s="199"/>
      <c r="J153" s="200">
        <f t="shared" si="10"/>
        <v>0</v>
      </c>
      <c r="K153" s="196" t="s">
        <v>1</v>
      </c>
      <c r="L153" s="40"/>
      <c r="M153" s="201" t="s">
        <v>1</v>
      </c>
      <c r="N153" s="202" t="s">
        <v>50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720</v>
      </c>
      <c r="AT153" s="205" t="s">
        <v>212</v>
      </c>
      <c r="AU153" s="205" t="s">
        <v>93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720</v>
      </c>
      <c r="BM153" s="205" t="s">
        <v>636</v>
      </c>
    </row>
    <row r="154" spans="1:65" s="2" customFormat="1" ht="16.5" customHeight="1">
      <c r="A154" s="35"/>
      <c r="B154" s="36"/>
      <c r="C154" s="194" t="s">
        <v>477</v>
      </c>
      <c r="D154" s="194" t="s">
        <v>212</v>
      </c>
      <c r="E154" s="195" t="s">
        <v>3056</v>
      </c>
      <c r="F154" s="196" t="s">
        <v>3057</v>
      </c>
      <c r="G154" s="197" t="s">
        <v>2550</v>
      </c>
      <c r="H154" s="198">
        <v>10</v>
      </c>
      <c r="I154" s="199"/>
      <c r="J154" s="200">
        <f t="shared" si="10"/>
        <v>0</v>
      </c>
      <c r="K154" s="196" t="s">
        <v>1</v>
      </c>
      <c r="L154" s="40"/>
      <c r="M154" s="201" t="s">
        <v>1</v>
      </c>
      <c r="N154" s="202" t="s">
        <v>50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720</v>
      </c>
      <c r="AT154" s="205" t="s">
        <v>212</v>
      </c>
      <c r="AU154" s="205" t="s">
        <v>93</v>
      </c>
      <c r="AY154" s="17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7" t="s">
        <v>93</v>
      </c>
      <c r="BK154" s="206">
        <f t="shared" si="19"/>
        <v>0</v>
      </c>
      <c r="BL154" s="17" t="s">
        <v>720</v>
      </c>
      <c r="BM154" s="205" t="s">
        <v>646</v>
      </c>
    </row>
    <row r="155" spans="1:65" s="2" customFormat="1" ht="16.5" customHeight="1">
      <c r="A155" s="35"/>
      <c r="B155" s="36"/>
      <c r="C155" s="194" t="s">
        <v>483</v>
      </c>
      <c r="D155" s="194" t="s">
        <v>212</v>
      </c>
      <c r="E155" s="195" t="s">
        <v>3058</v>
      </c>
      <c r="F155" s="196" t="s">
        <v>3059</v>
      </c>
      <c r="G155" s="197" t="s">
        <v>2550</v>
      </c>
      <c r="H155" s="198">
        <v>1</v>
      </c>
      <c r="I155" s="199"/>
      <c r="J155" s="200">
        <f t="shared" si="10"/>
        <v>0</v>
      </c>
      <c r="K155" s="196" t="s">
        <v>1</v>
      </c>
      <c r="L155" s="40"/>
      <c r="M155" s="201" t="s">
        <v>1</v>
      </c>
      <c r="N155" s="202" t="s">
        <v>50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720</v>
      </c>
      <c r="AT155" s="205" t="s">
        <v>212</v>
      </c>
      <c r="AU155" s="205" t="s">
        <v>93</v>
      </c>
      <c r="AY155" s="17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7" t="s">
        <v>93</v>
      </c>
      <c r="BK155" s="206">
        <f t="shared" si="19"/>
        <v>0</v>
      </c>
      <c r="BL155" s="17" t="s">
        <v>720</v>
      </c>
      <c r="BM155" s="205" t="s">
        <v>663</v>
      </c>
    </row>
    <row r="156" spans="1:65" s="2" customFormat="1" ht="16.5" customHeight="1">
      <c r="A156" s="35"/>
      <c r="B156" s="36"/>
      <c r="C156" s="194" t="s">
        <v>490</v>
      </c>
      <c r="D156" s="194" t="s">
        <v>212</v>
      </c>
      <c r="E156" s="195" t="s">
        <v>3060</v>
      </c>
      <c r="F156" s="196" t="s">
        <v>3061</v>
      </c>
      <c r="G156" s="197" t="s">
        <v>2550</v>
      </c>
      <c r="H156" s="198">
        <v>7</v>
      </c>
      <c r="I156" s="199"/>
      <c r="J156" s="200">
        <f t="shared" si="10"/>
        <v>0</v>
      </c>
      <c r="K156" s="196" t="s">
        <v>1</v>
      </c>
      <c r="L156" s="40"/>
      <c r="M156" s="201" t="s">
        <v>1</v>
      </c>
      <c r="N156" s="202" t="s">
        <v>50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720</v>
      </c>
      <c r="AT156" s="205" t="s">
        <v>212</v>
      </c>
      <c r="AU156" s="205" t="s">
        <v>93</v>
      </c>
      <c r="AY156" s="17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7" t="s">
        <v>93</v>
      </c>
      <c r="BK156" s="206">
        <f t="shared" si="19"/>
        <v>0</v>
      </c>
      <c r="BL156" s="17" t="s">
        <v>720</v>
      </c>
      <c r="BM156" s="205" t="s">
        <v>677</v>
      </c>
    </row>
    <row r="157" spans="1:65" s="2" customFormat="1" ht="16.5" customHeight="1">
      <c r="A157" s="35"/>
      <c r="B157" s="36"/>
      <c r="C157" s="194" t="s">
        <v>499</v>
      </c>
      <c r="D157" s="194" t="s">
        <v>212</v>
      </c>
      <c r="E157" s="195" t="s">
        <v>3062</v>
      </c>
      <c r="F157" s="196" t="s">
        <v>3063</v>
      </c>
      <c r="G157" s="197" t="s">
        <v>2550</v>
      </c>
      <c r="H157" s="198">
        <v>2</v>
      </c>
      <c r="I157" s="199"/>
      <c r="J157" s="200">
        <f t="shared" si="10"/>
        <v>0</v>
      </c>
      <c r="K157" s="196" t="s">
        <v>1</v>
      </c>
      <c r="L157" s="40"/>
      <c r="M157" s="201" t="s">
        <v>1</v>
      </c>
      <c r="N157" s="202" t="s">
        <v>50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720</v>
      </c>
      <c r="AT157" s="205" t="s">
        <v>212</v>
      </c>
      <c r="AU157" s="205" t="s">
        <v>93</v>
      </c>
      <c r="AY157" s="17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7" t="s">
        <v>93</v>
      </c>
      <c r="BK157" s="206">
        <f t="shared" si="19"/>
        <v>0</v>
      </c>
      <c r="BL157" s="17" t="s">
        <v>720</v>
      </c>
      <c r="BM157" s="205" t="s">
        <v>687</v>
      </c>
    </row>
    <row r="158" spans="1:65" s="2" customFormat="1" ht="16.5" customHeight="1">
      <c r="A158" s="35"/>
      <c r="B158" s="36"/>
      <c r="C158" s="194" t="s">
        <v>512</v>
      </c>
      <c r="D158" s="194" t="s">
        <v>212</v>
      </c>
      <c r="E158" s="195" t="s">
        <v>3064</v>
      </c>
      <c r="F158" s="196" t="s">
        <v>3065</v>
      </c>
      <c r="G158" s="197" t="s">
        <v>2550</v>
      </c>
      <c r="H158" s="198">
        <v>1</v>
      </c>
      <c r="I158" s="199"/>
      <c r="J158" s="200">
        <f t="shared" si="10"/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720</v>
      </c>
      <c r="AT158" s="205" t="s">
        <v>212</v>
      </c>
      <c r="AU158" s="205" t="s">
        <v>93</v>
      </c>
      <c r="AY158" s="17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7" t="s">
        <v>93</v>
      </c>
      <c r="BK158" s="206">
        <f t="shared" si="19"/>
        <v>0</v>
      </c>
      <c r="BL158" s="17" t="s">
        <v>720</v>
      </c>
      <c r="BM158" s="205" t="s">
        <v>697</v>
      </c>
    </row>
    <row r="159" spans="1:65" s="2" customFormat="1" ht="16.5" customHeight="1">
      <c r="A159" s="35"/>
      <c r="B159" s="36"/>
      <c r="C159" s="194" t="s">
        <v>519</v>
      </c>
      <c r="D159" s="194" t="s">
        <v>212</v>
      </c>
      <c r="E159" s="195" t="s">
        <v>3066</v>
      </c>
      <c r="F159" s="196" t="s">
        <v>3067</v>
      </c>
      <c r="G159" s="197" t="s">
        <v>2550</v>
      </c>
      <c r="H159" s="198">
        <v>1</v>
      </c>
      <c r="I159" s="199"/>
      <c r="J159" s="200">
        <f t="shared" si="1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720</v>
      </c>
      <c r="AT159" s="205" t="s">
        <v>212</v>
      </c>
      <c r="AU159" s="205" t="s">
        <v>93</v>
      </c>
      <c r="AY159" s="17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7" t="s">
        <v>93</v>
      </c>
      <c r="BK159" s="206">
        <f t="shared" si="19"/>
        <v>0</v>
      </c>
      <c r="BL159" s="17" t="s">
        <v>720</v>
      </c>
      <c r="BM159" s="205" t="s">
        <v>709</v>
      </c>
    </row>
    <row r="160" spans="1:65" s="2" customFormat="1" ht="16.5" customHeight="1">
      <c r="A160" s="35"/>
      <c r="B160" s="36"/>
      <c r="C160" s="194" t="s">
        <v>526</v>
      </c>
      <c r="D160" s="194" t="s">
        <v>212</v>
      </c>
      <c r="E160" s="195" t="s">
        <v>3068</v>
      </c>
      <c r="F160" s="196" t="s">
        <v>3069</v>
      </c>
      <c r="G160" s="197" t="s">
        <v>2550</v>
      </c>
      <c r="H160" s="198">
        <v>70</v>
      </c>
      <c r="I160" s="199"/>
      <c r="J160" s="200">
        <f t="shared" si="10"/>
        <v>0</v>
      </c>
      <c r="K160" s="196" t="s">
        <v>1</v>
      </c>
      <c r="L160" s="40"/>
      <c r="M160" s="201" t="s">
        <v>1</v>
      </c>
      <c r="N160" s="202" t="s">
        <v>50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720</v>
      </c>
      <c r="AT160" s="205" t="s">
        <v>212</v>
      </c>
      <c r="AU160" s="205" t="s">
        <v>93</v>
      </c>
      <c r="AY160" s="17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7" t="s">
        <v>93</v>
      </c>
      <c r="BK160" s="206">
        <f t="shared" si="19"/>
        <v>0</v>
      </c>
      <c r="BL160" s="17" t="s">
        <v>720</v>
      </c>
      <c r="BM160" s="205" t="s">
        <v>720</v>
      </c>
    </row>
    <row r="161" spans="1:65" s="2" customFormat="1" ht="16.5" customHeight="1">
      <c r="A161" s="35"/>
      <c r="B161" s="36"/>
      <c r="C161" s="194" t="s">
        <v>532</v>
      </c>
      <c r="D161" s="194" t="s">
        <v>212</v>
      </c>
      <c r="E161" s="195" t="s">
        <v>3070</v>
      </c>
      <c r="F161" s="196" t="s">
        <v>3071</v>
      </c>
      <c r="G161" s="197" t="s">
        <v>2550</v>
      </c>
      <c r="H161" s="198">
        <v>3</v>
      </c>
      <c r="I161" s="199"/>
      <c r="J161" s="200">
        <f t="shared" si="10"/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720</v>
      </c>
      <c r="AT161" s="205" t="s">
        <v>212</v>
      </c>
      <c r="AU161" s="205" t="s">
        <v>93</v>
      </c>
      <c r="AY161" s="17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7" t="s">
        <v>93</v>
      </c>
      <c r="BK161" s="206">
        <f t="shared" si="19"/>
        <v>0</v>
      </c>
      <c r="BL161" s="17" t="s">
        <v>720</v>
      </c>
      <c r="BM161" s="205" t="s">
        <v>731</v>
      </c>
    </row>
    <row r="162" spans="1:65" s="2" customFormat="1" ht="16.5" customHeight="1">
      <c r="A162" s="35"/>
      <c r="B162" s="36"/>
      <c r="C162" s="194" t="s">
        <v>538</v>
      </c>
      <c r="D162" s="194" t="s">
        <v>212</v>
      </c>
      <c r="E162" s="195" t="s">
        <v>3072</v>
      </c>
      <c r="F162" s="196" t="s">
        <v>3073</v>
      </c>
      <c r="G162" s="197" t="s">
        <v>2550</v>
      </c>
      <c r="H162" s="198">
        <v>5</v>
      </c>
      <c r="I162" s="199"/>
      <c r="J162" s="200">
        <f t="shared" si="10"/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720</v>
      </c>
      <c r="AT162" s="205" t="s">
        <v>212</v>
      </c>
      <c r="AU162" s="205" t="s">
        <v>93</v>
      </c>
      <c r="AY162" s="17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7" t="s">
        <v>93</v>
      </c>
      <c r="BK162" s="206">
        <f t="shared" si="19"/>
        <v>0</v>
      </c>
      <c r="BL162" s="17" t="s">
        <v>720</v>
      </c>
      <c r="BM162" s="205" t="s">
        <v>742</v>
      </c>
    </row>
    <row r="163" spans="1:65" s="2" customFormat="1" ht="16.5" customHeight="1">
      <c r="A163" s="35"/>
      <c r="B163" s="36"/>
      <c r="C163" s="194" t="s">
        <v>544</v>
      </c>
      <c r="D163" s="194" t="s">
        <v>212</v>
      </c>
      <c r="E163" s="195" t="s">
        <v>3074</v>
      </c>
      <c r="F163" s="196" t="s">
        <v>3075</v>
      </c>
      <c r="G163" s="197" t="s">
        <v>2550</v>
      </c>
      <c r="H163" s="198">
        <v>1</v>
      </c>
      <c r="I163" s="199"/>
      <c r="J163" s="200">
        <f t="shared" si="10"/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720</v>
      </c>
      <c r="AT163" s="205" t="s">
        <v>212</v>
      </c>
      <c r="AU163" s="205" t="s">
        <v>93</v>
      </c>
      <c r="AY163" s="17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7" t="s">
        <v>93</v>
      </c>
      <c r="BK163" s="206">
        <f t="shared" si="19"/>
        <v>0</v>
      </c>
      <c r="BL163" s="17" t="s">
        <v>720</v>
      </c>
      <c r="BM163" s="205" t="s">
        <v>757</v>
      </c>
    </row>
    <row r="164" spans="1:65" s="2" customFormat="1" ht="16.5" customHeight="1">
      <c r="A164" s="35"/>
      <c r="B164" s="36"/>
      <c r="C164" s="194" t="s">
        <v>550</v>
      </c>
      <c r="D164" s="194" t="s">
        <v>212</v>
      </c>
      <c r="E164" s="195" t="s">
        <v>3076</v>
      </c>
      <c r="F164" s="196" t="s">
        <v>3077</v>
      </c>
      <c r="G164" s="197" t="s">
        <v>2550</v>
      </c>
      <c r="H164" s="198">
        <v>27</v>
      </c>
      <c r="I164" s="199"/>
      <c r="J164" s="200">
        <f t="shared" si="10"/>
        <v>0</v>
      </c>
      <c r="K164" s="196" t="s">
        <v>1</v>
      </c>
      <c r="L164" s="40"/>
      <c r="M164" s="201" t="s">
        <v>1</v>
      </c>
      <c r="N164" s="202" t="s">
        <v>50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720</v>
      </c>
      <c r="AT164" s="205" t="s">
        <v>212</v>
      </c>
      <c r="AU164" s="205" t="s">
        <v>93</v>
      </c>
      <c r="AY164" s="17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7" t="s">
        <v>93</v>
      </c>
      <c r="BK164" s="206">
        <f t="shared" si="19"/>
        <v>0</v>
      </c>
      <c r="BL164" s="17" t="s">
        <v>720</v>
      </c>
      <c r="BM164" s="205" t="s">
        <v>770</v>
      </c>
    </row>
    <row r="165" spans="1:65" s="2" customFormat="1" ht="16.5" customHeight="1">
      <c r="A165" s="35"/>
      <c r="B165" s="36"/>
      <c r="C165" s="194" t="s">
        <v>556</v>
      </c>
      <c r="D165" s="194" t="s">
        <v>212</v>
      </c>
      <c r="E165" s="195" t="s">
        <v>3078</v>
      </c>
      <c r="F165" s="196" t="s">
        <v>3079</v>
      </c>
      <c r="G165" s="197" t="s">
        <v>2550</v>
      </c>
      <c r="H165" s="198">
        <v>45</v>
      </c>
      <c r="I165" s="199"/>
      <c r="J165" s="200">
        <f t="shared" si="10"/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720</v>
      </c>
      <c r="AT165" s="205" t="s">
        <v>212</v>
      </c>
      <c r="AU165" s="205" t="s">
        <v>93</v>
      </c>
      <c r="AY165" s="17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7" t="s">
        <v>93</v>
      </c>
      <c r="BK165" s="206">
        <f t="shared" si="19"/>
        <v>0</v>
      </c>
      <c r="BL165" s="17" t="s">
        <v>720</v>
      </c>
      <c r="BM165" s="205" t="s">
        <v>784</v>
      </c>
    </row>
    <row r="166" spans="1:65" s="2" customFormat="1" ht="16.5" customHeight="1">
      <c r="A166" s="35"/>
      <c r="B166" s="36"/>
      <c r="C166" s="194" t="s">
        <v>562</v>
      </c>
      <c r="D166" s="194" t="s">
        <v>212</v>
      </c>
      <c r="E166" s="195" t="s">
        <v>3080</v>
      </c>
      <c r="F166" s="196" t="s">
        <v>3081</v>
      </c>
      <c r="G166" s="197" t="s">
        <v>2550</v>
      </c>
      <c r="H166" s="198">
        <v>16</v>
      </c>
      <c r="I166" s="199"/>
      <c r="J166" s="200">
        <f t="shared" si="10"/>
        <v>0</v>
      </c>
      <c r="K166" s="196" t="s">
        <v>1</v>
      </c>
      <c r="L166" s="40"/>
      <c r="M166" s="201" t="s">
        <v>1</v>
      </c>
      <c r="N166" s="202" t="s">
        <v>50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720</v>
      </c>
      <c r="AT166" s="205" t="s">
        <v>212</v>
      </c>
      <c r="AU166" s="205" t="s">
        <v>93</v>
      </c>
      <c r="AY166" s="17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7" t="s">
        <v>93</v>
      </c>
      <c r="BK166" s="206">
        <f t="shared" si="19"/>
        <v>0</v>
      </c>
      <c r="BL166" s="17" t="s">
        <v>720</v>
      </c>
      <c r="BM166" s="205" t="s">
        <v>797</v>
      </c>
    </row>
    <row r="167" spans="1:65" s="2" customFormat="1" ht="16.5" customHeight="1">
      <c r="A167" s="35"/>
      <c r="B167" s="36"/>
      <c r="C167" s="194" t="s">
        <v>568</v>
      </c>
      <c r="D167" s="194" t="s">
        <v>212</v>
      </c>
      <c r="E167" s="195" t="s">
        <v>3082</v>
      </c>
      <c r="F167" s="196" t="s">
        <v>3083</v>
      </c>
      <c r="G167" s="197" t="s">
        <v>2550</v>
      </c>
      <c r="H167" s="198">
        <v>2</v>
      </c>
      <c r="I167" s="199"/>
      <c r="J167" s="200">
        <f t="shared" si="10"/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720</v>
      </c>
      <c r="AT167" s="205" t="s">
        <v>212</v>
      </c>
      <c r="AU167" s="205" t="s">
        <v>93</v>
      </c>
      <c r="AY167" s="17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7" t="s">
        <v>93</v>
      </c>
      <c r="BK167" s="206">
        <f t="shared" si="19"/>
        <v>0</v>
      </c>
      <c r="BL167" s="17" t="s">
        <v>720</v>
      </c>
      <c r="BM167" s="205" t="s">
        <v>813</v>
      </c>
    </row>
    <row r="168" spans="1:65" s="2" customFormat="1" ht="16.5" customHeight="1">
      <c r="A168" s="35"/>
      <c r="B168" s="36"/>
      <c r="C168" s="194" t="s">
        <v>573</v>
      </c>
      <c r="D168" s="194" t="s">
        <v>212</v>
      </c>
      <c r="E168" s="195" t="s">
        <v>3084</v>
      </c>
      <c r="F168" s="196" t="s">
        <v>3085</v>
      </c>
      <c r="G168" s="197" t="s">
        <v>2550</v>
      </c>
      <c r="H168" s="198">
        <v>3</v>
      </c>
      <c r="I168" s="199"/>
      <c r="J168" s="200">
        <f t="shared" si="1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720</v>
      </c>
      <c r="AT168" s="205" t="s">
        <v>212</v>
      </c>
      <c r="AU168" s="205" t="s">
        <v>93</v>
      </c>
      <c r="AY168" s="17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7" t="s">
        <v>93</v>
      </c>
      <c r="BK168" s="206">
        <f t="shared" si="19"/>
        <v>0</v>
      </c>
      <c r="BL168" s="17" t="s">
        <v>720</v>
      </c>
      <c r="BM168" s="205" t="s">
        <v>868</v>
      </c>
    </row>
    <row r="169" spans="1:65" s="2" customFormat="1" ht="16.5" customHeight="1">
      <c r="A169" s="35"/>
      <c r="B169" s="36"/>
      <c r="C169" s="194" t="s">
        <v>579</v>
      </c>
      <c r="D169" s="194" t="s">
        <v>212</v>
      </c>
      <c r="E169" s="195" t="s">
        <v>3086</v>
      </c>
      <c r="F169" s="196" t="s">
        <v>3087</v>
      </c>
      <c r="G169" s="197" t="s">
        <v>462</v>
      </c>
      <c r="H169" s="198">
        <v>0.05</v>
      </c>
      <c r="I169" s="199"/>
      <c r="J169" s="200">
        <f t="shared" si="1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720</v>
      </c>
      <c r="AT169" s="205" t="s">
        <v>212</v>
      </c>
      <c r="AU169" s="205" t="s">
        <v>93</v>
      </c>
      <c r="AY169" s="17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7" t="s">
        <v>93</v>
      </c>
      <c r="BK169" s="206">
        <f t="shared" si="19"/>
        <v>0</v>
      </c>
      <c r="BL169" s="17" t="s">
        <v>720</v>
      </c>
      <c r="BM169" s="205" t="s">
        <v>880</v>
      </c>
    </row>
    <row r="170" spans="1:65" s="2" customFormat="1" ht="16.5" customHeight="1">
      <c r="A170" s="35"/>
      <c r="B170" s="36"/>
      <c r="C170" s="194" t="s">
        <v>586</v>
      </c>
      <c r="D170" s="194" t="s">
        <v>212</v>
      </c>
      <c r="E170" s="195" t="s">
        <v>3088</v>
      </c>
      <c r="F170" s="196" t="s">
        <v>3089</v>
      </c>
      <c r="G170" s="197" t="s">
        <v>462</v>
      </c>
      <c r="H170" s="198">
        <v>0.05</v>
      </c>
      <c r="I170" s="199"/>
      <c r="J170" s="200">
        <f t="shared" si="10"/>
        <v>0</v>
      </c>
      <c r="K170" s="196" t="s">
        <v>1</v>
      </c>
      <c r="L170" s="40"/>
      <c r="M170" s="201" t="s">
        <v>1</v>
      </c>
      <c r="N170" s="202" t="s">
        <v>50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720</v>
      </c>
      <c r="AT170" s="205" t="s">
        <v>212</v>
      </c>
      <c r="AU170" s="205" t="s">
        <v>93</v>
      </c>
      <c r="AY170" s="17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7" t="s">
        <v>93</v>
      </c>
      <c r="BK170" s="206">
        <f t="shared" si="19"/>
        <v>0</v>
      </c>
      <c r="BL170" s="17" t="s">
        <v>720</v>
      </c>
      <c r="BM170" s="205" t="s">
        <v>890</v>
      </c>
    </row>
    <row r="171" spans="1:65" s="2" customFormat="1" ht="16.5" customHeight="1">
      <c r="A171" s="35"/>
      <c r="B171" s="36"/>
      <c r="C171" s="194" t="s">
        <v>592</v>
      </c>
      <c r="D171" s="194" t="s">
        <v>212</v>
      </c>
      <c r="E171" s="195" t="s">
        <v>3090</v>
      </c>
      <c r="F171" s="196" t="s">
        <v>3091</v>
      </c>
      <c r="G171" s="197" t="s">
        <v>462</v>
      </c>
      <c r="H171" s="198">
        <v>0.02</v>
      </c>
      <c r="I171" s="199"/>
      <c r="J171" s="200">
        <f t="shared" si="10"/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720</v>
      </c>
      <c r="AT171" s="205" t="s">
        <v>212</v>
      </c>
      <c r="AU171" s="205" t="s">
        <v>93</v>
      </c>
      <c r="AY171" s="17" t="s">
        <v>209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7" t="s">
        <v>93</v>
      </c>
      <c r="BK171" s="206">
        <f t="shared" si="19"/>
        <v>0</v>
      </c>
      <c r="BL171" s="17" t="s">
        <v>720</v>
      </c>
      <c r="BM171" s="205" t="s">
        <v>900</v>
      </c>
    </row>
    <row r="172" spans="1:65" s="2" customFormat="1" ht="37.9" customHeight="1">
      <c r="A172" s="35"/>
      <c r="B172" s="36"/>
      <c r="C172" s="194" t="s">
        <v>598</v>
      </c>
      <c r="D172" s="194" t="s">
        <v>212</v>
      </c>
      <c r="E172" s="195" t="s">
        <v>3092</v>
      </c>
      <c r="F172" s="196" t="s">
        <v>3093</v>
      </c>
      <c r="G172" s="197" t="s">
        <v>334</v>
      </c>
      <c r="H172" s="198">
        <v>10</v>
      </c>
      <c r="I172" s="199"/>
      <c r="J172" s="200">
        <f t="shared" si="10"/>
        <v>0</v>
      </c>
      <c r="K172" s="196" t="s">
        <v>324</v>
      </c>
      <c r="L172" s="40"/>
      <c r="M172" s="201" t="s">
        <v>1</v>
      </c>
      <c r="N172" s="202" t="s">
        <v>50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720</v>
      </c>
      <c r="AT172" s="205" t="s">
        <v>212</v>
      </c>
      <c r="AU172" s="205" t="s">
        <v>93</v>
      </c>
      <c r="AY172" s="17" t="s">
        <v>209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7" t="s">
        <v>93</v>
      </c>
      <c r="BK172" s="206">
        <f t="shared" si="19"/>
        <v>0</v>
      </c>
      <c r="BL172" s="17" t="s">
        <v>720</v>
      </c>
      <c r="BM172" s="205" t="s">
        <v>911</v>
      </c>
    </row>
    <row r="173" spans="1:65" s="2" customFormat="1" ht="11.25">
      <c r="A173" s="35"/>
      <c r="B173" s="36"/>
      <c r="C173" s="37"/>
      <c r="D173" s="207" t="s">
        <v>219</v>
      </c>
      <c r="E173" s="37"/>
      <c r="F173" s="208" t="s">
        <v>3094</v>
      </c>
      <c r="G173" s="37"/>
      <c r="H173" s="37"/>
      <c r="I173" s="209"/>
      <c r="J173" s="37"/>
      <c r="K173" s="37"/>
      <c r="L173" s="40"/>
      <c r="M173" s="210"/>
      <c r="N173" s="21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219</v>
      </c>
      <c r="AU173" s="17" t="s">
        <v>93</v>
      </c>
    </row>
    <row r="174" spans="1:65" s="2" customFormat="1" ht="16.5" customHeight="1">
      <c r="A174" s="35"/>
      <c r="B174" s="36"/>
      <c r="C174" s="194" t="s">
        <v>603</v>
      </c>
      <c r="D174" s="194" t="s">
        <v>212</v>
      </c>
      <c r="E174" s="195" t="s">
        <v>3095</v>
      </c>
      <c r="F174" s="196" t="s">
        <v>3096</v>
      </c>
      <c r="G174" s="197" t="s">
        <v>334</v>
      </c>
      <c r="H174" s="198">
        <v>6</v>
      </c>
      <c r="I174" s="199"/>
      <c r="J174" s="200">
        <f>ROUND(I174*H174,2)</f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720</v>
      </c>
      <c r="AT174" s="205" t="s">
        <v>212</v>
      </c>
      <c r="AU174" s="205" t="s">
        <v>93</v>
      </c>
      <c r="AY174" s="17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7" t="s">
        <v>93</v>
      </c>
      <c r="BK174" s="206">
        <f>ROUND(I174*H174,2)</f>
        <v>0</v>
      </c>
      <c r="BL174" s="17" t="s">
        <v>720</v>
      </c>
      <c r="BM174" s="205" t="s">
        <v>925</v>
      </c>
    </row>
    <row r="175" spans="1:65" s="2" customFormat="1" ht="24.2" customHeight="1">
      <c r="A175" s="35"/>
      <c r="B175" s="36"/>
      <c r="C175" s="194" t="s">
        <v>609</v>
      </c>
      <c r="D175" s="194" t="s">
        <v>212</v>
      </c>
      <c r="E175" s="195" t="s">
        <v>3097</v>
      </c>
      <c r="F175" s="196" t="s">
        <v>3098</v>
      </c>
      <c r="G175" s="197" t="s">
        <v>334</v>
      </c>
      <c r="H175" s="198">
        <v>5</v>
      </c>
      <c r="I175" s="199"/>
      <c r="J175" s="200">
        <f>ROUND(I175*H175,2)</f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720</v>
      </c>
      <c r="AT175" s="205" t="s">
        <v>212</v>
      </c>
      <c r="AU175" s="205" t="s">
        <v>93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720</v>
      </c>
      <c r="BM175" s="205" t="s">
        <v>944</v>
      </c>
    </row>
    <row r="176" spans="1:65" s="2" customFormat="1" ht="16.5" customHeight="1">
      <c r="A176" s="35"/>
      <c r="B176" s="36"/>
      <c r="C176" s="194" t="s">
        <v>618</v>
      </c>
      <c r="D176" s="194" t="s">
        <v>212</v>
      </c>
      <c r="E176" s="195" t="s">
        <v>3099</v>
      </c>
      <c r="F176" s="196" t="s">
        <v>3100</v>
      </c>
      <c r="G176" s="197" t="s">
        <v>334</v>
      </c>
      <c r="H176" s="198">
        <v>5</v>
      </c>
      <c r="I176" s="199"/>
      <c r="J176" s="200">
        <f>ROUND(I176*H176,2)</f>
        <v>0</v>
      </c>
      <c r="K176" s="196" t="s">
        <v>1</v>
      </c>
      <c r="L176" s="40"/>
      <c r="M176" s="201" t="s">
        <v>1</v>
      </c>
      <c r="N176" s="202" t="s">
        <v>50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720</v>
      </c>
      <c r="AT176" s="205" t="s">
        <v>212</v>
      </c>
      <c r="AU176" s="205" t="s">
        <v>93</v>
      </c>
      <c r="AY176" s="17" t="s">
        <v>209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7" t="s">
        <v>93</v>
      </c>
      <c r="BK176" s="206">
        <f>ROUND(I176*H176,2)</f>
        <v>0</v>
      </c>
      <c r="BL176" s="17" t="s">
        <v>720</v>
      </c>
      <c r="BM176" s="205" t="s">
        <v>954</v>
      </c>
    </row>
    <row r="177" spans="1:65" s="2" customFormat="1" ht="24.2" customHeight="1">
      <c r="A177" s="35"/>
      <c r="B177" s="36"/>
      <c r="C177" s="194" t="s">
        <v>624</v>
      </c>
      <c r="D177" s="194" t="s">
        <v>212</v>
      </c>
      <c r="E177" s="195" t="s">
        <v>3101</v>
      </c>
      <c r="F177" s="196" t="s">
        <v>3102</v>
      </c>
      <c r="G177" s="197" t="s">
        <v>334</v>
      </c>
      <c r="H177" s="198">
        <v>5</v>
      </c>
      <c r="I177" s="199"/>
      <c r="J177" s="200">
        <f>ROUND(I177*H177,2)</f>
        <v>0</v>
      </c>
      <c r="K177" s="196" t="s">
        <v>1</v>
      </c>
      <c r="L177" s="40"/>
      <c r="M177" s="201" t="s">
        <v>1</v>
      </c>
      <c r="N177" s="202" t="s">
        <v>50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720</v>
      </c>
      <c r="AT177" s="205" t="s">
        <v>212</v>
      </c>
      <c r="AU177" s="205" t="s">
        <v>93</v>
      </c>
      <c r="AY177" s="17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93</v>
      </c>
      <c r="BK177" s="206">
        <f>ROUND(I177*H177,2)</f>
        <v>0</v>
      </c>
      <c r="BL177" s="17" t="s">
        <v>720</v>
      </c>
      <c r="BM177" s="205" t="s">
        <v>964</v>
      </c>
    </row>
    <row r="178" spans="1:65" s="12" customFormat="1" ht="25.9" customHeight="1">
      <c r="B178" s="178"/>
      <c r="C178" s="179"/>
      <c r="D178" s="180" t="s">
        <v>84</v>
      </c>
      <c r="E178" s="181" t="s">
        <v>2694</v>
      </c>
      <c r="F178" s="181" t="s">
        <v>3103</v>
      </c>
      <c r="G178" s="179"/>
      <c r="H178" s="179"/>
      <c r="I178" s="182"/>
      <c r="J178" s="183">
        <f>BK178</f>
        <v>0</v>
      </c>
      <c r="K178" s="179"/>
      <c r="L178" s="184"/>
      <c r="M178" s="185"/>
      <c r="N178" s="186"/>
      <c r="O178" s="186"/>
      <c r="P178" s="187">
        <f>SUM(P179:P238)</f>
        <v>0</v>
      </c>
      <c r="Q178" s="186"/>
      <c r="R178" s="187">
        <f>SUM(R179:R238)</f>
        <v>0</v>
      </c>
      <c r="S178" s="186"/>
      <c r="T178" s="188">
        <f>SUM(T179:T238)</f>
        <v>0</v>
      </c>
      <c r="AR178" s="189" t="s">
        <v>130</v>
      </c>
      <c r="AT178" s="190" t="s">
        <v>84</v>
      </c>
      <c r="AU178" s="190" t="s">
        <v>85</v>
      </c>
      <c r="AY178" s="189" t="s">
        <v>209</v>
      </c>
      <c r="BK178" s="191">
        <f>SUM(BK179:BK238)</f>
        <v>0</v>
      </c>
    </row>
    <row r="179" spans="1:65" s="2" customFormat="1" ht="16.5" customHeight="1">
      <c r="A179" s="35"/>
      <c r="B179" s="36"/>
      <c r="C179" s="250" t="s">
        <v>630</v>
      </c>
      <c r="D179" s="250" t="s">
        <v>405</v>
      </c>
      <c r="E179" s="251" t="s">
        <v>3104</v>
      </c>
      <c r="F179" s="252" t="s">
        <v>3105</v>
      </c>
      <c r="G179" s="253" t="s">
        <v>2550</v>
      </c>
      <c r="H179" s="254">
        <v>98</v>
      </c>
      <c r="I179" s="255"/>
      <c r="J179" s="256">
        <f t="shared" ref="J179:J210" si="20">ROUND(I179*H179,2)</f>
        <v>0</v>
      </c>
      <c r="K179" s="252" t="s">
        <v>1</v>
      </c>
      <c r="L179" s="257"/>
      <c r="M179" s="258" t="s">
        <v>1</v>
      </c>
      <c r="N179" s="259" t="s">
        <v>50</v>
      </c>
      <c r="O179" s="72"/>
      <c r="P179" s="203">
        <f t="shared" ref="P179:P210" si="21">O179*H179</f>
        <v>0</v>
      </c>
      <c r="Q179" s="203">
        <v>0</v>
      </c>
      <c r="R179" s="203">
        <f t="shared" ref="R179:R210" si="22">Q179*H179</f>
        <v>0</v>
      </c>
      <c r="S179" s="203">
        <v>0</v>
      </c>
      <c r="T179" s="204">
        <f t="shared" ref="T179:T210" si="2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1155</v>
      </c>
      <c r="AT179" s="205" t="s">
        <v>405</v>
      </c>
      <c r="AU179" s="205" t="s">
        <v>93</v>
      </c>
      <c r="AY179" s="17" t="s">
        <v>209</v>
      </c>
      <c r="BE179" s="206">
        <f t="shared" ref="BE179:BE210" si="24">IF(N179="základní",J179,0)</f>
        <v>0</v>
      </c>
      <c r="BF179" s="206">
        <f t="shared" ref="BF179:BF210" si="25">IF(N179="snížená",J179,0)</f>
        <v>0</v>
      </c>
      <c r="BG179" s="206">
        <f t="shared" ref="BG179:BG210" si="26">IF(N179="zákl. přenesená",J179,0)</f>
        <v>0</v>
      </c>
      <c r="BH179" s="206">
        <f t="shared" ref="BH179:BH210" si="27">IF(N179="sníž. přenesená",J179,0)</f>
        <v>0</v>
      </c>
      <c r="BI179" s="206">
        <f t="shared" ref="BI179:BI210" si="28">IF(N179="nulová",J179,0)</f>
        <v>0</v>
      </c>
      <c r="BJ179" s="17" t="s">
        <v>93</v>
      </c>
      <c r="BK179" s="206">
        <f t="shared" ref="BK179:BK210" si="29">ROUND(I179*H179,2)</f>
        <v>0</v>
      </c>
      <c r="BL179" s="17" t="s">
        <v>1155</v>
      </c>
      <c r="BM179" s="205" t="s">
        <v>979</v>
      </c>
    </row>
    <row r="180" spans="1:65" s="2" customFormat="1" ht="16.5" customHeight="1">
      <c r="A180" s="35"/>
      <c r="B180" s="36"/>
      <c r="C180" s="250" t="s">
        <v>636</v>
      </c>
      <c r="D180" s="250" t="s">
        <v>405</v>
      </c>
      <c r="E180" s="251" t="s">
        <v>3106</v>
      </c>
      <c r="F180" s="252" t="s">
        <v>3107</v>
      </c>
      <c r="G180" s="253" t="s">
        <v>2550</v>
      </c>
      <c r="H180" s="254">
        <v>50</v>
      </c>
      <c r="I180" s="255"/>
      <c r="J180" s="256">
        <f t="shared" si="20"/>
        <v>0</v>
      </c>
      <c r="K180" s="252" t="s">
        <v>1</v>
      </c>
      <c r="L180" s="257"/>
      <c r="M180" s="258" t="s">
        <v>1</v>
      </c>
      <c r="N180" s="259" t="s">
        <v>50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1155</v>
      </c>
      <c r="AT180" s="205" t="s">
        <v>405</v>
      </c>
      <c r="AU180" s="205" t="s">
        <v>93</v>
      </c>
      <c r="AY180" s="17" t="s">
        <v>209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7" t="s">
        <v>93</v>
      </c>
      <c r="BK180" s="206">
        <f t="shared" si="29"/>
        <v>0</v>
      </c>
      <c r="BL180" s="17" t="s">
        <v>1155</v>
      </c>
      <c r="BM180" s="205" t="s">
        <v>990</v>
      </c>
    </row>
    <row r="181" spans="1:65" s="2" customFormat="1" ht="16.5" customHeight="1">
      <c r="A181" s="35"/>
      <c r="B181" s="36"/>
      <c r="C181" s="250" t="s">
        <v>641</v>
      </c>
      <c r="D181" s="250" t="s">
        <v>405</v>
      </c>
      <c r="E181" s="251" t="s">
        <v>3108</v>
      </c>
      <c r="F181" s="252" t="s">
        <v>3109</v>
      </c>
      <c r="G181" s="253" t="s">
        <v>2550</v>
      </c>
      <c r="H181" s="254">
        <v>12</v>
      </c>
      <c r="I181" s="255"/>
      <c r="J181" s="256">
        <f t="shared" si="20"/>
        <v>0</v>
      </c>
      <c r="K181" s="252" t="s">
        <v>1</v>
      </c>
      <c r="L181" s="257"/>
      <c r="M181" s="258" t="s">
        <v>1</v>
      </c>
      <c r="N181" s="259" t="s">
        <v>50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1155</v>
      </c>
      <c r="AT181" s="205" t="s">
        <v>405</v>
      </c>
      <c r="AU181" s="205" t="s">
        <v>93</v>
      </c>
      <c r="AY181" s="17" t="s">
        <v>209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7" t="s">
        <v>93</v>
      </c>
      <c r="BK181" s="206">
        <f t="shared" si="29"/>
        <v>0</v>
      </c>
      <c r="BL181" s="17" t="s">
        <v>1155</v>
      </c>
      <c r="BM181" s="205" t="s">
        <v>1000</v>
      </c>
    </row>
    <row r="182" spans="1:65" s="2" customFormat="1" ht="16.5" customHeight="1">
      <c r="A182" s="35"/>
      <c r="B182" s="36"/>
      <c r="C182" s="250" t="s">
        <v>646</v>
      </c>
      <c r="D182" s="250" t="s">
        <v>405</v>
      </c>
      <c r="E182" s="251" t="s">
        <v>3110</v>
      </c>
      <c r="F182" s="252" t="s">
        <v>3111</v>
      </c>
      <c r="G182" s="253" t="s">
        <v>2550</v>
      </c>
      <c r="H182" s="254">
        <v>1</v>
      </c>
      <c r="I182" s="255"/>
      <c r="J182" s="256">
        <f t="shared" si="20"/>
        <v>0</v>
      </c>
      <c r="K182" s="252" t="s">
        <v>1</v>
      </c>
      <c r="L182" s="257"/>
      <c r="M182" s="258" t="s">
        <v>1</v>
      </c>
      <c r="N182" s="259" t="s">
        <v>50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1155</v>
      </c>
      <c r="AT182" s="205" t="s">
        <v>405</v>
      </c>
      <c r="AU182" s="205" t="s">
        <v>93</v>
      </c>
      <c r="AY182" s="17" t="s">
        <v>209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7" t="s">
        <v>93</v>
      </c>
      <c r="BK182" s="206">
        <f t="shared" si="29"/>
        <v>0</v>
      </c>
      <c r="BL182" s="17" t="s">
        <v>1155</v>
      </c>
      <c r="BM182" s="205" t="s">
        <v>1013</v>
      </c>
    </row>
    <row r="183" spans="1:65" s="2" customFormat="1" ht="16.5" customHeight="1">
      <c r="A183" s="35"/>
      <c r="B183" s="36"/>
      <c r="C183" s="250" t="s">
        <v>654</v>
      </c>
      <c r="D183" s="250" t="s">
        <v>405</v>
      </c>
      <c r="E183" s="251" t="s">
        <v>3112</v>
      </c>
      <c r="F183" s="252" t="s">
        <v>3113</v>
      </c>
      <c r="G183" s="253" t="s">
        <v>2550</v>
      </c>
      <c r="H183" s="254">
        <v>30</v>
      </c>
      <c r="I183" s="255"/>
      <c r="J183" s="256">
        <f t="shared" si="20"/>
        <v>0</v>
      </c>
      <c r="K183" s="252" t="s">
        <v>1</v>
      </c>
      <c r="L183" s="257"/>
      <c r="M183" s="258" t="s">
        <v>1</v>
      </c>
      <c r="N183" s="259" t="s">
        <v>50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1155</v>
      </c>
      <c r="AT183" s="205" t="s">
        <v>405</v>
      </c>
      <c r="AU183" s="205" t="s">
        <v>93</v>
      </c>
      <c r="AY183" s="17" t="s">
        <v>209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7" t="s">
        <v>93</v>
      </c>
      <c r="BK183" s="206">
        <f t="shared" si="29"/>
        <v>0</v>
      </c>
      <c r="BL183" s="17" t="s">
        <v>1155</v>
      </c>
      <c r="BM183" s="205" t="s">
        <v>1023</v>
      </c>
    </row>
    <row r="184" spans="1:65" s="2" customFormat="1" ht="16.5" customHeight="1">
      <c r="A184" s="35"/>
      <c r="B184" s="36"/>
      <c r="C184" s="250" t="s">
        <v>663</v>
      </c>
      <c r="D184" s="250" t="s">
        <v>405</v>
      </c>
      <c r="E184" s="251" t="s">
        <v>3114</v>
      </c>
      <c r="F184" s="252" t="s">
        <v>3115</v>
      </c>
      <c r="G184" s="253" t="s">
        <v>334</v>
      </c>
      <c r="H184" s="254">
        <v>10</v>
      </c>
      <c r="I184" s="255"/>
      <c r="J184" s="256">
        <f t="shared" si="20"/>
        <v>0</v>
      </c>
      <c r="K184" s="252" t="s">
        <v>1</v>
      </c>
      <c r="L184" s="257"/>
      <c r="M184" s="258" t="s">
        <v>1</v>
      </c>
      <c r="N184" s="259" t="s">
        <v>50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1155</v>
      </c>
      <c r="AT184" s="205" t="s">
        <v>405</v>
      </c>
      <c r="AU184" s="205" t="s">
        <v>93</v>
      </c>
      <c r="AY184" s="17" t="s">
        <v>209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7" t="s">
        <v>93</v>
      </c>
      <c r="BK184" s="206">
        <f t="shared" si="29"/>
        <v>0</v>
      </c>
      <c r="BL184" s="17" t="s">
        <v>1155</v>
      </c>
      <c r="BM184" s="205" t="s">
        <v>1036</v>
      </c>
    </row>
    <row r="185" spans="1:65" s="2" customFormat="1" ht="16.5" customHeight="1">
      <c r="A185" s="35"/>
      <c r="B185" s="36"/>
      <c r="C185" s="250" t="s">
        <v>669</v>
      </c>
      <c r="D185" s="250" t="s">
        <v>405</v>
      </c>
      <c r="E185" s="251" t="s">
        <v>3116</v>
      </c>
      <c r="F185" s="252" t="s">
        <v>3117</v>
      </c>
      <c r="G185" s="253" t="s">
        <v>2550</v>
      </c>
      <c r="H185" s="254">
        <v>2</v>
      </c>
      <c r="I185" s="255"/>
      <c r="J185" s="256">
        <f t="shared" si="20"/>
        <v>0</v>
      </c>
      <c r="K185" s="252" t="s">
        <v>1</v>
      </c>
      <c r="L185" s="257"/>
      <c r="M185" s="258" t="s">
        <v>1</v>
      </c>
      <c r="N185" s="259" t="s">
        <v>50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1155</v>
      </c>
      <c r="AT185" s="205" t="s">
        <v>405</v>
      </c>
      <c r="AU185" s="205" t="s">
        <v>93</v>
      </c>
      <c r="AY185" s="17" t="s">
        <v>209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7" t="s">
        <v>93</v>
      </c>
      <c r="BK185" s="206">
        <f t="shared" si="29"/>
        <v>0</v>
      </c>
      <c r="BL185" s="17" t="s">
        <v>1155</v>
      </c>
      <c r="BM185" s="205" t="s">
        <v>1051</v>
      </c>
    </row>
    <row r="186" spans="1:65" s="2" customFormat="1" ht="16.5" customHeight="1">
      <c r="A186" s="35"/>
      <c r="B186" s="36"/>
      <c r="C186" s="250" t="s">
        <v>677</v>
      </c>
      <c r="D186" s="250" t="s">
        <v>405</v>
      </c>
      <c r="E186" s="251" t="s">
        <v>3118</v>
      </c>
      <c r="F186" s="252" t="s">
        <v>3119</v>
      </c>
      <c r="G186" s="253" t="s">
        <v>334</v>
      </c>
      <c r="H186" s="254">
        <v>9</v>
      </c>
      <c r="I186" s="255"/>
      <c r="J186" s="256">
        <f t="shared" si="20"/>
        <v>0</v>
      </c>
      <c r="K186" s="252" t="s">
        <v>1</v>
      </c>
      <c r="L186" s="257"/>
      <c r="M186" s="258" t="s">
        <v>1</v>
      </c>
      <c r="N186" s="259" t="s">
        <v>50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1155</v>
      </c>
      <c r="AT186" s="205" t="s">
        <v>405</v>
      </c>
      <c r="AU186" s="205" t="s">
        <v>93</v>
      </c>
      <c r="AY186" s="17" t="s">
        <v>209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7" t="s">
        <v>93</v>
      </c>
      <c r="BK186" s="206">
        <f t="shared" si="29"/>
        <v>0</v>
      </c>
      <c r="BL186" s="17" t="s">
        <v>1155</v>
      </c>
      <c r="BM186" s="205" t="s">
        <v>1063</v>
      </c>
    </row>
    <row r="187" spans="1:65" s="2" customFormat="1" ht="16.5" customHeight="1">
      <c r="A187" s="35"/>
      <c r="B187" s="36"/>
      <c r="C187" s="250" t="s">
        <v>682</v>
      </c>
      <c r="D187" s="250" t="s">
        <v>405</v>
      </c>
      <c r="E187" s="251" t="s">
        <v>3120</v>
      </c>
      <c r="F187" s="252" t="s">
        <v>3121</v>
      </c>
      <c r="G187" s="253" t="s">
        <v>334</v>
      </c>
      <c r="H187" s="254">
        <v>50</v>
      </c>
      <c r="I187" s="255"/>
      <c r="J187" s="256">
        <f t="shared" si="20"/>
        <v>0</v>
      </c>
      <c r="K187" s="252" t="s">
        <v>1</v>
      </c>
      <c r="L187" s="257"/>
      <c r="M187" s="258" t="s">
        <v>1</v>
      </c>
      <c r="N187" s="259" t="s">
        <v>50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1155</v>
      </c>
      <c r="AT187" s="205" t="s">
        <v>405</v>
      </c>
      <c r="AU187" s="205" t="s">
        <v>93</v>
      </c>
      <c r="AY187" s="17" t="s">
        <v>209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7" t="s">
        <v>93</v>
      </c>
      <c r="BK187" s="206">
        <f t="shared" si="29"/>
        <v>0</v>
      </c>
      <c r="BL187" s="17" t="s">
        <v>1155</v>
      </c>
      <c r="BM187" s="205" t="s">
        <v>1071</v>
      </c>
    </row>
    <row r="188" spans="1:65" s="2" customFormat="1" ht="16.5" customHeight="1">
      <c r="A188" s="35"/>
      <c r="B188" s="36"/>
      <c r="C188" s="250" t="s">
        <v>687</v>
      </c>
      <c r="D188" s="250" t="s">
        <v>405</v>
      </c>
      <c r="E188" s="251" t="s">
        <v>3122</v>
      </c>
      <c r="F188" s="252" t="s">
        <v>3123</v>
      </c>
      <c r="G188" s="253" t="s">
        <v>334</v>
      </c>
      <c r="H188" s="254">
        <v>180</v>
      </c>
      <c r="I188" s="255"/>
      <c r="J188" s="256">
        <f t="shared" si="20"/>
        <v>0</v>
      </c>
      <c r="K188" s="252" t="s">
        <v>1</v>
      </c>
      <c r="L188" s="257"/>
      <c r="M188" s="258" t="s">
        <v>1</v>
      </c>
      <c r="N188" s="259" t="s">
        <v>50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1155</v>
      </c>
      <c r="AT188" s="205" t="s">
        <v>405</v>
      </c>
      <c r="AU188" s="205" t="s">
        <v>93</v>
      </c>
      <c r="AY188" s="17" t="s">
        <v>209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7" t="s">
        <v>93</v>
      </c>
      <c r="BK188" s="206">
        <f t="shared" si="29"/>
        <v>0</v>
      </c>
      <c r="BL188" s="17" t="s">
        <v>1155</v>
      </c>
      <c r="BM188" s="205" t="s">
        <v>1081</v>
      </c>
    </row>
    <row r="189" spans="1:65" s="2" customFormat="1" ht="16.5" customHeight="1">
      <c r="A189" s="35"/>
      <c r="B189" s="36"/>
      <c r="C189" s="250" t="s">
        <v>692</v>
      </c>
      <c r="D189" s="250" t="s">
        <v>405</v>
      </c>
      <c r="E189" s="251" t="s">
        <v>3124</v>
      </c>
      <c r="F189" s="252" t="s">
        <v>3125</v>
      </c>
      <c r="G189" s="253" t="s">
        <v>334</v>
      </c>
      <c r="H189" s="254">
        <v>290</v>
      </c>
      <c r="I189" s="255"/>
      <c r="J189" s="256">
        <f t="shared" si="20"/>
        <v>0</v>
      </c>
      <c r="K189" s="252" t="s">
        <v>1</v>
      </c>
      <c r="L189" s="257"/>
      <c r="M189" s="258" t="s">
        <v>1</v>
      </c>
      <c r="N189" s="259" t="s">
        <v>50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1155</v>
      </c>
      <c r="AT189" s="205" t="s">
        <v>405</v>
      </c>
      <c r="AU189" s="205" t="s">
        <v>93</v>
      </c>
      <c r="AY189" s="17" t="s">
        <v>209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7" t="s">
        <v>93</v>
      </c>
      <c r="BK189" s="206">
        <f t="shared" si="29"/>
        <v>0</v>
      </c>
      <c r="BL189" s="17" t="s">
        <v>1155</v>
      </c>
      <c r="BM189" s="205" t="s">
        <v>1090</v>
      </c>
    </row>
    <row r="190" spans="1:65" s="2" customFormat="1" ht="16.5" customHeight="1">
      <c r="A190" s="35"/>
      <c r="B190" s="36"/>
      <c r="C190" s="250" t="s">
        <v>697</v>
      </c>
      <c r="D190" s="250" t="s">
        <v>405</v>
      </c>
      <c r="E190" s="251" t="s">
        <v>3126</v>
      </c>
      <c r="F190" s="252" t="s">
        <v>3127</v>
      </c>
      <c r="G190" s="253" t="s">
        <v>334</v>
      </c>
      <c r="H190" s="254">
        <v>520</v>
      </c>
      <c r="I190" s="255"/>
      <c r="J190" s="256">
        <f t="shared" si="20"/>
        <v>0</v>
      </c>
      <c r="K190" s="252" t="s">
        <v>1</v>
      </c>
      <c r="L190" s="257"/>
      <c r="M190" s="258" t="s">
        <v>1</v>
      </c>
      <c r="N190" s="259" t="s">
        <v>50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1155</v>
      </c>
      <c r="AT190" s="205" t="s">
        <v>405</v>
      </c>
      <c r="AU190" s="205" t="s">
        <v>93</v>
      </c>
      <c r="AY190" s="17" t="s">
        <v>209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7" t="s">
        <v>93</v>
      </c>
      <c r="BK190" s="206">
        <f t="shared" si="29"/>
        <v>0</v>
      </c>
      <c r="BL190" s="17" t="s">
        <v>1155</v>
      </c>
      <c r="BM190" s="205" t="s">
        <v>1102</v>
      </c>
    </row>
    <row r="191" spans="1:65" s="2" customFormat="1" ht="16.5" customHeight="1">
      <c r="A191" s="35"/>
      <c r="B191" s="36"/>
      <c r="C191" s="250" t="s">
        <v>703</v>
      </c>
      <c r="D191" s="250" t="s">
        <v>405</v>
      </c>
      <c r="E191" s="251" t="s">
        <v>3128</v>
      </c>
      <c r="F191" s="252" t="s">
        <v>3129</v>
      </c>
      <c r="G191" s="253" t="s">
        <v>334</v>
      </c>
      <c r="H191" s="254">
        <v>410</v>
      </c>
      <c r="I191" s="255"/>
      <c r="J191" s="256">
        <f t="shared" si="20"/>
        <v>0</v>
      </c>
      <c r="K191" s="252" t="s">
        <v>1</v>
      </c>
      <c r="L191" s="257"/>
      <c r="M191" s="258" t="s">
        <v>1</v>
      </c>
      <c r="N191" s="259" t="s">
        <v>50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1155</v>
      </c>
      <c r="AT191" s="205" t="s">
        <v>405</v>
      </c>
      <c r="AU191" s="205" t="s">
        <v>93</v>
      </c>
      <c r="AY191" s="17" t="s">
        <v>209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7" t="s">
        <v>93</v>
      </c>
      <c r="BK191" s="206">
        <f t="shared" si="29"/>
        <v>0</v>
      </c>
      <c r="BL191" s="17" t="s">
        <v>1155</v>
      </c>
      <c r="BM191" s="205" t="s">
        <v>1116</v>
      </c>
    </row>
    <row r="192" spans="1:65" s="2" customFormat="1" ht="16.5" customHeight="1">
      <c r="A192" s="35"/>
      <c r="B192" s="36"/>
      <c r="C192" s="250" t="s">
        <v>709</v>
      </c>
      <c r="D192" s="250" t="s">
        <v>405</v>
      </c>
      <c r="E192" s="251" t="s">
        <v>3130</v>
      </c>
      <c r="F192" s="252" t="s">
        <v>3131</v>
      </c>
      <c r="G192" s="253" t="s">
        <v>2550</v>
      </c>
      <c r="H192" s="254">
        <v>10</v>
      </c>
      <c r="I192" s="255"/>
      <c r="J192" s="256">
        <f t="shared" si="20"/>
        <v>0</v>
      </c>
      <c r="K192" s="252" t="s">
        <v>1</v>
      </c>
      <c r="L192" s="257"/>
      <c r="M192" s="258" t="s">
        <v>1</v>
      </c>
      <c r="N192" s="259" t="s">
        <v>50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1155</v>
      </c>
      <c r="AT192" s="205" t="s">
        <v>405</v>
      </c>
      <c r="AU192" s="205" t="s">
        <v>93</v>
      </c>
      <c r="AY192" s="17" t="s">
        <v>209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7" t="s">
        <v>93</v>
      </c>
      <c r="BK192" s="206">
        <f t="shared" si="29"/>
        <v>0</v>
      </c>
      <c r="BL192" s="17" t="s">
        <v>1155</v>
      </c>
      <c r="BM192" s="205" t="s">
        <v>1132</v>
      </c>
    </row>
    <row r="193" spans="1:65" s="2" customFormat="1" ht="16.5" customHeight="1">
      <c r="A193" s="35"/>
      <c r="B193" s="36"/>
      <c r="C193" s="250" t="s">
        <v>715</v>
      </c>
      <c r="D193" s="250" t="s">
        <v>405</v>
      </c>
      <c r="E193" s="251" t="s">
        <v>3130</v>
      </c>
      <c r="F193" s="252" t="s">
        <v>3131</v>
      </c>
      <c r="G193" s="253" t="s">
        <v>2550</v>
      </c>
      <c r="H193" s="254">
        <v>7</v>
      </c>
      <c r="I193" s="255"/>
      <c r="J193" s="256">
        <f t="shared" si="20"/>
        <v>0</v>
      </c>
      <c r="K193" s="252" t="s">
        <v>1</v>
      </c>
      <c r="L193" s="257"/>
      <c r="M193" s="258" t="s">
        <v>1</v>
      </c>
      <c r="N193" s="259" t="s">
        <v>50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1155</v>
      </c>
      <c r="AT193" s="205" t="s">
        <v>405</v>
      </c>
      <c r="AU193" s="205" t="s">
        <v>93</v>
      </c>
      <c r="AY193" s="17" t="s">
        <v>209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7" t="s">
        <v>93</v>
      </c>
      <c r="BK193" s="206">
        <f t="shared" si="29"/>
        <v>0</v>
      </c>
      <c r="BL193" s="17" t="s">
        <v>1155</v>
      </c>
      <c r="BM193" s="205" t="s">
        <v>1142</v>
      </c>
    </row>
    <row r="194" spans="1:65" s="2" customFormat="1" ht="16.5" customHeight="1">
      <c r="A194" s="35"/>
      <c r="B194" s="36"/>
      <c r="C194" s="250" t="s">
        <v>720</v>
      </c>
      <c r="D194" s="250" t="s">
        <v>405</v>
      </c>
      <c r="E194" s="251" t="s">
        <v>3130</v>
      </c>
      <c r="F194" s="252" t="s">
        <v>3131</v>
      </c>
      <c r="G194" s="253" t="s">
        <v>2550</v>
      </c>
      <c r="H194" s="254">
        <v>1</v>
      </c>
      <c r="I194" s="255"/>
      <c r="J194" s="256">
        <f t="shared" si="20"/>
        <v>0</v>
      </c>
      <c r="K194" s="252" t="s">
        <v>1</v>
      </c>
      <c r="L194" s="257"/>
      <c r="M194" s="258" t="s">
        <v>1</v>
      </c>
      <c r="N194" s="259" t="s">
        <v>50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1155</v>
      </c>
      <c r="AT194" s="205" t="s">
        <v>405</v>
      </c>
      <c r="AU194" s="205" t="s">
        <v>93</v>
      </c>
      <c r="AY194" s="17" t="s">
        <v>209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7" t="s">
        <v>93</v>
      </c>
      <c r="BK194" s="206">
        <f t="shared" si="29"/>
        <v>0</v>
      </c>
      <c r="BL194" s="17" t="s">
        <v>1155</v>
      </c>
      <c r="BM194" s="205" t="s">
        <v>1155</v>
      </c>
    </row>
    <row r="195" spans="1:65" s="2" customFormat="1" ht="16.5" customHeight="1">
      <c r="A195" s="35"/>
      <c r="B195" s="36"/>
      <c r="C195" s="250" t="s">
        <v>725</v>
      </c>
      <c r="D195" s="250" t="s">
        <v>405</v>
      </c>
      <c r="E195" s="251" t="s">
        <v>3132</v>
      </c>
      <c r="F195" s="252" t="s">
        <v>3133</v>
      </c>
      <c r="G195" s="253" t="s">
        <v>2550</v>
      </c>
      <c r="H195" s="254">
        <v>1</v>
      </c>
      <c r="I195" s="255"/>
      <c r="J195" s="256">
        <f t="shared" si="20"/>
        <v>0</v>
      </c>
      <c r="K195" s="252" t="s">
        <v>1</v>
      </c>
      <c r="L195" s="257"/>
      <c r="M195" s="258" t="s">
        <v>1</v>
      </c>
      <c r="N195" s="259" t="s">
        <v>50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1155</v>
      </c>
      <c r="AT195" s="205" t="s">
        <v>405</v>
      </c>
      <c r="AU195" s="205" t="s">
        <v>93</v>
      </c>
      <c r="AY195" s="17" t="s">
        <v>209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7" t="s">
        <v>93</v>
      </c>
      <c r="BK195" s="206">
        <f t="shared" si="29"/>
        <v>0</v>
      </c>
      <c r="BL195" s="17" t="s">
        <v>1155</v>
      </c>
      <c r="BM195" s="205" t="s">
        <v>1166</v>
      </c>
    </row>
    <row r="196" spans="1:65" s="2" customFormat="1" ht="16.5" customHeight="1">
      <c r="A196" s="35"/>
      <c r="B196" s="36"/>
      <c r="C196" s="250" t="s">
        <v>731</v>
      </c>
      <c r="D196" s="250" t="s">
        <v>405</v>
      </c>
      <c r="E196" s="251" t="s">
        <v>3132</v>
      </c>
      <c r="F196" s="252" t="s">
        <v>3133</v>
      </c>
      <c r="G196" s="253" t="s">
        <v>2550</v>
      </c>
      <c r="H196" s="254">
        <v>2</v>
      </c>
      <c r="I196" s="255"/>
      <c r="J196" s="256">
        <f t="shared" si="20"/>
        <v>0</v>
      </c>
      <c r="K196" s="252" t="s">
        <v>1</v>
      </c>
      <c r="L196" s="257"/>
      <c r="M196" s="258" t="s">
        <v>1</v>
      </c>
      <c r="N196" s="259" t="s">
        <v>50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1155</v>
      </c>
      <c r="AT196" s="205" t="s">
        <v>405</v>
      </c>
      <c r="AU196" s="205" t="s">
        <v>93</v>
      </c>
      <c r="AY196" s="17" t="s">
        <v>209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7" t="s">
        <v>93</v>
      </c>
      <c r="BK196" s="206">
        <f t="shared" si="29"/>
        <v>0</v>
      </c>
      <c r="BL196" s="17" t="s">
        <v>1155</v>
      </c>
      <c r="BM196" s="205" t="s">
        <v>1178</v>
      </c>
    </row>
    <row r="197" spans="1:65" s="2" customFormat="1" ht="16.5" customHeight="1">
      <c r="A197" s="35"/>
      <c r="B197" s="36"/>
      <c r="C197" s="250" t="s">
        <v>736</v>
      </c>
      <c r="D197" s="250" t="s">
        <v>405</v>
      </c>
      <c r="E197" s="251" t="s">
        <v>3134</v>
      </c>
      <c r="F197" s="252" t="s">
        <v>3135</v>
      </c>
      <c r="G197" s="253" t="s">
        <v>2550</v>
      </c>
      <c r="H197" s="254">
        <v>45</v>
      </c>
      <c r="I197" s="255"/>
      <c r="J197" s="256">
        <f t="shared" si="20"/>
        <v>0</v>
      </c>
      <c r="K197" s="252" t="s">
        <v>1</v>
      </c>
      <c r="L197" s="257"/>
      <c r="M197" s="258" t="s">
        <v>1</v>
      </c>
      <c r="N197" s="259" t="s">
        <v>50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1155</v>
      </c>
      <c r="AT197" s="205" t="s">
        <v>405</v>
      </c>
      <c r="AU197" s="205" t="s">
        <v>93</v>
      </c>
      <c r="AY197" s="17" t="s">
        <v>209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7" t="s">
        <v>93</v>
      </c>
      <c r="BK197" s="206">
        <f t="shared" si="29"/>
        <v>0</v>
      </c>
      <c r="BL197" s="17" t="s">
        <v>1155</v>
      </c>
      <c r="BM197" s="205" t="s">
        <v>1190</v>
      </c>
    </row>
    <row r="198" spans="1:65" s="2" customFormat="1" ht="16.5" customHeight="1">
      <c r="A198" s="35"/>
      <c r="B198" s="36"/>
      <c r="C198" s="250" t="s">
        <v>742</v>
      </c>
      <c r="D198" s="250" t="s">
        <v>405</v>
      </c>
      <c r="E198" s="251" t="s">
        <v>3134</v>
      </c>
      <c r="F198" s="252" t="s">
        <v>3135</v>
      </c>
      <c r="G198" s="253" t="s">
        <v>2550</v>
      </c>
      <c r="H198" s="254">
        <v>3</v>
      </c>
      <c r="I198" s="255"/>
      <c r="J198" s="256">
        <f t="shared" si="20"/>
        <v>0</v>
      </c>
      <c r="K198" s="252" t="s">
        <v>1</v>
      </c>
      <c r="L198" s="257"/>
      <c r="M198" s="258" t="s">
        <v>1</v>
      </c>
      <c r="N198" s="259" t="s">
        <v>50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1155</v>
      </c>
      <c r="AT198" s="205" t="s">
        <v>405</v>
      </c>
      <c r="AU198" s="205" t="s">
        <v>93</v>
      </c>
      <c r="AY198" s="17" t="s">
        <v>209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7" t="s">
        <v>93</v>
      </c>
      <c r="BK198" s="206">
        <f t="shared" si="29"/>
        <v>0</v>
      </c>
      <c r="BL198" s="17" t="s">
        <v>1155</v>
      </c>
      <c r="BM198" s="205" t="s">
        <v>1202</v>
      </c>
    </row>
    <row r="199" spans="1:65" s="2" customFormat="1" ht="16.5" customHeight="1">
      <c r="A199" s="35"/>
      <c r="B199" s="36"/>
      <c r="C199" s="250" t="s">
        <v>750</v>
      </c>
      <c r="D199" s="250" t="s">
        <v>405</v>
      </c>
      <c r="E199" s="251" t="s">
        <v>3136</v>
      </c>
      <c r="F199" s="252" t="s">
        <v>3137</v>
      </c>
      <c r="G199" s="253" t="s">
        <v>2550</v>
      </c>
      <c r="H199" s="254">
        <v>16</v>
      </c>
      <c r="I199" s="255"/>
      <c r="J199" s="256">
        <f t="shared" si="20"/>
        <v>0</v>
      </c>
      <c r="K199" s="252" t="s">
        <v>1</v>
      </c>
      <c r="L199" s="257"/>
      <c r="M199" s="258" t="s">
        <v>1</v>
      </c>
      <c r="N199" s="259" t="s">
        <v>50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1155</v>
      </c>
      <c r="AT199" s="205" t="s">
        <v>405</v>
      </c>
      <c r="AU199" s="205" t="s">
        <v>93</v>
      </c>
      <c r="AY199" s="17" t="s">
        <v>209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7" t="s">
        <v>93</v>
      </c>
      <c r="BK199" s="206">
        <f t="shared" si="29"/>
        <v>0</v>
      </c>
      <c r="BL199" s="17" t="s">
        <v>1155</v>
      </c>
      <c r="BM199" s="205" t="s">
        <v>1213</v>
      </c>
    </row>
    <row r="200" spans="1:65" s="2" customFormat="1" ht="16.5" customHeight="1">
      <c r="A200" s="35"/>
      <c r="B200" s="36"/>
      <c r="C200" s="250" t="s">
        <v>757</v>
      </c>
      <c r="D200" s="250" t="s">
        <v>405</v>
      </c>
      <c r="E200" s="251" t="s">
        <v>3138</v>
      </c>
      <c r="F200" s="252" t="s">
        <v>3139</v>
      </c>
      <c r="G200" s="253" t="s">
        <v>2550</v>
      </c>
      <c r="H200" s="254">
        <v>2</v>
      </c>
      <c r="I200" s="255"/>
      <c r="J200" s="256">
        <f t="shared" si="20"/>
        <v>0</v>
      </c>
      <c r="K200" s="252" t="s">
        <v>1</v>
      </c>
      <c r="L200" s="257"/>
      <c r="M200" s="258" t="s">
        <v>1</v>
      </c>
      <c r="N200" s="259" t="s">
        <v>50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1155</v>
      </c>
      <c r="AT200" s="205" t="s">
        <v>405</v>
      </c>
      <c r="AU200" s="205" t="s">
        <v>93</v>
      </c>
      <c r="AY200" s="17" t="s">
        <v>209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7" t="s">
        <v>93</v>
      </c>
      <c r="BK200" s="206">
        <f t="shared" si="29"/>
        <v>0</v>
      </c>
      <c r="BL200" s="17" t="s">
        <v>1155</v>
      </c>
      <c r="BM200" s="205" t="s">
        <v>1226</v>
      </c>
    </row>
    <row r="201" spans="1:65" s="2" customFormat="1" ht="16.5" customHeight="1">
      <c r="A201" s="35"/>
      <c r="B201" s="36"/>
      <c r="C201" s="250" t="s">
        <v>762</v>
      </c>
      <c r="D201" s="250" t="s">
        <v>405</v>
      </c>
      <c r="E201" s="251" t="s">
        <v>3140</v>
      </c>
      <c r="F201" s="252" t="s">
        <v>3141</v>
      </c>
      <c r="G201" s="253" t="s">
        <v>2550</v>
      </c>
      <c r="H201" s="254">
        <v>3</v>
      </c>
      <c r="I201" s="255"/>
      <c r="J201" s="256">
        <f t="shared" si="20"/>
        <v>0</v>
      </c>
      <c r="K201" s="252" t="s">
        <v>1</v>
      </c>
      <c r="L201" s="257"/>
      <c r="M201" s="258" t="s">
        <v>1</v>
      </c>
      <c r="N201" s="259" t="s">
        <v>50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1155</v>
      </c>
      <c r="AT201" s="205" t="s">
        <v>405</v>
      </c>
      <c r="AU201" s="205" t="s">
        <v>93</v>
      </c>
      <c r="AY201" s="17" t="s">
        <v>209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7" t="s">
        <v>93</v>
      </c>
      <c r="BK201" s="206">
        <f t="shared" si="29"/>
        <v>0</v>
      </c>
      <c r="BL201" s="17" t="s">
        <v>1155</v>
      </c>
      <c r="BM201" s="205" t="s">
        <v>1239</v>
      </c>
    </row>
    <row r="202" spans="1:65" s="2" customFormat="1" ht="16.5" customHeight="1">
      <c r="A202" s="35"/>
      <c r="B202" s="36"/>
      <c r="C202" s="250" t="s">
        <v>770</v>
      </c>
      <c r="D202" s="250" t="s">
        <v>405</v>
      </c>
      <c r="E202" s="251" t="s">
        <v>3142</v>
      </c>
      <c r="F202" s="252" t="s">
        <v>3143</v>
      </c>
      <c r="G202" s="253" t="s">
        <v>334</v>
      </c>
      <c r="H202" s="254">
        <v>12</v>
      </c>
      <c r="I202" s="255"/>
      <c r="J202" s="256">
        <f t="shared" si="20"/>
        <v>0</v>
      </c>
      <c r="K202" s="252" t="s">
        <v>1</v>
      </c>
      <c r="L202" s="257"/>
      <c r="M202" s="258" t="s">
        <v>1</v>
      </c>
      <c r="N202" s="259" t="s">
        <v>50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1155</v>
      </c>
      <c r="AT202" s="205" t="s">
        <v>405</v>
      </c>
      <c r="AU202" s="205" t="s">
        <v>93</v>
      </c>
      <c r="AY202" s="17" t="s">
        <v>209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7" t="s">
        <v>93</v>
      </c>
      <c r="BK202" s="206">
        <f t="shared" si="29"/>
        <v>0</v>
      </c>
      <c r="BL202" s="17" t="s">
        <v>1155</v>
      </c>
      <c r="BM202" s="205" t="s">
        <v>1252</v>
      </c>
    </row>
    <row r="203" spans="1:65" s="2" customFormat="1" ht="16.5" customHeight="1">
      <c r="A203" s="35"/>
      <c r="B203" s="36"/>
      <c r="C203" s="250" t="s">
        <v>778</v>
      </c>
      <c r="D203" s="250" t="s">
        <v>405</v>
      </c>
      <c r="E203" s="251" t="s">
        <v>3144</v>
      </c>
      <c r="F203" s="252" t="s">
        <v>3145</v>
      </c>
      <c r="G203" s="253" t="s">
        <v>334</v>
      </c>
      <c r="H203" s="254">
        <v>12</v>
      </c>
      <c r="I203" s="255"/>
      <c r="J203" s="256">
        <f t="shared" si="20"/>
        <v>0</v>
      </c>
      <c r="K203" s="252" t="s">
        <v>1</v>
      </c>
      <c r="L203" s="257"/>
      <c r="M203" s="258" t="s">
        <v>1</v>
      </c>
      <c r="N203" s="259" t="s">
        <v>50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1155</v>
      </c>
      <c r="AT203" s="205" t="s">
        <v>405</v>
      </c>
      <c r="AU203" s="205" t="s">
        <v>93</v>
      </c>
      <c r="AY203" s="17" t="s">
        <v>209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7" t="s">
        <v>93</v>
      </c>
      <c r="BK203" s="206">
        <f t="shared" si="29"/>
        <v>0</v>
      </c>
      <c r="BL203" s="17" t="s">
        <v>1155</v>
      </c>
      <c r="BM203" s="205" t="s">
        <v>1272</v>
      </c>
    </row>
    <row r="204" spans="1:65" s="2" customFormat="1" ht="16.5" customHeight="1">
      <c r="A204" s="35"/>
      <c r="B204" s="36"/>
      <c r="C204" s="250" t="s">
        <v>784</v>
      </c>
      <c r="D204" s="250" t="s">
        <v>405</v>
      </c>
      <c r="E204" s="251" t="s">
        <v>3146</v>
      </c>
      <c r="F204" s="252" t="s">
        <v>3147</v>
      </c>
      <c r="G204" s="253" t="s">
        <v>334</v>
      </c>
      <c r="H204" s="254">
        <v>24</v>
      </c>
      <c r="I204" s="255"/>
      <c r="J204" s="256">
        <f t="shared" si="20"/>
        <v>0</v>
      </c>
      <c r="K204" s="252" t="s">
        <v>1</v>
      </c>
      <c r="L204" s="257"/>
      <c r="M204" s="258" t="s">
        <v>1</v>
      </c>
      <c r="N204" s="259" t="s">
        <v>50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1155</v>
      </c>
      <c r="AT204" s="205" t="s">
        <v>405</v>
      </c>
      <c r="AU204" s="205" t="s">
        <v>93</v>
      </c>
      <c r="AY204" s="17" t="s">
        <v>209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7" t="s">
        <v>93</v>
      </c>
      <c r="BK204" s="206">
        <f t="shared" si="29"/>
        <v>0</v>
      </c>
      <c r="BL204" s="17" t="s">
        <v>1155</v>
      </c>
      <c r="BM204" s="205" t="s">
        <v>1286</v>
      </c>
    </row>
    <row r="205" spans="1:65" s="2" customFormat="1" ht="16.5" customHeight="1">
      <c r="A205" s="35"/>
      <c r="B205" s="36"/>
      <c r="C205" s="250" t="s">
        <v>791</v>
      </c>
      <c r="D205" s="250" t="s">
        <v>405</v>
      </c>
      <c r="E205" s="251" t="s">
        <v>3148</v>
      </c>
      <c r="F205" s="252" t="s">
        <v>3149</v>
      </c>
      <c r="G205" s="253" t="s">
        <v>334</v>
      </c>
      <c r="H205" s="254">
        <v>34</v>
      </c>
      <c r="I205" s="255"/>
      <c r="J205" s="256">
        <f t="shared" si="20"/>
        <v>0</v>
      </c>
      <c r="K205" s="252" t="s">
        <v>1</v>
      </c>
      <c r="L205" s="257"/>
      <c r="M205" s="258" t="s">
        <v>1</v>
      </c>
      <c r="N205" s="259" t="s">
        <v>50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1155</v>
      </c>
      <c r="AT205" s="205" t="s">
        <v>405</v>
      </c>
      <c r="AU205" s="205" t="s">
        <v>93</v>
      </c>
      <c r="AY205" s="17" t="s">
        <v>209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7" t="s">
        <v>93</v>
      </c>
      <c r="BK205" s="206">
        <f t="shared" si="29"/>
        <v>0</v>
      </c>
      <c r="BL205" s="17" t="s">
        <v>1155</v>
      </c>
      <c r="BM205" s="205" t="s">
        <v>1297</v>
      </c>
    </row>
    <row r="206" spans="1:65" s="2" customFormat="1" ht="16.5" customHeight="1">
      <c r="A206" s="35"/>
      <c r="B206" s="36"/>
      <c r="C206" s="250" t="s">
        <v>797</v>
      </c>
      <c r="D206" s="250" t="s">
        <v>405</v>
      </c>
      <c r="E206" s="251" t="s">
        <v>3150</v>
      </c>
      <c r="F206" s="252" t="s">
        <v>3151</v>
      </c>
      <c r="G206" s="253" t="s">
        <v>2550</v>
      </c>
      <c r="H206" s="254">
        <v>70</v>
      </c>
      <c r="I206" s="255"/>
      <c r="J206" s="256">
        <f t="shared" si="20"/>
        <v>0</v>
      </c>
      <c r="K206" s="252" t="s">
        <v>1</v>
      </c>
      <c r="L206" s="257"/>
      <c r="M206" s="258" t="s">
        <v>1</v>
      </c>
      <c r="N206" s="259" t="s">
        <v>50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1155</v>
      </c>
      <c r="AT206" s="205" t="s">
        <v>405</v>
      </c>
      <c r="AU206" s="205" t="s">
        <v>93</v>
      </c>
      <c r="AY206" s="17" t="s">
        <v>209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7" t="s">
        <v>93</v>
      </c>
      <c r="BK206" s="206">
        <f t="shared" si="29"/>
        <v>0</v>
      </c>
      <c r="BL206" s="17" t="s">
        <v>1155</v>
      </c>
      <c r="BM206" s="205" t="s">
        <v>1310</v>
      </c>
    </row>
    <row r="207" spans="1:65" s="2" customFormat="1" ht="21.75" customHeight="1">
      <c r="A207" s="35"/>
      <c r="B207" s="36"/>
      <c r="C207" s="250" t="s">
        <v>803</v>
      </c>
      <c r="D207" s="250" t="s">
        <v>405</v>
      </c>
      <c r="E207" s="251" t="s">
        <v>3152</v>
      </c>
      <c r="F207" s="252" t="s">
        <v>3153</v>
      </c>
      <c r="G207" s="253" t="s">
        <v>2550</v>
      </c>
      <c r="H207" s="254">
        <v>3</v>
      </c>
      <c r="I207" s="255"/>
      <c r="J207" s="256">
        <f t="shared" si="20"/>
        <v>0</v>
      </c>
      <c r="K207" s="252" t="s">
        <v>1</v>
      </c>
      <c r="L207" s="257"/>
      <c r="M207" s="258" t="s">
        <v>1</v>
      </c>
      <c r="N207" s="259" t="s">
        <v>50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1155</v>
      </c>
      <c r="AT207" s="205" t="s">
        <v>405</v>
      </c>
      <c r="AU207" s="205" t="s">
        <v>93</v>
      </c>
      <c r="AY207" s="17" t="s">
        <v>209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7" t="s">
        <v>93</v>
      </c>
      <c r="BK207" s="206">
        <f t="shared" si="29"/>
        <v>0</v>
      </c>
      <c r="BL207" s="17" t="s">
        <v>1155</v>
      </c>
      <c r="BM207" s="205" t="s">
        <v>1321</v>
      </c>
    </row>
    <row r="208" spans="1:65" s="2" customFormat="1" ht="16.5" customHeight="1">
      <c r="A208" s="35"/>
      <c r="B208" s="36"/>
      <c r="C208" s="250" t="s">
        <v>813</v>
      </c>
      <c r="D208" s="250" t="s">
        <v>405</v>
      </c>
      <c r="E208" s="251" t="s">
        <v>3154</v>
      </c>
      <c r="F208" s="252" t="s">
        <v>3155</v>
      </c>
      <c r="G208" s="253" t="s">
        <v>334</v>
      </c>
      <c r="H208" s="254">
        <v>10</v>
      </c>
      <c r="I208" s="255"/>
      <c r="J208" s="256">
        <f t="shared" si="20"/>
        <v>0</v>
      </c>
      <c r="K208" s="252" t="s">
        <v>1</v>
      </c>
      <c r="L208" s="257"/>
      <c r="M208" s="258" t="s">
        <v>1</v>
      </c>
      <c r="N208" s="259" t="s">
        <v>50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1155</v>
      </c>
      <c r="AT208" s="205" t="s">
        <v>405</v>
      </c>
      <c r="AU208" s="205" t="s">
        <v>93</v>
      </c>
      <c r="AY208" s="17" t="s">
        <v>209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7" t="s">
        <v>93</v>
      </c>
      <c r="BK208" s="206">
        <f t="shared" si="29"/>
        <v>0</v>
      </c>
      <c r="BL208" s="17" t="s">
        <v>1155</v>
      </c>
      <c r="BM208" s="205" t="s">
        <v>1336</v>
      </c>
    </row>
    <row r="209" spans="1:65" s="2" customFormat="1" ht="16.5" customHeight="1">
      <c r="A209" s="35"/>
      <c r="B209" s="36"/>
      <c r="C209" s="250" t="s">
        <v>852</v>
      </c>
      <c r="D209" s="250" t="s">
        <v>405</v>
      </c>
      <c r="E209" s="251" t="s">
        <v>3156</v>
      </c>
      <c r="F209" s="252" t="s">
        <v>3157</v>
      </c>
      <c r="G209" s="253" t="s">
        <v>2550</v>
      </c>
      <c r="H209" s="254">
        <v>10</v>
      </c>
      <c r="I209" s="255"/>
      <c r="J209" s="256">
        <f t="shared" si="20"/>
        <v>0</v>
      </c>
      <c r="K209" s="252" t="s">
        <v>1</v>
      </c>
      <c r="L209" s="257"/>
      <c r="M209" s="258" t="s">
        <v>1</v>
      </c>
      <c r="N209" s="259" t="s">
        <v>50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1155</v>
      </c>
      <c r="AT209" s="205" t="s">
        <v>405</v>
      </c>
      <c r="AU209" s="205" t="s">
        <v>93</v>
      </c>
      <c r="AY209" s="17" t="s">
        <v>209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7" t="s">
        <v>93</v>
      </c>
      <c r="BK209" s="206">
        <f t="shared" si="29"/>
        <v>0</v>
      </c>
      <c r="BL209" s="17" t="s">
        <v>1155</v>
      </c>
      <c r="BM209" s="205" t="s">
        <v>1348</v>
      </c>
    </row>
    <row r="210" spans="1:65" s="2" customFormat="1" ht="16.5" customHeight="1">
      <c r="A210" s="35"/>
      <c r="B210" s="36"/>
      <c r="C210" s="250" t="s">
        <v>868</v>
      </c>
      <c r="D210" s="250" t="s">
        <v>405</v>
      </c>
      <c r="E210" s="251" t="s">
        <v>3158</v>
      </c>
      <c r="F210" s="252" t="s">
        <v>3159</v>
      </c>
      <c r="G210" s="253" t="s">
        <v>2550</v>
      </c>
      <c r="H210" s="254">
        <v>1</v>
      </c>
      <c r="I210" s="255"/>
      <c r="J210" s="256">
        <f t="shared" si="20"/>
        <v>0</v>
      </c>
      <c r="K210" s="252" t="s">
        <v>1</v>
      </c>
      <c r="L210" s="257"/>
      <c r="M210" s="258" t="s">
        <v>1</v>
      </c>
      <c r="N210" s="259" t="s">
        <v>50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1155</v>
      </c>
      <c r="AT210" s="205" t="s">
        <v>405</v>
      </c>
      <c r="AU210" s="205" t="s">
        <v>93</v>
      </c>
      <c r="AY210" s="17" t="s">
        <v>209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7" t="s">
        <v>93</v>
      </c>
      <c r="BK210" s="206">
        <f t="shared" si="29"/>
        <v>0</v>
      </c>
      <c r="BL210" s="17" t="s">
        <v>1155</v>
      </c>
      <c r="BM210" s="205" t="s">
        <v>1361</v>
      </c>
    </row>
    <row r="211" spans="1:65" s="2" customFormat="1" ht="16.5" customHeight="1">
      <c r="A211" s="35"/>
      <c r="B211" s="36"/>
      <c r="C211" s="250" t="s">
        <v>874</v>
      </c>
      <c r="D211" s="250" t="s">
        <v>405</v>
      </c>
      <c r="E211" s="251" t="s">
        <v>3160</v>
      </c>
      <c r="F211" s="252" t="s">
        <v>3161</v>
      </c>
      <c r="G211" s="253" t="s">
        <v>2550</v>
      </c>
      <c r="H211" s="254">
        <v>7</v>
      </c>
      <c r="I211" s="255"/>
      <c r="J211" s="256">
        <f t="shared" ref="J211:J242" si="30">ROUND(I211*H211,2)</f>
        <v>0</v>
      </c>
      <c r="K211" s="252" t="s">
        <v>1</v>
      </c>
      <c r="L211" s="257"/>
      <c r="M211" s="258" t="s">
        <v>1</v>
      </c>
      <c r="N211" s="259" t="s">
        <v>50</v>
      </c>
      <c r="O211" s="72"/>
      <c r="P211" s="203">
        <f t="shared" ref="P211:P242" si="31">O211*H211</f>
        <v>0</v>
      </c>
      <c r="Q211" s="203">
        <v>0</v>
      </c>
      <c r="R211" s="203">
        <f t="shared" ref="R211:R242" si="32">Q211*H211</f>
        <v>0</v>
      </c>
      <c r="S211" s="203">
        <v>0</v>
      </c>
      <c r="T211" s="204">
        <f t="shared" ref="T211:T242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1155</v>
      </c>
      <c r="AT211" s="205" t="s">
        <v>405</v>
      </c>
      <c r="AU211" s="205" t="s">
        <v>93</v>
      </c>
      <c r="AY211" s="17" t="s">
        <v>209</v>
      </c>
      <c r="BE211" s="206">
        <f t="shared" ref="BE211:BE238" si="34">IF(N211="základní",J211,0)</f>
        <v>0</v>
      </c>
      <c r="BF211" s="206">
        <f t="shared" ref="BF211:BF238" si="35">IF(N211="snížená",J211,0)</f>
        <v>0</v>
      </c>
      <c r="BG211" s="206">
        <f t="shared" ref="BG211:BG238" si="36">IF(N211="zákl. přenesená",J211,0)</f>
        <v>0</v>
      </c>
      <c r="BH211" s="206">
        <f t="shared" ref="BH211:BH238" si="37">IF(N211="sníž. přenesená",J211,0)</f>
        <v>0</v>
      </c>
      <c r="BI211" s="206">
        <f t="shared" ref="BI211:BI238" si="38">IF(N211="nulová",J211,0)</f>
        <v>0</v>
      </c>
      <c r="BJ211" s="17" t="s">
        <v>93</v>
      </c>
      <c r="BK211" s="206">
        <f t="shared" ref="BK211:BK238" si="39">ROUND(I211*H211,2)</f>
        <v>0</v>
      </c>
      <c r="BL211" s="17" t="s">
        <v>1155</v>
      </c>
      <c r="BM211" s="205" t="s">
        <v>1374</v>
      </c>
    </row>
    <row r="212" spans="1:65" s="2" customFormat="1" ht="16.5" customHeight="1">
      <c r="A212" s="35"/>
      <c r="B212" s="36"/>
      <c r="C212" s="250" t="s">
        <v>880</v>
      </c>
      <c r="D212" s="250" t="s">
        <v>405</v>
      </c>
      <c r="E212" s="251" t="s">
        <v>3162</v>
      </c>
      <c r="F212" s="252" t="s">
        <v>3163</v>
      </c>
      <c r="G212" s="253" t="s">
        <v>2550</v>
      </c>
      <c r="H212" s="254">
        <v>2</v>
      </c>
      <c r="I212" s="255"/>
      <c r="J212" s="256">
        <f t="shared" si="30"/>
        <v>0</v>
      </c>
      <c r="K212" s="252" t="s">
        <v>1</v>
      </c>
      <c r="L212" s="257"/>
      <c r="M212" s="258" t="s">
        <v>1</v>
      </c>
      <c r="N212" s="259" t="s">
        <v>50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1155</v>
      </c>
      <c r="AT212" s="205" t="s">
        <v>405</v>
      </c>
      <c r="AU212" s="205" t="s">
        <v>93</v>
      </c>
      <c r="AY212" s="17" t="s">
        <v>209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7" t="s">
        <v>93</v>
      </c>
      <c r="BK212" s="206">
        <f t="shared" si="39"/>
        <v>0</v>
      </c>
      <c r="BL212" s="17" t="s">
        <v>1155</v>
      </c>
      <c r="BM212" s="205" t="s">
        <v>1385</v>
      </c>
    </row>
    <row r="213" spans="1:65" s="2" customFormat="1" ht="16.5" customHeight="1">
      <c r="A213" s="35"/>
      <c r="B213" s="36"/>
      <c r="C213" s="250" t="s">
        <v>885</v>
      </c>
      <c r="D213" s="250" t="s">
        <v>405</v>
      </c>
      <c r="E213" s="251" t="s">
        <v>3164</v>
      </c>
      <c r="F213" s="252" t="s">
        <v>3165</v>
      </c>
      <c r="G213" s="253" t="s">
        <v>2550</v>
      </c>
      <c r="H213" s="254">
        <v>1</v>
      </c>
      <c r="I213" s="255"/>
      <c r="J213" s="256">
        <f t="shared" si="30"/>
        <v>0</v>
      </c>
      <c r="K213" s="252" t="s">
        <v>1</v>
      </c>
      <c r="L213" s="257"/>
      <c r="M213" s="258" t="s">
        <v>1</v>
      </c>
      <c r="N213" s="259" t="s">
        <v>50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1155</v>
      </c>
      <c r="AT213" s="205" t="s">
        <v>405</v>
      </c>
      <c r="AU213" s="205" t="s">
        <v>93</v>
      </c>
      <c r="AY213" s="17" t="s">
        <v>209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7" t="s">
        <v>93</v>
      </c>
      <c r="BK213" s="206">
        <f t="shared" si="39"/>
        <v>0</v>
      </c>
      <c r="BL213" s="17" t="s">
        <v>1155</v>
      </c>
      <c r="BM213" s="205" t="s">
        <v>1398</v>
      </c>
    </row>
    <row r="214" spans="1:65" s="2" customFormat="1" ht="16.5" customHeight="1">
      <c r="A214" s="35"/>
      <c r="B214" s="36"/>
      <c r="C214" s="250" t="s">
        <v>890</v>
      </c>
      <c r="D214" s="250" t="s">
        <v>405</v>
      </c>
      <c r="E214" s="251" t="s">
        <v>3166</v>
      </c>
      <c r="F214" s="252" t="s">
        <v>3167</v>
      </c>
      <c r="G214" s="253" t="s">
        <v>2550</v>
      </c>
      <c r="H214" s="254">
        <v>1</v>
      </c>
      <c r="I214" s="255"/>
      <c r="J214" s="256">
        <f t="shared" si="30"/>
        <v>0</v>
      </c>
      <c r="K214" s="252" t="s">
        <v>1</v>
      </c>
      <c r="L214" s="257"/>
      <c r="M214" s="258" t="s">
        <v>1</v>
      </c>
      <c r="N214" s="259" t="s">
        <v>50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1155</v>
      </c>
      <c r="AT214" s="205" t="s">
        <v>405</v>
      </c>
      <c r="AU214" s="205" t="s">
        <v>93</v>
      </c>
      <c r="AY214" s="17" t="s">
        <v>209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7" t="s">
        <v>93</v>
      </c>
      <c r="BK214" s="206">
        <f t="shared" si="39"/>
        <v>0</v>
      </c>
      <c r="BL214" s="17" t="s">
        <v>1155</v>
      </c>
      <c r="BM214" s="205" t="s">
        <v>1413</v>
      </c>
    </row>
    <row r="215" spans="1:65" s="2" customFormat="1" ht="16.5" customHeight="1">
      <c r="A215" s="35"/>
      <c r="B215" s="36"/>
      <c r="C215" s="250" t="s">
        <v>895</v>
      </c>
      <c r="D215" s="250" t="s">
        <v>405</v>
      </c>
      <c r="E215" s="251" t="s">
        <v>3168</v>
      </c>
      <c r="F215" s="252" t="s">
        <v>3169</v>
      </c>
      <c r="G215" s="253" t="s">
        <v>2550</v>
      </c>
      <c r="H215" s="254">
        <v>1</v>
      </c>
      <c r="I215" s="255"/>
      <c r="J215" s="256">
        <f t="shared" si="30"/>
        <v>0</v>
      </c>
      <c r="K215" s="252" t="s">
        <v>1</v>
      </c>
      <c r="L215" s="257"/>
      <c r="M215" s="258" t="s">
        <v>1</v>
      </c>
      <c r="N215" s="259" t="s">
        <v>50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1155</v>
      </c>
      <c r="AT215" s="205" t="s">
        <v>405</v>
      </c>
      <c r="AU215" s="205" t="s">
        <v>93</v>
      </c>
      <c r="AY215" s="17" t="s">
        <v>209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7" t="s">
        <v>93</v>
      </c>
      <c r="BK215" s="206">
        <f t="shared" si="39"/>
        <v>0</v>
      </c>
      <c r="BL215" s="17" t="s">
        <v>1155</v>
      </c>
      <c r="BM215" s="205" t="s">
        <v>1428</v>
      </c>
    </row>
    <row r="216" spans="1:65" s="2" customFormat="1" ht="16.5" customHeight="1">
      <c r="A216" s="35"/>
      <c r="B216" s="36"/>
      <c r="C216" s="250" t="s">
        <v>900</v>
      </c>
      <c r="D216" s="250" t="s">
        <v>405</v>
      </c>
      <c r="E216" s="251" t="s">
        <v>3170</v>
      </c>
      <c r="F216" s="252" t="s">
        <v>3171</v>
      </c>
      <c r="G216" s="253" t="s">
        <v>2550</v>
      </c>
      <c r="H216" s="254">
        <v>1</v>
      </c>
      <c r="I216" s="255"/>
      <c r="J216" s="256">
        <f t="shared" si="30"/>
        <v>0</v>
      </c>
      <c r="K216" s="252" t="s">
        <v>1</v>
      </c>
      <c r="L216" s="257"/>
      <c r="M216" s="258" t="s">
        <v>1</v>
      </c>
      <c r="N216" s="259" t="s">
        <v>50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1155</v>
      </c>
      <c r="AT216" s="205" t="s">
        <v>405</v>
      </c>
      <c r="AU216" s="205" t="s">
        <v>93</v>
      </c>
      <c r="AY216" s="17" t="s">
        <v>209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7" t="s">
        <v>93</v>
      </c>
      <c r="BK216" s="206">
        <f t="shared" si="39"/>
        <v>0</v>
      </c>
      <c r="BL216" s="17" t="s">
        <v>1155</v>
      </c>
      <c r="BM216" s="205" t="s">
        <v>1445</v>
      </c>
    </row>
    <row r="217" spans="1:65" s="2" customFormat="1" ht="16.5" customHeight="1">
      <c r="A217" s="35"/>
      <c r="B217" s="36"/>
      <c r="C217" s="250" t="s">
        <v>905</v>
      </c>
      <c r="D217" s="250" t="s">
        <v>405</v>
      </c>
      <c r="E217" s="251" t="s">
        <v>3172</v>
      </c>
      <c r="F217" s="252" t="s">
        <v>3173</v>
      </c>
      <c r="G217" s="253" t="s">
        <v>2550</v>
      </c>
      <c r="H217" s="254">
        <v>5</v>
      </c>
      <c r="I217" s="255"/>
      <c r="J217" s="256">
        <f t="shared" si="30"/>
        <v>0</v>
      </c>
      <c r="K217" s="252" t="s">
        <v>1</v>
      </c>
      <c r="L217" s="257"/>
      <c r="M217" s="258" t="s">
        <v>1</v>
      </c>
      <c r="N217" s="259" t="s">
        <v>50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1155</v>
      </c>
      <c r="AT217" s="205" t="s">
        <v>405</v>
      </c>
      <c r="AU217" s="205" t="s">
        <v>93</v>
      </c>
      <c r="AY217" s="17" t="s">
        <v>209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7" t="s">
        <v>93</v>
      </c>
      <c r="BK217" s="206">
        <f t="shared" si="39"/>
        <v>0</v>
      </c>
      <c r="BL217" s="17" t="s">
        <v>1155</v>
      </c>
      <c r="BM217" s="205" t="s">
        <v>1459</v>
      </c>
    </row>
    <row r="218" spans="1:65" s="2" customFormat="1" ht="16.5" customHeight="1">
      <c r="A218" s="35"/>
      <c r="B218" s="36"/>
      <c r="C218" s="250" t="s">
        <v>911</v>
      </c>
      <c r="D218" s="250" t="s">
        <v>405</v>
      </c>
      <c r="E218" s="251" t="s">
        <v>3174</v>
      </c>
      <c r="F218" s="252" t="s">
        <v>3175</v>
      </c>
      <c r="G218" s="253" t="s">
        <v>2550</v>
      </c>
      <c r="H218" s="254">
        <v>3</v>
      </c>
      <c r="I218" s="255"/>
      <c r="J218" s="256">
        <f t="shared" si="30"/>
        <v>0</v>
      </c>
      <c r="K218" s="252" t="s">
        <v>1</v>
      </c>
      <c r="L218" s="257"/>
      <c r="M218" s="258" t="s">
        <v>1</v>
      </c>
      <c r="N218" s="259" t="s">
        <v>50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1155</v>
      </c>
      <c r="AT218" s="205" t="s">
        <v>405</v>
      </c>
      <c r="AU218" s="205" t="s">
        <v>93</v>
      </c>
      <c r="AY218" s="17" t="s">
        <v>209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7" t="s">
        <v>93</v>
      </c>
      <c r="BK218" s="206">
        <f t="shared" si="39"/>
        <v>0</v>
      </c>
      <c r="BL218" s="17" t="s">
        <v>1155</v>
      </c>
      <c r="BM218" s="205" t="s">
        <v>1472</v>
      </c>
    </row>
    <row r="219" spans="1:65" s="2" customFormat="1" ht="16.5" customHeight="1">
      <c r="A219" s="35"/>
      <c r="B219" s="36"/>
      <c r="C219" s="250" t="s">
        <v>916</v>
      </c>
      <c r="D219" s="250" t="s">
        <v>405</v>
      </c>
      <c r="E219" s="251" t="s">
        <v>3176</v>
      </c>
      <c r="F219" s="252" t="s">
        <v>3177</v>
      </c>
      <c r="G219" s="253" t="s">
        <v>2550</v>
      </c>
      <c r="H219" s="254">
        <v>1</v>
      </c>
      <c r="I219" s="255"/>
      <c r="J219" s="256">
        <f t="shared" si="30"/>
        <v>0</v>
      </c>
      <c r="K219" s="252" t="s">
        <v>1</v>
      </c>
      <c r="L219" s="257"/>
      <c r="M219" s="258" t="s">
        <v>1</v>
      </c>
      <c r="N219" s="259" t="s">
        <v>50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1155</v>
      </c>
      <c r="AT219" s="205" t="s">
        <v>405</v>
      </c>
      <c r="AU219" s="205" t="s">
        <v>93</v>
      </c>
      <c r="AY219" s="17" t="s">
        <v>209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7" t="s">
        <v>93</v>
      </c>
      <c r="BK219" s="206">
        <f t="shared" si="39"/>
        <v>0</v>
      </c>
      <c r="BL219" s="17" t="s">
        <v>1155</v>
      </c>
      <c r="BM219" s="205" t="s">
        <v>1484</v>
      </c>
    </row>
    <row r="220" spans="1:65" s="2" customFormat="1" ht="16.5" customHeight="1">
      <c r="A220" s="35"/>
      <c r="B220" s="36"/>
      <c r="C220" s="250" t="s">
        <v>925</v>
      </c>
      <c r="D220" s="250" t="s">
        <v>405</v>
      </c>
      <c r="E220" s="251" t="s">
        <v>3178</v>
      </c>
      <c r="F220" s="252" t="s">
        <v>3179</v>
      </c>
      <c r="G220" s="253" t="s">
        <v>2550</v>
      </c>
      <c r="H220" s="254">
        <v>16</v>
      </c>
      <c r="I220" s="255"/>
      <c r="J220" s="256">
        <f t="shared" si="30"/>
        <v>0</v>
      </c>
      <c r="K220" s="252" t="s">
        <v>1</v>
      </c>
      <c r="L220" s="257"/>
      <c r="M220" s="258" t="s">
        <v>1</v>
      </c>
      <c r="N220" s="259" t="s">
        <v>50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1155</v>
      </c>
      <c r="AT220" s="205" t="s">
        <v>405</v>
      </c>
      <c r="AU220" s="205" t="s">
        <v>93</v>
      </c>
      <c r="AY220" s="17" t="s">
        <v>209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7" t="s">
        <v>93</v>
      </c>
      <c r="BK220" s="206">
        <f t="shared" si="39"/>
        <v>0</v>
      </c>
      <c r="BL220" s="17" t="s">
        <v>1155</v>
      </c>
      <c r="BM220" s="205" t="s">
        <v>1496</v>
      </c>
    </row>
    <row r="221" spans="1:65" s="2" customFormat="1" ht="16.5" customHeight="1">
      <c r="A221" s="35"/>
      <c r="B221" s="36"/>
      <c r="C221" s="250" t="s">
        <v>936</v>
      </c>
      <c r="D221" s="250" t="s">
        <v>405</v>
      </c>
      <c r="E221" s="251" t="s">
        <v>3180</v>
      </c>
      <c r="F221" s="252" t="s">
        <v>3181</v>
      </c>
      <c r="G221" s="253" t="s">
        <v>2550</v>
      </c>
      <c r="H221" s="254">
        <v>25</v>
      </c>
      <c r="I221" s="255"/>
      <c r="J221" s="256">
        <f t="shared" si="30"/>
        <v>0</v>
      </c>
      <c r="K221" s="252" t="s">
        <v>1</v>
      </c>
      <c r="L221" s="257"/>
      <c r="M221" s="258" t="s">
        <v>1</v>
      </c>
      <c r="N221" s="259" t="s">
        <v>50</v>
      </c>
      <c r="O221" s="72"/>
      <c r="P221" s="203">
        <f t="shared" si="31"/>
        <v>0</v>
      </c>
      <c r="Q221" s="203">
        <v>0</v>
      </c>
      <c r="R221" s="203">
        <f t="shared" si="32"/>
        <v>0</v>
      </c>
      <c r="S221" s="203">
        <v>0</v>
      </c>
      <c r="T221" s="204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1155</v>
      </c>
      <c r="AT221" s="205" t="s">
        <v>405</v>
      </c>
      <c r="AU221" s="205" t="s">
        <v>93</v>
      </c>
      <c r="AY221" s="17" t="s">
        <v>209</v>
      </c>
      <c r="BE221" s="206">
        <f t="shared" si="34"/>
        <v>0</v>
      </c>
      <c r="BF221" s="206">
        <f t="shared" si="35"/>
        <v>0</v>
      </c>
      <c r="BG221" s="206">
        <f t="shared" si="36"/>
        <v>0</v>
      </c>
      <c r="BH221" s="206">
        <f t="shared" si="37"/>
        <v>0</v>
      </c>
      <c r="BI221" s="206">
        <f t="shared" si="38"/>
        <v>0</v>
      </c>
      <c r="BJ221" s="17" t="s">
        <v>93</v>
      </c>
      <c r="BK221" s="206">
        <f t="shared" si="39"/>
        <v>0</v>
      </c>
      <c r="BL221" s="17" t="s">
        <v>1155</v>
      </c>
      <c r="BM221" s="205" t="s">
        <v>1509</v>
      </c>
    </row>
    <row r="222" spans="1:65" s="2" customFormat="1" ht="16.5" customHeight="1">
      <c r="A222" s="35"/>
      <c r="B222" s="36"/>
      <c r="C222" s="250" t="s">
        <v>944</v>
      </c>
      <c r="D222" s="250" t="s">
        <v>405</v>
      </c>
      <c r="E222" s="251" t="s">
        <v>3182</v>
      </c>
      <c r="F222" s="252" t="s">
        <v>3183</v>
      </c>
      <c r="G222" s="253" t="s">
        <v>2550</v>
      </c>
      <c r="H222" s="254">
        <v>2</v>
      </c>
      <c r="I222" s="255"/>
      <c r="J222" s="256">
        <f t="shared" si="30"/>
        <v>0</v>
      </c>
      <c r="K222" s="252" t="s">
        <v>1</v>
      </c>
      <c r="L222" s="257"/>
      <c r="M222" s="258" t="s">
        <v>1</v>
      </c>
      <c r="N222" s="259" t="s">
        <v>50</v>
      </c>
      <c r="O222" s="72"/>
      <c r="P222" s="203">
        <f t="shared" si="31"/>
        <v>0</v>
      </c>
      <c r="Q222" s="203">
        <v>0</v>
      </c>
      <c r="R222" s="203">
        <f t="shared" si="32"/>
        <v>0</v>
      </c>
      <c r="S222" s="203">
        <v>0</v>
      </c>
      <c r="T222" s="204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1155</v>
      </c>
      <c r="AT222" s="205" t="s">
        <v>405</v>
      </c>
      <c r="AU222" s="205" t="s">
        <v>93</v>
      </c>
      <c r="AY222" s="17" t="s">
        <v>209</v>
      </c>
      <c r="BE222" s="206">
        <f t="shared" si="34"/>
        <v>0</v>
      </c>
      <c r="BF222" s="206">
        <f t="shared" si="35"/>
        <v>0</v>
      </c>
      <c r="BG222" s="206">
        <f t="shared" si="36"/>
        <v>0</v>
      </c>
      <c r="BH222" s="206">
        <f t="shared" si="37"/>
        <v>0</v>
      </c>
      <c r="BI222" s="206">
        <f t="shared" si="38"/>
        <v>0</v>
      </c>
      <c r="BJ222" s="17" t="s">
        <v>93</v>
      </c>
      <c r="BK222" s="206">
        <f t="shared" si="39"/>
        <v>0</v>
      </c>
      <c r="BL222" s="17" t="s">
        <v>1155</v>
      </c>
      <c r="BM222" s="205" t="s">
        <v>1524</v>
      </c>
    </row>
    <row r="223" spans="1:65" s="2" customFormat="1" ht="16.5" customHeight="1">
      <c r="A223" s="35"/>
      <c r="B223" s="36"/>
      <c r="C223" s="250" t="s">
        <v>949</v>
      </c>
      <c r="D223" s="250" t="s">
        <v>405</v>
      </c>
      <c r="E223" s="251" t="s">
        <v>3184</v>
      </c>
      <c r="F223" s="252" t="s">
        <v>3185</v>
      </c>
      <c r="G223" s="253" t="s">
        <v>2550</v>
      </c>
      <c r="H223" s="254">
        <v>8</v>
      </c>
      <c r="I223" s="255"/>
      <c r="J223" s="256">
        <f t="shared" si="30"/>
        <v>0</v>
      </c>
      <c r="K223" s="252" t="s">
        <v>1</v>
      </c>
      <c r="L223" s="257"/>
      <c r="M223" s="258" t="s">
        <v>1</v>
      </c>
      <c r="N223" s="259" t="s">
        <v>50</v>
      </c>
      <c r="O223" s="72"/>
      <c r="P223" s="203">
        <f t="shared" si="31"/>
        <v>0</v>
      </c>
      <c r="Q223" s="203">
        <v>0</v>
      </c>
      <c r="R223" s="203">
        <f t="shared" si="32"/>
        <v>0</v>
      </c>
      <c r="S223" s="203">
        <v>0</v>
      </c>
      <c r="T223" s="204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1155</v>
      </c>
      <c r="AT223" s="205" t="s">
        <v>405</v>
      </c>
      <c r="AU223" s="205" t="s">
        <v>93</v>
      </c>
      <c r="AY223" s="17" t="s">
        <v>209</v>
      </c>
      <c r="BE223" s="206">
        <f t="shared" si="34"/>
        <v>0</v>
      </c>
      <c r="BF223" s="206">
        <f t="shared" si="35"/>
        <v>0</v>
      </c>
      <c r="BG223" s="206">
        <f t="shared" si="36"/>
        <v>0</v>
      </c>
      <c r="BH223" s="206">
        <f t="shared" si="37"/>
        <v>0</v>
      </c>
      <c r="BI223" s="206">
        <f t="shared" si="38"/>
        <v>0</v>
      </c>
      <c r="BJ223" s="17" t="s">
        <v>93</v>
      </c>
      <c r="BK223" s="206">
        <f t="shared" si="39"/>
        <v>0</v>
      </c>
      <c r="BL223" s="17" t="s">
        <v>1155</v>
      </c>
      <c r="BM223" s="205" t="s">
        <v>1538</v>
      </c>
    </row>
    <row r="224" spans="1:65" s="2" customFormat="1" ht="16.5" customHeight="1">
      <c r="A224" s="35"/>
      <c r="B224" s="36"/>
      <c r="C224" s="250" t="s">
        <v>954</v>
      </c>
      <c r="D224" s="250" t="s">
        <v>405</v>
      </c>
      <c r="E224" s="251" t="s">
        <v>3186</v>
      </c>
      <c r="F224" s="252" t="s">
        <v>3187</v>
      </c>
      <c r="G224" s="253" t="s">
        <v>2550</v>
      </c>
      <c r="H224" s="254">
        <v>3</v>
      </c>
      <c r="I224" s="255"/>
      <c r="J224" s="256">
        <f t="shared" si="30"/>
        <v>0</v>
      </c>
      <c r="K224" s="252" t="s">
        <v>1</v>
      </c>
      <c r="L224" s="257"/>
      <c r="M224" s="258" t="s">
        <v>1</v>
      </c>
      <c r="N224" s="259" t="s">
        <v>50</v>
      </c>
      <c r="O224" s="72"/>
      <c r="P224" s="203">
        <f t="shared" si="31"/>
        <v>0</v>
      </c>
      <c r="Q224" s="203">
        <v>0</v>
      </c>
      <c r="R224" s="203">
        <f t="shared" si="32"/>
        <v>0</v>
      </c>
      <c r="S224" s="203">
        <v>0</v>
      </c>
      <c r="T224" s="204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1155</v>
      </c>
      <c r="AT224" s="205" t="s">
        <v>405</v>
      </c>
      <c r="AU224" s="205" t="s">
        <v>93</v>
      </c>
      <c r="AY224" s="17" t="s">
        <v>209</v>
      </c>
      <c r="BE224" s="206">
        <f t="shared" si="34"/>
        <v>0</v>
      </c>
      <c r="BF224" s="206">
        <f t="shared" si="35"/>
        <v>0</v>
      </c>
      <c r="BG224" s="206">
        <f t="shared" si="36"/>
        <v>0</v>
      </c>
      <c r="BH224" s="206">
        <f t="shared" si="37"/>
        <v>0</v>
      </c>
      <c r="BI224" s="206">
        <f t="shared" si="38"/>
        <v>0</v>
      </c>
      <c r="BJ224" s="17" t="s">
        <v>93</v>
      </c>
      <c r="BK224" s="206">
        <f t="shared" si="39"/>
        <v>0</v>
      </c>
      <c r="BL224" s="17" t="s">
        <v>1155</v>
      </c>
      <c r="BM224" s="205" t="s">
        <v>1549</v>
      </c>
    </row>
    <row r="225" spans="1:65" s="2" customFormat="1" ht="16.5" customHeight="1">
      <c r="A225" s="35"/>
      <c r="B225" s="36"/>
      <c r="C225" s="250" t="s">
        <v>959</v>
      </c>
      <c r="D225" s="250" t="s">
        <v>405</v>
      </c>
      <c r="E225" s="251" t="s">
        <v>3188</v>
      </c>
      <c r="F225" s="252" t="s">
        <v>3189</v>
      </c>
      <c r="G225" s="253" t="s">
        <v>2550</v>
      </c>
      <c r="H225" s="254">
        <v>9</v>
      </c>
      <c r="I225" s="255"/>
      <c r="J225" s="256">
        <f t="shared" si="30"/>
        <v>0</v>
      </c>
      <c r="K225" s="252" t="s">
        <v>1</v>
      </c>
      <c r="L225" s="257"/>
      <c r="M225" s="258" t="s">
        <v>1</v>
      </c>
      <c r="N225" s="259" t="s">
        <v>50</v>
      </c>
      <c r="O225" s="72"/>
      <c r="P225" s="203">
        <f t="shared" si="31"/>
        <v>0</v>
      </c>
      <c r="Q225" s="203">
        <v>0</v>
      </c>
      <c r="R225" s="203">
        <f t="shared" si="32"/>
        <v>0</v>
      </c>
      <c r="S225" s="203">
        <v>0</v>
      </c>
      <c r="T225" s="204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1155</v>
      </c>
      <c r="AT225" s="205" t="s">
        <v>405</v>
      </c>
      <c r="AU225" s="205" t="s">
        <v>93</v>
      </c>
      <c r="AY225" s="17" t="s">
        <v>209</v>
      </c>
      <c r="BE225" s="206">
        <f t="shared" si="34"/>
        <v>0</v>
      </c>
      <c r="BF225" s="206">
        <f t="shared" si="35"/>
        <v>0</v>
      </c>
      <c r="BG225" s="206">
        <f t="shared" si="36"/>
        <v>0</v>
      </c>
      <c r="BH225" s="206">
        <f t="shared" si="37"/>
        <v>0</v>
      </c>
      <c r="BI225" s="206">
        <f t="shared" si="38"/>
        <v>0</v>
      </c>
      <c r="BJ225" s="17" t="s">
        <v>93</v>
      </c>
      <c r="BK225" s="206">
        <f t="shared" si="39"/>
        <v>0</v>
      </c>
      <c r="BL225" s="17" t="s">
        <v>1155</v>
      </c>
      <c r="BM225" s="205" t="s">
        <v>1563</v>
      </c>
    </row>
    <row r="226" spans="1:65" s="2" customFormat="1" ht="16.5" customHeight="1">
      <c r="A226" s="35"/>
      <c r="B226" s="36"/>
      <c r="C226" s="250" t="s">
        <v>964</v>
      </c>
      <c r="D226" s="250" t="s">
        <v>405</v>
      </c>
      <c r="E226" s="251" t="s">
        <v>3190</v>
      </c>
      <c r="F226" s="252" t="s">
        <v>3191</v>
      </c>
      <c r="G226" s="253" t="s">
        <v>2550</v>
      </c>
      <c r="H226" s="254">
        <v>5</v>
      </c>
      <c r="I226" s="255"/>
      <c r="J226" s="256">
        <f t="shared" si="30"/>
        <v>0</v>
      </c>
      <c r="K226" s="252" t="s">
        <v>1</v>
      </c>
      <c r="L226" s="257"/>
      <c r="M226" s="258" t="s">
        <v>1</v>
      </c>
      <c r="N226" s="259" t="s">
        <v>50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1155</v>
      </c>
      <c r="AT226" s="205" t="s">
        <v>405</v>
      </c>
      <c r="AU226" s="205" t="s">
        <v>93</v>
      </c>
      <c r="AY226" s="17" t="s">
        <v>209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7" t="s">
        <v>93</v>
      </c>
      <c r="BK226" s="206">
        <f t="shared" si="39"/>
        <v>0</v>
      </c>
      <c r="BL226" s="17" t="s">
        <v>1155</v>
      </c>
      <c r="BM226" s="205" t="s">
        <v>1575</v>
      </c>
    </row>
    <row r="227" spans="1:65" s="2" customFormat="1" ht="16.5" customHeight="1">
      <c r="A227" s="35"/>
      <c r="B227" s="36"/>
      <c r="C227" s="250" t="s">
        <v>970</v>
      </c>
      <c r="D227" s="250" t="s">
        <v>405</v>
      </c>
      <c r="E227" s="251" t="s">
        <v>3192</v>
      </c>
      <c r="F227" s="252" t="s">
        <v>3193</v>
      </c>
      <c r="G227" s="253" t="s">
        <v>2550</v>
      </c>
      <c r="H227" s="254">
        <v>13</v>
      </c>
      <c r="I227" s="255"/>
      <c r="J227" s="256">
        <f t="shared" si="30"/>
        <v>0</v>
      </c>
      <c r="K227" s="252" t="s">
        <v>1</v>
      </c>
      <c r="L227" s="257"/>
      <c r="M227" s="258" t="s">
        <v>1</v>
      </c>
      <c r="N227" s="259" t="s">
        <v>50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1155</v>
      </c>
      <c r="AT227" s="205" t="s">
        <v>405</v>
      </c>
      <c r="AU227" s="205" t="s">
        <v>93</v>
      </c>
      <c r="AY227" s="17" t="s">
        <v>209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7" t="s">
        <v>93</v>
      </c>
      <c r="BK227" s="206">
        <f t="shared" si="39"/>
        <v>0</v>
      </c>
      <c r="BL227" s="17" t="s">
        <v>1155</v>
      </c>
      <c r="BM227" s="205" t="s">
        <v>1589</v>
      </c>
    </row>
    <row r="228" spans="1:65" s="2" customFormat="1" ht="16.5" customHeight="1">
      <c r="A228" s="35"/>
      <c r="B228" s="36"/>
      <c r="C228" s="250" t="s">
        <v>979</v>
      </c>
      <c r="D228" s="250" t="s">
        <v>405</v>
      </c>
      <c r="E228" s="251" t="s">
        <v>3194</v>
      </c>
      <c r="F228" s="252" t="s">
        <v>3195</v>
      </c>
      <c r="G228" s="253" t="s">
        <v>2550</v>
      </c>
      <c r="H228" s="254">
        <v>3</v>
      </c>
      <c r="I228" s="255"/>
      <c r="J228" s="256">
        <f t="shared" si="30"/>
        <v>0</v>
      </c>
      <c r="K228" s="252" t="s">
        <v>1</v>
      </c>
      <c r="L228" s="257"/>
      <c r="M228" s="258" t="s">
        <v>1</v>
      </c>
      <c r="N228" s="259" t="s">
        <v>50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1155</v>
      </c>
      <c r="AT228" s="205" t="s">
        <v>405</v>
      </c>
      <c r="AU228" s="205" t="s">
        <v>93</v>
      </c>
      <c r="AY228" s="17" t="s">
        <v>209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7" t="s">
        <v>93</v>
      </c>
      <c r="BK228" s="206">
        <f t="shared" si="39"/>
        <v>0</v>
      </c>
      <c r="BL228" s="17" t="s">
        <v>1155</v>
      </c>
      <c r="BM228" s="205" t="s">
        <v>1600</v>
      </c>
    </row>
    <row r="229" spans="1:65" s="2" customFormat="1" ht="16.5" customHeight="1">
      <c r="A229" s="35"/>
      <c r="B229" s="36"/>
      <c r="C229" s="250" t="s">
        <v>985</v>
      </c>
      <c r="D229" s="250" t="s">
        <v>405</v>
      </c>
      <c r="E229" s="251" t="s">
        <v>3196</v>
      </c>
      <c r="F229" s="252" t="s">
        <v>3197</v>
      </c>
      <c r="G229" s="253" t="s">
        <v>2550</v>
      </c>
      <c r="H229" s="254">
        <v>6</v>
      </c>
      <c r="I229" s="255"/>
      <c r="J229" s="256">
        <f t="shared" si="30"/>
        <v>0</v>
      </c>
      <c r="K229" s="252" t="s">
        <v>1</v>
      </c>
      <c r="L229" s="257"/>
      <c r="M229" s="258" t="s">
        <v>1</v>
      </c>
      <c r="N229" s="259" t="s">
        <v>50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1155</v>
      </c>
      <c r="AT229" s="205" t="s">
        <v>405</v>
      </c>
      <c r="AU229" s="205" t="s">
        <v>93</v>
      </c>
      <c r="AY229" s="17" t="s">
        <v>209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7" t="s">
        <v>93</v>
      </c>
      <c r="BK229" s="206">
        <f t="shared" si="39"/>
        <v>0</v>
      </c>
      <c r="BL229" s="17" t="s">
        <v>1155</v>
      </c>
      <c r="BM229" s="205" t="s">
        <v>1613</v>
      </c>
    </row>
    <row r="230" spans="1:65" s="2" customFormat="1" ht="16.5" customHeight="1">
      <c r="A230" s="35"/>
      <c r="B230" s="36"/>
      <c r="C230" s="250" t="s">
        <v>990</v>
      </c>
      <c r="D230" s="250" t="s">
        <v>405</v>
      </c>
      <c r="E230" s="251" t="s">
        <v>3198</v>
      </c>
      <c r="F230" s="252" t="s">
        <v>3199</v>
      </c>
      <c r="G230" s="253" t="s">
        <v>2550</v>
      </c>
      <c r="H230" s="254">
        <v>4</v>
      </c>
      <c r="I230" s="255"/>
      <c r="J230" s="256">
        <f t="shared" si="30"/>
        <v>0</v>
      </c>
      <c r="K230" s="252" t="s">
        <v>1</v>
      </c>
      <c r="L230" s="257"/>
      <c r="M230" s="258" t="s">
        <v>1</v>
      </c>
      <c r="N230" s="259" t="s">
        <v>50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1155</v>
      </c>
      <c r="AT230" s="205" t="s">
        <v>405</v>
      </c>
      <c r="AU230" s="205" t="s">
        <v>93</v>
      </c>
      <c r="AY230" s="17" t="s">
        <v>209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7" t="s">
        <v>93</v>
      </c>
      <c r="BK230" s="206">
        <f t="shared" si="39"/>
        <v>0</v>
      </c>
      <c r="BL230" s="17" t="s">
        <v>1155</v>
      </c>
      <c r="BM230" s="205" t="s">
        <v>1623</v>
      </c>
    </row>
    <row r="231" spans="1:65" s="2" customFormat="1" ht="21.75" customHeight="1">
      <c r="A231" s="35"/>
      <c r="B231" s="36"/>
      <c r="C231" s="250" t="s">
        <v>995</v>
      </c>
      <c r="D231" s="250" t="s">
        <v>405</v>
      </c>
      <c r="E231" s="251" t="s">
        <v>3200</v>
      </c>
      <c r="F231" s="252" t="s">
        <v>3201</v>
      </c>
      <c r="G231" s="253" t="s">
        <v>342</v>
      </c>
      <c r="H231" s="254">
        <v>0.03</v>
      </c>
      <c r="I231" s="255"/>
      <c r="J231" s="256">
        <f t="shared" si="30"/>
        <v>0</v>
      </c>
      <c r="K231" s="252" t="s">
        <v>1</v>
      </c>
      <c r="L231" s="257"/>
      <c r="M231" s="258" t="s">
        <v>1</v>
      </c>
      <c r="N231" s="259" t="s">
        <v>50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1155</v>
      </c>
      <c r="AT231" s="205" t="s">
        <v>405</v>
      </c>
      <c r="AU231" s="205" t="s">
        <v>93</v>
      </c>
      <c r="AY231" s="17" t="s">
        <v>209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7" t="s">
        <v>93</v>
      </c>
      <c r="BK231" s="206">
        <f t="shared" si="39"/>
        <v>0</v>
      </c>
      <c r="BL231" s="17" t="s">
        <v>1155</v>
      </c>
      <c r="BM231" s="205" t="s">
        <v>1633</v>
      </c>
    </row>
    <row r="232" spans="1:65" s="2" customFormat="1" ht="21.75" customHeight="1">
      <c r="A232" s="35"/>
      <c r="B232" s="36"/>
      <c r="C232" s="250" t="s">
        <v>1000</v>
      </c>
      <c r="D232" s="250" t="s">
        <v>405</v>
      </c>
      <c r="E232" s="251" t="s">
        <v>3200</v>
      </c>
      <c r="F232" s="252" t="s">
        <v>3201</v>
      </c>
      <c r="G232" s="253" t="s">
        <v>342</v>
      </c>
      <c r="H232" s="254">
        <v>0.01</v>
      </c>
      <c r="I232" s="255"/>
      <c r="J232" s="256">
        <f t="shared" si="30"/>
        <v>0</v>
      </c>
      <c r="K232" s="252" t="s">
        <v>1</v>
      </c>
      <c r="L232" s="257"/>
      <c r="M232" s="258" t="s">
        <v>1</v>
      </c>
      <c r="N232" s="259" t="s">
        <v>50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1155</v>
      </c>
      <c r="AT232" s="205" t="s">
        <v>405</v>
      </c>
      <c r="AU232" s="205" t="s">
        <v>93</v>
      </c>
      <c r="AY232" s="17" t="s">
        <v>209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7" t="s">
        <v>93</v>
      </c>
      <c r="BK232" s="206">
        <f t="shared" si="39"/>
        <v>0</v>
      </c>
      <c r="BL232" s="17" t="s">
        <v>1155</v>
      </c>
      <c r="BM232" s="205" t="s">
        <v>1645</v>
      </c>
    </row>
    <row r="233" spans="1:65" s="2" customFormat="1" ht="21.75" customHeight="1">
      <c r="A233" s="35"/>
      <c r="B233" s="36"/>
      <c r="C233" s="250" t="s">
        <v>1007</v>
      </c>
      <c r="D233" s="250" t="s">
        <v>405</v>
      </c>
      <c r="E233" s="251" t="s">
        <v>3200</v>
      </c>
      <c r="F233" s="252" t="s">
        <v>3201</v>
      </c>
      <c r="G233" s="253" t="s">
        <v>342</v>
      </c>
      <c r="H233" s="254">
        <v>0.01</v>
      </c>
      <c r="I233" s="255"/>
      <c r="J233" s="256">
        <f t="shared" si="30"/>
        <v>0</v>
      </c>
      <c r="K233" s="252" t="s">
        <v>1</v>
      </c>
      <c r="L233" s="257"/>
      <c r="M233" s="258" t="s">
        <v>1</v>
      </c>
      <c r="N233" s="259" t="s">
        <v>50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1155</v>
      </c>
      <c r="AT233" s="205" t="s">
        <v>405</v>
      </c>
      <c r="AU233" s="205" t="s">
        <v>93</v>
      </c>
      <c r="AY233" s="17" t="s">
        <v>209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7" t="s">
        <v>93</v>
      </c>
      <c r="BK233" s="206">
        <f t="shared" si="39"/>
        <v>0</v>
      </c>
      <c r="BL233" s="17" t="s">
        <v>1155</v>
      </c>
      <c r="BM233" s="205" t="s">
        <v>1654</v>
      </c>
    </row>
    <row r="234" spans="1:65" s="2" customFormat="1" ht="16.5" customHeight="1">
      <c r="A234" s="35"/>
      <c r="B234" s="36"/>
      <c r="C234" s="250" t="s">
        <v>1013</v>
      </c>
      <c r="D234" s="250" t="s">
        <v>405</v>
      </c>
      <c r="E234" s="251" t="s">
        <v>3202</v>
      </c>
      <c r="F234" s="252" t="s">
        <v>3203</v>
      </c>
      <c r="G234" s="253" t="s">
        <v>2550</v>
      </c>
      <c r="H234" s="254">
        <v>1</v>
      </c>
      <c r="I234" s="255"/>
      <c r="J234" s="256">
        <f t="shared" si="30"/>
        <v>0</v>
      </c>
      <c r="K234" s="252" t="s">
        <v>1</v>
      </c>
      <c r="L234" s="257"/>
      <c r="M234" s="258" t="s">
        <v>1</v>
      </c>
      <c r="N234" s="259" t="s">
        <v>50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1155</v>
      </c>
      <c r="AT234" s="205" t="s">
        <v>405</v>
      </c>
      <c r="AU234" s="205" t="s">
        <v>93</v>
      </c>
      <c r="AY234" s="17" t="s">
        <v>209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7" t="s">
        <v>93</v>
      </c>
      <c r="BK234" s="206">
        <f t="shared" si="39"/>
        <v>0</v>
      </c>
      <c r="BL234" s="17" t="s">
        <v>1155</v>
      </c>
      <c r="BM234" s="205" t="s">
        <v>1668</v>
      </c>
    </row>
    <row r="235" spans="1:65" s="2" customFormat="1" ht="16.5" customHeight="1">
      <c r="A235" s="35"/>
      <c r="B235" s="36"/>
      <c r="C235" s="250" t="s">
        <v>1018</v>
      </c>
      <c r="D235" s="250" t="s">
        <v>405</v>
      </c>
      <c r="E235" s="251" t="s">
        <v>3204</v>
      </c>
      <c r="F235" s="252" t="s">
        <v>3205</v>
      </c>
      <c r="G235" s="253" t="s">
        <v>334</v>
      </c>
      <c r="H235" s="254">
        <v>5</v>
      </c>
      <c r="I235" s="255"/>
      <c r="J235" s="256">
        <f t="shared" si="30"/>
        <v>0</v>
      </c>
      <c r="K235" s="252" t="s">
        <v>1</v>
      </c>
      <c r="L235" s="257"/>
      <c r="M235" s="258" t="s">
        <v>1</v>
      </c>
      <c r="N235" s="259" t="s">
        <v>50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1155</v>
      </c>
      <c r="AT235" s="205" t="s">
        <v>405</v>
      </c>
      <c r="AU235" s="205" t="s">
        <v>93</v>
      </c>
      <c r="AY235" s="17" t="s">
        <v>209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7" t="s">
        <v>93</v>
      </c>
      <c r="BK235" s="206">
        <f t="shared" si="39"/>
        <v>0</v>
      </c>
      <c r="BL235" s="17" t="s">
        <v>1155</v>
      </c>
      <c r="BM235" s="205" t="s">
        <v>1679</v>
      </c>
    </row>
    <row r="236" spans="1:65" s="2" customFormat="1" ht="21.75" customHeight="1">
      <c r="A236" s="35"/>
      <c r="B236" s="36"/>
      <c r="C236" s="250" t="s">
        <v>1023</v>
      </c>
      <c r="D236" s="250" t="s">
        <v>405</v>
      </c>
      <c r="E236" s="251" t="s">
        <v>3206</v>
      </c>
      <c r="F236" s="252" t="s">
        <v>3207</v>
      </c>
      <c r="G236" s="253" t="s">
        <v>334</v>
      </c>
      <c r="H236" s="254">
        <v>6</v>
      </c>
      <c r="I236" s="255"/>
      <c r="J236" s="256">
        <f t="shared" si="30"/>
        <v>0</v>
      </c>
      <c r="K236" s="252" t="s">
        <v>1</v>
      </c>
      <c r="L236" s="257"/>
      <c r="M236" s="258" t="s">
        <v>1</v>
      </c>
      <c r="N236" s="259" t="s">
        <v>50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1155</v>
      </c>
      <c r="AT236" s="205" t="s">
        <v>405</v>
      </c>
      <c r="AU236" s="205" t="s">
        <v>93</v>
      </c>
      <c r="AY236" s="17" t="s">
        <v>209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7" t="s">
        <v>93</v>
      </c>
      <c r="BK236" s="206">
        <f t="shared" si="39"/>
        <v>0</v>
      </c>
      <c r="BL236" s="17" t="s">
        <v>1155</v>
      </c>
      <c r="BM236" s="205" t="s">
        <v>1691</v>
      </c>
    </row>
    <row r="237" spans="1:65" s="2" customFormat="1" ht="16.5" customHeight="1">
      <c r="A237" s="35"/>
      <c r="B237" s="36"/>
      <c r="C237" s="194" t="s">
        <v>1029</v>
      </c>
      <c r="D237" s="194" t="s">
        <v>212</v>
      </c>
      <c r="E237" s="195" t="s">
        <v>3208</v>
      </c>
      <c r="F237" s="196" t="s">
        <v>3209</v>
      </c>
      <c r="G237" s="197" t="s">
        <v>2435</v>
      </c>
      <c r="H237" s="260"/>
      <c r="I237" s="199"/>
      <c r="J237" s="200">
        <f t="shared" si="30"/>
        <v>0</v>
      </c>
      <c r="K237" s="196" t="s">
        <v>1</v>
      </c>
      <c r="L237" s="40"/>
      <c r="M237" s="201" t="s">
        <v>1</v>
      </c>
      <c r="N237" s="202" t="s">
        <v>50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1155</v>
      </c>
      <c r="AT237" s="205" t="s">
        <v>212</v>
      </c>
      <c r="AU237" s="205" t="s">
        <v>93</v>
      </c>
      <c r="AY237" s="17" t="s">
        <v>209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7" t="s">
        <v>93</v>
      </c>
      <c r="BK237" s="206">
        <f t="shared" si="39"/>
        <v>0</v>
      </c>
      <c r="BL237" s="17" t="s">
        <v>1155</v>
      </c>
      <c r="BM237" s="205" t="s">
        <v>3210</v>
      </c>
    </row>
    <row r="238" spans="1:65" s="2" customFormat="1" ht="24.2" customHeight="1">
      <c r="A238" s="35"/>
      <c r="B238" s="36"/>
      <c r="C238" s="194" t="s">
        <v>1036</v>
      </c>
      <c r="D238" s="194" t="s">
        <v>212</v>
      </c>
      <c r="E238" s="195" t="s">
        <v>3211</v>
      </c>
      <c r="F238" s="196" t="s">
        <v>3212</v>
      </c>
      <c r="G238" s="197" t="s">
        <v>2435</v>
      </c>
      <c r="H238" s="260"/>
      <c r="I238" s="199"/>
      <c r="J238" s="200">
        <f t="shared" si="30"/>
        <v>0</v>
      </c>
      <c r="K238" s="196" t="s">
        <v>1</v>
      </c>
      <c r="L238" s="40"/>
      <c r="M238" s="201" t="s">
        <v>1</v>
      </c>
      <c r="N238" s="202" t="s">
        <v>50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1155</v>
      </c>
      <c r="AT238" s="205" t="s">
        <v>212</v>
      </c>
      <c r="AU238" s="205" t="s">
        <v>93</v>
      </c>
      <c r="AY238" s="17" t="s">
        <v>209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7" t="s">
        <v>93</v>
      </c>
      <c r="BK238" s="206">
        <f t="shared" si="39"/>
        <v>0</v>
      </c>
      <c r="BL238" s="17" t="s">
        <v>1155</v>
      </c>
      <c r="BM238" s="205" t="s">
        <v>3213</v>
      </c>
    </row>
    <row r="239" spans="1:65" s="12" customFormat="1" ht="25.9" customHeight="1">
      <c r="B239" s="178"/>
      <c r="C239" s="179"/>
      <c r="D239" s="180" t="s">
        <v>84</v>
      </c>
      <c r="E239" s="181" t="s">
        <v>2720</v>
      </c>
      <c r="F239" s="181" t="s">
        <v>3214</v>
      </c>
      <c r="G239" s="179"/>
      <c r="H239" s="179"/>
      <c r="I239" s="182"/>
      <c r="J239" s="183">
        <f>BK239</f>
        <v>0</v>
      </c>
      <c r="K239" s="179"/>
      <c r="L239" s="184"/>
      <c r="M239" s="185"/>
      <c r="N239" s="186"/>
      <c r="O239" s="186"/>
      <c r="P239" s="187">
        <f>SUM(P240:P260)</f>
        <v>0</v>
      </c>
      <c r="Q239" s="186"/>
      <c r="R239" s="187">
        <f>SUM(R240:R260)</f>
        <v>0</v>
      </c>
      <c r="S239" s="186"/>
      <c r="T239" s="188">
        <f>SUM(T240:T260)</f>
        <v>0</v>
      </c>
      <c r="AR239" s="189" t="s">
        <v>130</v>
      </c>
      <c r="AT239" s="190" t="s">
        <v>84</v>
      </c>
      <c r="AU239" s="190" t="s">
        <v>85</v>
      </c>
      <c r="AY239" s="189" t="s">
        <v>209</v>
      </c>
      <c r="BK239" s="191">
        <f>SUM(BK240:BK260)</f>
        <v>0</v>
      </c>
    </row>
    <row r="240" spans="1:65" s="2" customFormat="1" ht="16.5" customHeight="1">
      <c r="A240" s="35"/>
      <c r="B240" s="36"/>
      <c r="C240" s="194" t="s">
        <v>1045</v>
      </c>
      <c r="D240" s="194" t="s">
        <v>212</v>
      </c>
      <c r="E240" s="195" t="s">
        <v>3215</v>
      </c>
      <c r="F240" s="196" t="s">
        <v>3216</v>
      </c>
      <c r="G240" s="197" t="s">
        <v>2550</v>
      </c>
      <c r="H240" s="198">
        <v>1</v>
      </c>
      <c r="I240" s="199"/>
      <c r="J240" s="200">
        <f t="shared" ref="J240:J260" si="40">ROUND(I240*H240,2)</f>
        <v>0</v>
      </c>
      <c r="K240" s="196" t="s">
        <v>1</v>
      </c>
      <c r="L240" s="40"/>
      <c r="M240" s="201" t="s">
        <v>1</v>
      </c>
      <c r="N240" s="202" t="s">
        <v>50</v>
      </c>
      <c r="O240" s="72"/>
      <c r="P240" s="203">
        <f t="shared" ref="P240:P260" si="41">O240*H240</f>
        <v>0</v>
      </c>
      <c r="Q240" s="203">
        <v>0</v>
      </c>
      <c r="R240" s="203">
        <f t="shared" ref="R240:R260" si="42">Q240*H240</f>
        <v>0</v>
      </c>
      <c r="S240" s="203">
        <v>0</v>
      </c>
      <c r="T240" s="204">
        <f t="shared" ref="T240:T260" si="4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720</v>
      </c>
      <c r="AT240" s="205" t="s">
        <v>212</v>
      </c>
      <c r="AU240" s="205" t="s">
        <v>93</v>
      </c>
      <c r="AY240" s="17" t="s">
        <v>209</v>
      </c>
      <c r="BE240" s="206">
        <f t="shared" ref="BE240:BE260" si="44">IF(N240="základní",J240,0)</f>
        <v>0</v>
      </c>
      <c r="BF240" s="206">
        <f t="shared" ref="BF240:BF260" si="45">IF(N240="snížená",J240,0)</f>
        <v>0</v>
      </c>
      <c r="BG240" s="206">
        <f t="shared" ref="BG240:BG260" si="46">IF(N240="zákl. přenesená",J240,0)</f>
        <v>0</v>
      </c>
      <c r="BH240" s="206">
        <f t="shared" ref="BH240:BH260" si="47">IF(N240="sníž. přenesená",J240,0)</f>
        <v>0</v>
      </c>
      <c r="BI240" s="206">
        <f t="shared" ref="BI240:BI260" si="48">IF(N240="nulová",J240,0)</f>
        <v>0</v>
      </c>
      <c r="BJ240" s="17" t="s">
        <v>93</v>
      </c>
      <c r="BK240" s="206">
        <f t="shared" ref="BK240:BK260" si="49">ROUND(I240*H240,2)</f>
        <v>0</v>
      </c>
      <c r="BL240" s="17" t="s">
        <v>720</v>
      </c>
      <c r="BM240" s="205" t="s">
        <v>1715</v>
      </c>
    </row>
    <row r="241" spans="1:65" s="2" customFormat="1" ht="16.5" customHeight="1">
      <c r="A241" s="35"/>
      <c r="B241" s="36"/>
      <c r="C241" s="194" t="s">
        <v>1051</v>
      </c>
      <c r="D241" s="194" t="s">
        <v>212</v>
      </c>
      <c r="E241" s="195" t="s">
        <v>3217</v>
      </c>
      <c r="F241" s="196" t="s">
        <v>3218</v>
      </c>
      <c r="G241" s="197" t="s">
        <v>2550</v>
      </c>
      <c r="H241" s="198">
        <v>1</v>
      </c>
      <c r="I241" s="199"/>
      <c r="J241" s="200">
        <f t="shared" si="40"/>
        <v>0</v>
      </c>
      <c r="K241" s="196" t="s">
        <v>1</v>
      </c>
      <c r="L241" s="40"/>
      <c r="M241" s="201" t="s">
        <v>1</v>
      </c>
      <c r="N241" s="202" t="s">
        <v>50</v>
      </c>
      <c r="O241" s="72"/>
      <c r="P241" s="203">
        <f t="shared" si="41"/>
        <v>0</v>
      </c>
      <c r="Q241" s="203">
        <v>0</v>
      </c>
      <c r="R241" s="203">
        <f t="shared" si="42"/>
        <v>0</v>
      </c>
      <c r="S241" s="203">
        <v>0</v>
      </c>
      <c r="T241" s="204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720</v>
      </c>
      <c r="AT241" s="205" t="s">
        <v>212</v>
      </c>
      <c r="AU241" s="205" t="s">
        <v>93</v>
      </c>
      <c r="AY241" s="17" t="s">
        <v>209</v>
      </c>
      <c r="BE241" s="206">
        <f t="shared" si="44"/>
        <v>0</v>
      </c>
      <c r="BF241" s="206">
        <f t="shared" si="45"/>
        <v>0</v>
      </c>
      <c r="BG241" s="206">
        <f t="shared" si="46"/>
        <v>0</v>
      </c>
      <c r="BH241" s="206">
        <f t="shared" si="47"/>
        <v>0</v>
      </c>
      <c r="BI241" s="206">
        <f t="shared" si="48"/>
        <v>0</v>
      </c>
      <c r="BJ241" s="17" t="s">
        <v>93</v>
      </c>
      <c r="BK241" s="206">
        <f t="shared" si="49"/>
        <v>0</v>
      </c>
      <c r="BL241" s="17" t="s">
        <v>720</v>
      </c>
      <c r="BM241" s="205" t="s">
        <v>1724</v>
      </c>
    </row>
    <row r="242" spans="1:65" s="2" customFormat="1" ht="16.5" customHeight="1">
      <c r="A242" s="35"/>
      <c r="B242" s="36"/>
      <c r="C242" s="194" t="s">
        <v>1057</v>
      </c>
      <c r="D242" s="194" t="s">
        <v>212</v>
      </c>
      <c r="E242" s="195" t="s">
        <v>3219</v>
      </c>
      <c r="F242" s="196" t="s">
        <v>3220</v>
      </c>
      <c r="G242" s="197" t="s">
        <v>2550</v>
      </c>
      <c r="H242" s="198">
        <v>1</v>
      </c>
      <c r="I242" s="199"/>
      <c r="J242" s="200">
        <f t="shared" si="40"/>
        <v>0</v>
      </c>
      <c r="K242" s="196" t="s">
        <v>1</v>
      </c>
      <c r="L242" s="40"/>
      <c r="M242" s="201" t="s">
        <v>1</v>
      </c>
      <c r="N242" s="202" t="s">
        <v>50</v>
      </c>
      <c r="O242" s="72"/>
      <c r="P242" s="203">
        <f t="shared" si="41"/>
        <v>0</v>
      </c>
      <c r="Q242" s="203">
        <v>0</v>
      </c>
      <c r="R242" s="203">
        <f t="shared" si="42"/>
        <v>0</v>
      </c>
      <c r="S242" s="203">
        <v>0</v>
      </c>
      <c r="T242" s="204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720</v>
      </c>
      <c r="AT242" s="205" t="s">
        <v>212</v>
      </c>
      <c r="AU242" s="205" t="s">
        <v>93</v>
      </c>
      <c r="AY242" s="17" t="s">
        <v>209</v>
      </c>
      <c r="BE242" s="206">
        <f t="shared" si="44"/>
        <v>0</v>
      </c>
      <c r="BF242" s="206">
        <f t="shared" si="45"/>
        <v>0</v>
      </c>
      <c r="BG242" s="206">
        <f t="shared" si="46"/>
        <v>0</v>
      </c>
      <c r="BH242" s="206">
        <f t="shared" si="47"/>
        <v>0</v>
      </c>
      <c r="BI242" s="206">
        <f t="shared" si="48"/>
        <v>0</v>
      </c>
      <c r="BJ242" s="17" t="s">
        <v>93</v>
      </c>
      <c r="BK242" s="206">
        <f t="shared" si="49"/>
        <v>0</v>
      </c>
      <c r="BL242" s="17" t="s">
        <v>720</v>
      </c>
      <c r="BM242" s="205" t="s">
        <v>1734</v>
      </c>
    </row>
    <row r="243" spans="1:65" s="2" customFormat="1" ht="21.75" customHeight="1">
      <c r="A243" s="35"/>
      <c r="B243" s="36"/>
      <c r="C243" s="194" t="s">
        <v>1063</v>
      </c>
      <c r="D243" s="194" t="s">
        <v>212</v>
      </c>
      <c r="E243" s="195" t="s">
        <v>3221</v>
      </c>
      <c r="F243" s="196" t="s">
        <v>3222</v>
      </c>
      <c r="G243" s="197" t="s">
        <v>2550</v>
      </c>
      <c r="H243" s="198">
        <v>1</v>
      </c>
      <c r="I243" s="199"/>
      <c r="J243" s="200">
        <f t="shared" si="40"/>
        <v>0</v>
      </c>
      <c r="K243" s="196" t="s">
        <v>1</v>
      </c>
      <c r="L243" s="40"/>
      <c r="M243" s="201" t="s">
        <v>1</v>
      </c>
      <c r="N243" s="202" t="s">
        <v>50</v>
      </c>
      <c r="O243" s="72"/>
      <c r="P243" s="203">
        <f t="shared" si="41"/>
        <v>0</v>
      </c>
      <c r="Q243" s="203">
        <v>0</v>
      </c>
      <c r="R243" s="203">
        <f t="shared" si="42"/>
        <v>0</v>
      </c>
      <c r="S243" s="203">
        <v>0</v>
      </c>
      <c r="T243" s="204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720</v>
      </c>
      <c r="AT243" s="205" t="s">
        <v>212</v>
      </c>
      <c r="AU243" s="205" t="s">
        <v>93</v>
      </c>
      <c r="AY243" s="17" t="s">
        <v>209</v>
      </c>
      <c r="BE243" s="206">
        <f t="shared" si="44"/>
        <v>0</v>
      </c>
      <c r="BF243" s="206">
        <f t="shared" si="45"/>
        <v>0</v>
      </c>
      <c r="BG243" s="206">
        <f t="shared" si="46"/>
        <v>0</v>
      </c>
      <c r="BH243" s="206">
        <f t="shared" si="47"/>
        <v>0</v>
      </c>
      <c r="BI243" s="206">
        <f t="shared" si="48"/>
        <v>0</v>
      </c>
      <c r="BJ243" s="17" t="s">
        <v>93</v>
      </c>
      <c r="BK243" s="206">
        <f t="shared" si="49"/>
        <v>0</v>
      </c>
      <c r="BL243" s="17" t="s">
        <v>720</v>
      </c>
      <c r="BM243" s="205" t="s">
        <v>1758</v>
      </c>
    </row>
    <row r="244" spans="1:65" s="2" customFormat="1" ht="16.5" customHeight="1">
      <c r="A244" s="35"/>
      <c r="B244" s="36"/>
      <c r="C244" s="194" t="s">
        <v>1066</v>
      </c>
      <c r="D244" s="194" t="s">
        <v>212</v>
      </c>
      <c r="E244" s="195" t="s">
        <v>3223</v>
      </c>
      <c r="F244" s="196" t="s">
        <v>3224</v>
      </c>
      <c r="G244" s="197" t="s">
        <v>2550</v>
      </c>
      <c r="H244" s="198">
        <v>1</v>
      </c>
      <c r="I244" s="199"/>
      <c r="J244" s="200">
        <f t="shared" si="40"/>
        <v>0</v>
      </c>
      <c r="K244" s="196" t="s">
        <v>1</v>
      </c>
      <c r="L244" s="40"/>
      <c r="M244" s="201" t="s">
        <v>1</v>
      </c>
      <c r="N244" s="202" t="s">
        <v>50</v>
      </c>
      <c r="O244" s="72"/>
      <c r="P244" s="203">
        <f t="shared" si="41"/>
        <v>0</v>
      </c>
      <c r="Q244" s="203">
        <v>0</v>
      </c>
      <c r="R244" s="203">
        <f t="shared" si="42"/>
        <v>0</v>
      </c>
      <c r="S244" s="203">
        <v>0</v>
      </c>
      <c r="T244" s="204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720</v>
      </c>
      <c r="AT244" s="205" t="s">
        <v>212</v>
      </c>
      <c r="AU244" s="205" t="s">
        <v>93</v>
      </c>
      <c r="AY244" s="17" t="s">
        <v>209</v>
      </c>
      <c r="BE244" s="206">
        <f t="shared" si="44"/>
        <v>0</v>
      </c>
      <c r="BF244" s="206">
        <f t="shared" si="45"/>
        <v>0</v>
      </c>
      <c r="BG244" s="206">
        <f t="shared" si="46"/>
        <v>0</v>
      </c>
      <c r="BH244" s="206">
        <f t="shared" si="47"/>
        <v>0</v>
      </c>
      <c r="BI244" s="206">
        <f t="shared" si="48"/>
        <v>0</v>
      </c>
      <c r="BJ244" s="17" t="s">
        <v>93</v>
      </c>
      <c r="BK244" s="206">
        <f t="shared" si="49"/>
        <v>0</v>
      </c>
      <c r="BL244" s="17" t="s">
        <v>720</v>
      </c>
      <c r="BM244" s="205" t="s">
        <v>1768</v>
      </c>
    </row>
    <row r="245" spans="1:65" s="2" customFormat="1" ht="16.5" customHeight="1">
      <c r="A245" s="35"/>
      <c r="B245" s="36"/>
      <c r="C245" s="194" t="s">
        <v>1071</v>
      </c>
      <c r="D245" s="194" t="s">
        <v>212</v>
      </c>
      <c r="E245" s="195" t="s">
        <v>3225</v>
      </c>
      <c r="F245" s="196" t="s">
        <v>3226</v>
      </c>
      <c r="G245" s="197" t="s">
        <v>2550</v>
      </c>
      <c r="H245" s="198">
        <v>2</v>
      </c>
      <c r="I245" s="199"/>
      <c r="J245" s="200">
        <f t="shared" si="40"/>
        <v>0</v>
      </c>
      <c r="K245" s="196" t="s">
        <v>1</v>
      </c>
      <c r="L245" s="40"/>
      <c r="M245" s="201" t="s">
        <v>1</v>
      </c>
      <c r="N245" s="202" t="s">
        <v>50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720</v>
      </c>
      <c r="AT245" s="205" t="s">
        <v>212</v>
      </c>
      <c r="AU245" s="205" t="s">
        <v>93</v>
      </c>
      <c r="AY245" s="17" t="s">
        <v>209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7" t="s">
        <v>93</v>
      </c>
      <c r="BK245" s="206">
        <f t="shared" si="49"/>
        <v>0</v>
      </c>
      <c r="BL245" s="17" t="s">
        <v>720</v>
      </c>
      <c r="BM245" s="205" t="s">
        <v>1778</v>
      </c>
    </row>
    <row r="246" spans="1:65" s="2" customFormat="1" ht="16.5" customHeight="1">
      <c r="A246" s="35"/>
      <c r="B246" s="36"/>
      <c r="C246" s="194" t="s">
        <v>1076</v>
      </c>
      <c r="D246" s="194" t="s">
        <v>212</v>
      </c>
      <c r="E246" s="195" t="s">
        <v>3227</v>
      </c>
      <c r="F246" s="196" t="s">
        <v>3228</v>
      </c>
      <c r="G246" s="197" t="s">
        <v>2550</v>
      </c>
      <c r="H246" s="198">
        <v>1</v>
      </c>
      <c r="I246" s="199"/>
      <c r="J246" s="200">
        <f t="shared" si="40"/>
        <v>0</v>
      </c>
      <c r="K246" s="196" t="s">
        <v>1</v>
      </c>
      <c r="L246" s="40"/>
      <c r="M246" s="201" t="s">
        <v>1</v>
      </c>
      <c r="N246" s="202" t="s">
        <v>50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720</v>
      </c>
      <c r="AT246" s="205" t="s">
        <v>212</v>
      </c>
      <c r="AU246" s="205" t="s">
        <v>93</v>
      </c>
      <c r="AY246" s="17" t="s">
        <v>209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7" t="s">
        <v>93</v>
      </c>
      <c r="BK246" s="206">
        <f t="shared" si="49"/>
        <v>0</v>
      </c>
      <c r="BL246" s="17" t="s">
        <v>720</v>
      </c>
      <c r="BM246" s="205" t="s">
        <v>1788</v>
      </c>
    </row>
    <row r="247" spans="1:65" s="2" customFormat="1" ht="16.5" customHeight="1">
      <c r="A247" s="35"/>
      <c r="B247" s="36"/>
      <c r="C247" s="194" t="s">
        <v>1081</v>
      </c>
      <c r="D247" s="194" t="s">
        <v>212</v>
      </c>
      <c r="E247" s="195" t="s">
        <v>3229</v>
      </c>
      <c r="F247" s="196" t="s">
        <v>3230</v>
      </c>
      <c r="G247" s="197" t="s">
        <v>2550</v>
      </c>
      <c r="H247" s="198">
        <v>1</v>
      </c>
      <c r="I247" s="199"/>
      <c r="J247" s="200">
        <f t="shared" si="40"/>
        <v>0</v>
      </c>
      <c r="K247" s="196" t="s">
        <v>1</v>
      </c>
      <c r="L247" s="40"/>
      <c r="M247" s="201" t="s">
        <v>1</v>
      </c>
      <c r="N247" s="202" t="s">
        <v>50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720</v>
      </c>
      <c r="AT247" s="205" t="s">
        <v>212</v>
      </c>
      <c r="AU247" s="205" t="s">
        <v>93</v>
      </c>
      <c r="AY247" s="17" t="s">
        <v>209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7" t="s">
        <v>93</v>
      </c>
      <c r="BK247" s="206">
        <f t="shared" si="49"/>
        <v>0</v>
      </c>
      <c r="BL247" s="17" t="s">
        <v>720</v>
      </c>
      <c r="BM247" s="205" t="s">
        <v>1798</v>
      </c>
    </row>
    <row r="248" spans="1:65" s="2" customFormat="1" ht="16.5" customHeight="1">
      <c r="A248" s="35"/>
      <c r="B248" s="36"/>
      <c r="C248" s="194" t="s">
        <v>1084</v>
      </c>
      <c r="D248" s="194" t="s">
        <v>212</v>
      </c>
      <c r="E248" s="195" t="s">
        <v>3231</v>
      </c>
      <c r="F248" s="196" t="s">
        <v>3232</v>
      </c>
      <c r="G248" s="197" t="s">
        <v>2550</v>
      </c>
      <c r="H248" s="198">
        <v>1</v>
      </c>
      <c r="I248" s="199"/>
      <c r="J248" s="200">
        <f t="shared" si="40"/>
        <v>0</v>
      </c>
      <c r="K248" s="196" t="s">
        <v>1</v>
      </c>
      <c r="L248" s="40"/>
      <c r="M248" s="201" t="s">
        <v>1</v>
      </c>
      <c r="N248" s="202" t="s">
        <v>50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720</v>
      </c>
      <c r="AT248" s="205" t="s">
        <v>212</v>
      </c>
      <c r="AU248" s="205" t="s">
        <v>93</v>
      </c>
      <c r="AY248" s="17" t="s">
        <v>209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7" t="s">
        <v>93</v>
      </c>
      <c r="BK248" s="206">
        <f t="shared" si="49"/>
        <v>0</v>
      </c>
      <c r="BL248" s="17" t="s">
        <v>720</v>
      </c>
      <c r="BM248" s="205" t="s">
        <v>1808</v>
      </c>
    </row>
    <row r="249" spans="1:65" s="2" customFormat="1" ht="16.5" customHeight="1">
      <c r="A249" s="35"/>
      <c r="B249" s="36"/>
      <c r="C249" s="194" t="s">
        <v>1090</v>
      </c>
      <c r="D249" s="194" t="s">
        <v>212</v>
      </c>
      <c r="E249" s="195" t="s">
        <v>3233</v>
      </c>
      <c r="F249" s="196" t="s">
        <v>3234</v>
      </c>
      <c r="G249" s="197" t="s">
        <v>2550</v>
      </c>
      <c r="H249" s="198">
        <v>1</v>
      </c>
      <c r="I249" s="199"/>
      <c r="J249" s="200">
        <f t="shared" si="40"/>
        <v>0</v>
      </c>
      <c r="K249" s="196" t="s">
        <v>1</v>
      </c>
      <c r="L249" s="40"/>
      <c r="M249" s="201" t="s">
        <v>1</v>
      </c>
      <c r="N249" s="202" t="s">
        <v>50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720</v>
      </c>
      <c r="AT249" s="205" t="s">
        <v>212</v>
      </c>
      <c r="AU249" s="205" t="s">
        <v>93</v>
      </c>
      <c r="AY249" s="17" t="s">
        <v>209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7" t="s">
        <v>93</v>
      </c>
      <c r="BK249" s="206">
        <f t="shared" si="49"/>
        <v>0</v>
      </c>
      <c r="BL249" s="17" t="s">
        <v>720</v>
      </c>
      <c r="BM249" s="205" t="s">
        <v>1818</v>
      </c>
    </row>
    <row r="250" spans="1:65" s="2" customFormat="1" ht="16.5" customHeight="1">
      <c r="A250" s="35"/>
      <c r="B250" s="36"/>
      <c r="C250" s="194" t="s">
        <v>1095</v>
      </c>
      <c r="D250" s="194" t="s">
        <v>212</v>
      </c>
      <c r="E250" s="195" t="s">
        <v>3235</v>
      </c>
      <c r="F250" s="196" t="s">
        <v>3236</v>
      </c>
      <c r="G250" s="197" t="s">
        <v>2550</v>
      </c>
      <c r="H250" s="198">
        <v>1</v>
      </c>
      <c r="I250" s="199"/>
      <c r="J250" s="200">
        <f t="shared" si="40"/>
        <v>0</v>
      </c>
      <c r="K250" s="196" t="s">
        <v>1</v>
      </c>
      <c r="L250" s="40"/>
      <c r="M250" s="201" t="s">
        <v>1</v>
      </c>
      <c r="N250" s="202" t="s">
        <v>50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720</v>
      </c>
      <c r="AT250" s="205" t="s">
        <v>212</v>
      </c>
      <c r="AU250" s="205" t="s">
        <v>93</v>
      </c>
      <c r="AY250" s="17" t="s">
        <v>209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7" t="s">
        <v>93</v>
      </c>
      <c r="BK250" s="206">
        <f t="shared" si="49"/>
        <v>0</v>
      </c>
      <c r="BL250" s="17" t="s">
        <v>720</v>
      </c>
      <c r="BM250" s="205" t="s">
        <v>1831</v>
      </c>
    </row>
    <row r="251" spans="1:65" s="2" customFormat="1" ht="21.75" customHeight="1">
      <c r="A251" s="35"/>
      <c r="B251" s="36"/>
      <c r="C251" s="194" t="s">
        <v>1102</v>
      </c>
      <c r="D251" s="194" t="s">
        <v>212</v>
      </c>
      <c r="E251" s="195" t="s">
        <v>3237</v>
      </c>
      <c r="F251" s="196" t="s">
        <v>3238</v>
      </c>
      <c r="G251" s="197" t="s">
        <v>2550</v>
      </c>
      <c r="H251" s="198">
        <v>3</v>
      </c>
      <c r="I251" s="199"/>
      <c r="J251" s="200">
        <f t="shared" si="40"/>
        <v>0</v>
      </c>
      <c r="K251" s="196" t="s">
        <v>1</v>
      </c>
      <c r="L251" s="40"/>
      <c r="M251" s="201" t="s">
        <v>1</v>
      </c>
      <c r="N251" s="202" t="s">
        <v>50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720</v>
      </c>
      <c r="AT251" s="205" t="s">
        <v>212</v>
      </c>
      <c r="AU251" s="205" t="s">
        <v>93</v>
      </c>
      <c r="AY251" s="17" t="s">
        <v>209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7" t="s">
        <v>93</v>
      </c>
      <c r="BK251" s="206">
        <f t="shared" si="49"/>
        <v>0</v>
      </c>
      <c r="BL251" s="17" t="s">
        <v>720</v>
      </c>
      <c r="BM251" s="205" t="s">
        <v>1842</v>
      </c>
    </row>
    <row r="252" spans="1:65" s="2" customFormat="1" ht="21.75" customHeight="1">
      <c r="A252" s="35"/>
      <c r="B252" s="36"/>
      <c r="C252" s="194" t="s">
        <v>1110</v>
      </c>
      <c r="D252" s="194" t="s">
        <v>212</v>
      </c>
      <c r="E252" s="195" t="s">
        <v>3239</v>
      </c>
      <c r="F252" s="196" t="s">
        <v>3240</v>
      </c>
      <c r="G252" s="197" t="s">
        <v>2550</v>
      </c>
      <c r="H252" s="198">
        <v>9</v>
      </c>
      <c r="I252" s="199"/>
      <c r="J252" s="200">
        <f t="shared" si="40"/>
        <v>0</v>
      </c>
      <c r="K252" s="196" t="s">
        <v>1</v>
      </c>
      <c r="L252" s="40"/>
      <c r="M252" s="201" t="s">
        <v>1</v>
      </c>
      <c r="N252" s="202" t="s">
        <v>50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720</v>
      </c>
      <c r="AT252" s="205" t="s">
        <v>212</v>
      </c>
      <c r="AU252" s="205" t="s">
        <v>93</v>
      </c>
      <c r="AY252" s="17" t="s">
        <v>209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7" t="s">
        <v>93</v>
      </c>
      <c r="BK252" s="206">
        <f t="shared" si="49"/>
        <v>0</v>
      </c>
      <c r="BL252" s="17" t="s">
        <v>720</v>
      </c>
      <c r="BM252" s="205" t="s">
        <v>1851</v>
      </c>
    </row>
    <row r="253" spans="1:65" s="2" customFormat="1" ht="24.2" customHeight="1">
      <c r="A253" s="35"/>
      <c r="B253" s="36"/>
      <c r="C253" s="194" t="s">
        <v>1116</v>
      </c>
      <c r="D253" s="194" t="s">
        <v>212</v>
      </c>
      <c r="E253" s="195" t="s">
        <v>3241</v>
      </c>
      <c r="F253" s="196" t="s">
        <v>3242</v>
      </c>
      <c r="G253" s="197" t="s">
        <v>2550</v>
      </c>
      <c r="H253" s="198">
        <v>1</v>
      </c>
      <c r="I253" s="199"/>
      <c r="J253" s="200">
        <f t="shared" si="40"/>
        <v>0</v>
      </c>
      <c r="K253" s="196" t="s">
        <v>1</v>
      </c>
      <c r="L253" s="40"/>
      <c r="M253" s="201" t="s">
        <v>1</v>
      </c>
      <c r="N253" s="202" t="s">
        <v>50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720</v>
      </c>
      <c r="AT253" s="205" t="s">
        <v>212</v>
      </c>
      <c r="AU253" s="205" t="s">
        <v>93</v>
      </c>
      <c r="AY253" s="17" t="s">
        <v>209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7" t="s">
        <v>93</v>
      </c>
      <c r="BK253" s="206">
        <f t="shared" si="49"/>
        <v>0</v>
      </c>
      <c r="BL253" s="17" t="s">
        <v>720</v>
      </c>
      <c r="BM253" s="205" t="s">
        <v>1863</v>
      </c>
    </row>
    <row r="254" spans="1:65" s="2" customFormat="1" ht="16.5" customHeight="1">
      <c r="A254" s="35"/>
      <c r="B254" s="36"/>
      <c r="C254" s="194" t="s">
        <v>1126</v>
      </c>
      <c r="D254" s="194" t="s">
        <v>212</v>
      </c>
      <c r="E254" s="195" t="s">
        <v>3243</v>
      </c>
      <c r="F254" s="196" t="s">
        <v>3244</v>
      </c>
      <c r="G254" s="197" t="s">
        <v>2550</v>
      </c>
      <c r="H254" s="198">
        <v>1</v>
      </c>
      <c r="I254" s="199"/>
      <c r="J254" s="200">
        <f t="shared" si="40"/>
        <v>0</v>
      </c>
      <c r="K254" s="196" t="s">
        <v>1</v>
      </c>
      <c r="L254" s="40"/>
      <c r="M254" s="201" t="s">
        <v>1</v>
      </c>
      <c r="N254" s="202" t="s">
        <v>50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720</v>
      </c>
      <c r="AT254" s="205" t="s">
        <v>212</v>
      </c>
      <c r="AU254" s="205" t="s">
        <v>93</v>
      </c>
      <c r="AY254" s="17" t="s">
        <v>209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7" t="s">
        <v>93</v>
      </c>
      <c r="BK254" s="206">
        <f t="shared" si="49"/>
        <v>0</v>
      </c>
      <c r="BL254" s="17" t="s">
        <v>720</v>
      </c>
      <c r="BM254" s="205" t="s">
        <v>1874</v>
      </c>
    </row>
    <row r="255" spans="1:65" s="2" customFormat="1" ht="21.75" customHeight="1">
      <c r="A255" s="35"/>
      <c r="B255" s="36"/>
      <c r="C255" s="194" t="s">
        <v>1132</v>
      </c>
      <c r="D255" s="194" t="s">
        <v>212</v>
      </c>
      <c r="E255" s="195" t="s">
        <v>3245</v>
      </c>
      <c r="F255" s="196" t="s">
        <v>3246</v>
      </c>
      <c r="G255" s="197" t="s">
        <v>2550</v>
      </c>
      <c r="H255" s="198">
        <v>1</v>
      </c>
      <c r="I255" s="199"/>
      <c r="J255" s="200">
        <f t="shared" si="40"/>
        <v>0</v>
      </c>
      <c r="K255" s="196" t="s">
        <v>1</v>
      </c>
      <c r="L255" s="40"/>
      <c r="M255" s="201" t="s">
        <v>1</v>
      </c>
      <c r="N255" s="202" t="s">
        <v>50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720</v>
      </c>
      <c r="AT255" s="205" t="s">
        <v>212</v>
      </c>
      <c r="AU255" s="205" t="s">
        <v>93</v>
      </c>
      <c r="AY255" s="17" t="s">
        <v>209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7" t="s">
        <v>93</v>
      </c>
      <c r="BK255" s="206">
        <f t="shared" si="49"/>
        <v>0</v>
      </c>
      <c r="BL255" s="17" t="s">
        <v>720</v>
      </c>
      <c r="BM255" s="205" t="s">
        <v>1884</v>
      </c>
    </row>
    <row r="256" spans="1:65" s="2" customFormat="1" ht="21.75" customHeight="1">
      <c r="A256" s="35"/>
      <c r="B256" s="36"/>
      <c r="C256" s="194" t="s">
        <v>1137</v>
      </c>
      <c r="D256" s="194" t="s">
        <v>212</v>
      </c>
      <c r="E256" s="195" t="s">
        <v>3237</v>
      </c>
      <c r="F256" s="196" t="s">
        <v>3238</v>
      </c>
      <c r="G256" s="197" t="s">
        <v>2550</v>
      </c>
      <c r="H256" s="198">
        <v>2</v>
      </c>
      <c r="I256" s="199"/>
      <c r="J256" s="200">
        <f t="shared" si="40"/>
        <v>0</v>
      </c>
      <c r="K256" s="196" t="s">
        <v>1</v>
      </c>
      <c r="L256" s="40"/>
      <c r="M256" s="201" t="s">
        <v>1</v>
      </c>
      <c r="N256" s="202" t="s">
        <v>50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720</v>
      </c>
      <c r="AT256" s="205" t="s">
        <v>212</v>
      </c>
      <c r="AU256" s="205" t="s">
        <v>93</v>
      </c>
      <c r="AY256" s="17" t="s">
        <v>209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7" t="s">
        <v>93</v>
      </c>
      <c r="BK256" s="206">
        <f t="shared" si="49"/>
        <v>0</v>
      </c>
      <c r="BL256" s="17" t="s">
        <v>720</v>
      </c>
      <c r="BM256" s="205" t="s">
        <v>1893</v>
      </c>
    </row>
    <row r="257" spans="1:65" s="2" customFormat="1" ht="21.75" customHeight="1">
      <c r="A257" s="35"/>
      <c r="B257" s="36"/>
      <c r="C257" s="194" t="s">
        <v>1142</v>
      </c>
      <c r="D257" s="194" t="s">
        <v>212</v>
      </c>
      <c r="E257" s="195" t="s">
        <v>3239</v>
      </c>
      <c r="F257" s="196" t="s">
        <v>3240</v>
      </c>
      <c r="G257" s="197" t="s">
        <v>2550</v>
      </c>
      <c r="H257" s="198">
        <v>4</v>
      </c>
      <c r="I257" s="199"/>
      <c r="J257" s="200">
        <f t="shared" si="40"/>
        <v>0</v>
      </c>
      <c r="K257" s="196" t="s">
        <v>1</v>
      </c>
      <c r="L257" s="40"/>
      <c r="M257" s="201" t="s">
        <v>1</v>
      </c>
      <c r="N257" s="202" t="s">
        <v>50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720</v>
      </c>
      <c r="AT257" s="205" t="s">
        <v>212</v>
      </c>
      <c r="AU257" s="205" t="s">
        <v>93</v>
      </c>
      <c r="AY257" s="17" t="s">
        <v>209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7" t="s">
        <v>93</v>
      </c>
      <c r="BK257" s="206">
        <f t="shared" si="49"/>
        <v>0</v>
      </c>
      <c r="BL257" s="17" t="s">
        <v>720</v>
      </c>
      <c r="BM257" s="205" t="s">
        <v>1907</v>
      </c>
    </row>
    <row r="258" spans="1:65" s="2" customFormat="1" ht="16.5" customHeight="1">
      <c r="A258" s="35"/>
      <c r="B258" s="36"/>
      <c r="C258" s="194" t="s">
        <v>1148</v>
      </c>
      <c r="D258" s="194" t="s">
        <v>212</v>
      </c>
      <c r="E258" s="195" t="s">
        <v>3247</v>
      </c>
      <c r="F258" s="196" t="s">
        <v>3248</v>
      </c>
      <c r="G258" s="197" t="s">
        <v>2550</v>
      </c>
      <c r="H258" s="198">
        <v>4</v>
      </c>
      <c r="I258" s="199"/>
      <c r="J258" s="200">
        <f t="shared" si="40"/>
        <v>0</v>
      </c>
      <c r="K258" s="196" t="s">
        <v>1</v>
      </c>
      <c r="L258" s="40"/>
      <c r="M258" s="201" t="s">
        <v>1</v>
      </c>
      <c r="N258" s="202" t="s">
        <v>50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720</v>
      </c>
      <c r="AT258" s="205" t="s">
        <v>212</v>
      </c>
      <c r="AU258" s="205" t="s">
        <v>93</v>
      </c>
      <c r="AY258" s="17" t="s">
        <v>209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7" t="s">
        <v>93</v>
      </c>
      <c r="BK258" s="206">
        <f t="shared" si="49"/>
        <v>0</v>
      </c>
      <c r="BL258" s="17" t="s">
        <v>720</v>
      </c>
      <c r="BM258" s="205" t="s">
        <v>1920</v>
      </c>
    </row>
    <row r="259" spans="1:65" s="2" customFormat="1" ht="16.5" customHeight="1">
      <c r="A259" s="35"/>
      <c r="B259" s="36"/>
      <c r="C259" s="194" t="s">
        <v>1155</v>
      </c>
      <c r="D259" s="194" t="s">
        <v>212</v>
      </c>
      <c r="E259" s="195" t="s">
        <v>3249</v>
      </c>
      <c r="F259" s="196" t="s">
        <v>3250</v>
      </c>
      <c r="G259" s="197" t="s">
        <v>2550</v>
      </c>
      <c r="H259" s="198">
        <v>1</v>
      </c>
      <c r="I259" s="199"/>
      <c r="J259" s="200">
        <f t="shared" si="40"/>
        <v>0</v>
      </c>
      <c r="K259" s="196" t="s">
        <v>1</v>
      </c>
      <c r="L259" s="40"/>
      <c r="M259" s="201" t="s">
        <v>1</v>
      </c>
      <c r="N259" s="202" t="s">
        <v>50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720</v>
      </c>
      <c r="AT259" s="205" t="s">
        <v>212</v>
      </c>
      <c r="AU259" s="205" t="s">
        <v>93</v>
      </c>
      <c r="AY259" s="17" t="s">
        <v>209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7" t="s">
        <v>93</v>
      </c>
      <c r="BK259" s="206">
        <f t="shared" si="49"/>
        <v>0</v>
      </c>
      <c r="BL259" s="17" t="s">
        <v>720</v>
      </c>
      <c r="BM259" s="205" t="s">
        <v>1933</v>
      </c>
    </row>
    <row r="260" spans="1:65" s="2" customFormat="1" ht="16.5" customHeight="1">
      <c r="A260" s="35"/>
      <c r="B260" s="36"/>
      <c r="C260" s="194" t="s">
        <v>1160</v>
      </c>
      <c r="D260" s="194" t="s">
        <v>212</v>
      </c>
      <c r="E260" s="195" t="s">
        <v>3251</v>
      </c>
      <c r="F260" s="196" t="s">
        <v>3252</v>
      </c>
      <c r="G260" s="197" t="s">
        <v>2550</v>
      </c>
      <c r="H260" s="198">
        <v>1</v>
      </c>
      <c r="I260" s="199"/>
      <c r="J260" s="200">
        <f t="shared" si="40"/>
        <v>0</v>
      </c>
      <c r="K260" s="196" t="s">
        <v>1</v>
      </c>
      <c r="L260" s="40"/>
      <c r="M260" s="201" t="s">
        <v>1</v>
      </c>
      <c r="N260" s="202" t="s">
        <v>50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720</v>
      </c>
      <c r="AT260" s="205" t="s">
        <v>212</v>
      </c>
      <c r="AU260" s="205" t="s">
        <v>93</v>
      </c>
      <c r="AY260" s="17" t="s">
        <v>209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7" t="s">
        <v>93</v>
      </c>
      <c r="BK260" s="206">
        <f t="shared" si="49"/>
        <v>0</v>
      </c>
      <c r="BL260" s="17" t="s">
        <v>720</v>
      </c>
      <c r="BM260" s="205" t="s">
        <v>1943</v>
      </c>
    </row>
    <row r="261" spans="1:65" s="12" customFormat="1" ht="25.9" customHeight="1">
      <c r="B261" s="178"/>
      <c r="C261" s="179"/>
      <c r="D261" s="180" t="s">
        <v>84</v>
      </c>
      <c r="E261" s="181" t="s">
        <v>2738</v>
      </c>
      <c r="F261" s="181" t="s">
        <v>3253</v>
      </c>
      <c r="G261" s="179"/>
      <c r="H261" s="179"/>
      <c r="I261" s="182"/>
      <c r="J261" s="183">
        <f>BK261</f>
        <v>0</v>
      </c>
      <c r="K261" s="179"/>
      <c r="L261" s="184"/>
      <c r="M261" s="185"/>
      <c r="N261" s="186"/>
      <c r="O261" s="186"/>
      <c r="P261" s="187">
        <f>SUM(P262:P282)</f>
        <v>0</v>
      </c>
      <c r="Q261" s="186"/>
      <c r="R261" s="187">
        <f>SUM(R262:R282)</f>
        <v>0</v>
      </c>
      <c r="S261" s="186"/>
      <c r="T261" s="188">
        <f>SUM(T262:T282)</f>
        <v>0</v>
      </c>
      <c r="AR261" s="189" t="s">
        <v>130</v>
      </c>
      <c r="AT261" s="190" t="s">
        <v>84</v>
      </c>
      <c r="AU261" s="190" t="s">
        <v>85</v>
      </c>
      <c r="AY261" s="189" t="s">
        <v>209</v>
      </c>
      <c r="BK261" s="191">
        <f>SUM(BK262:BK282)</f>
        <v>0</v>
      </c>
    </row>
    <row r="262" spans="1:65" s="2" customFormat="1" ht="16.5" customHeight="1">
      <c r="A262" s="35"/>
      <c r="B262" s="36"/>
      <c r="C262" s="250" t="s">
        <v>1166</v>
      </c>
      <c r="D262" s="250" t="s">
        <v>405</v>
      </c>
      <c r="E262" s="251" t="s">
        <v>3254</v>
      </c>
      <c r="F262" s="252" t="s">
        <v>3216</v>
      </c>
      <c r="G262" s="253" t="s">
        <v>2550</v>
      </c>
      <c r="H262" s="254">
        <v>1</v>
      </c>
      <c r="I262" s="255"/>
      <c r="J262" s="256">
        <f t="shared" ref="J262:J282" si="50">ROUND(I262*H262,2)</f>
        <v>0</v>
      </c>
      <c r="K262" s="252" t="s">
        <v>1</v>
      </c>
      <c r="L262" s="257"/>
      <c r="M262" s="258" t="s">
        <v>1</v>
      </c>
      <c r="N262" s="259" t="s">
        <v>50</v>
      </c>
      <c r="O262" s="72"/>
      <c r="P262" s="203">
        <f t="shared" ref="P262:P282" si="51">O262*H262</f>
        <v>0</v>
      </c>
      <c r="Q262" s="203">
        <v>0</v>
      </c>
      <c r="R262" s="203">
        <f t="shared" ref="R262:R282" si="52">Q262*H262</f>
        <v>0</v>
      </c>
      <c r="S262" s="203">
        <v>0</v>
      </c>
      <c r="T262" s="204">
        <f t="shared" ref="T262:T282" si="53"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1155</v>
      </c>
      <c r="AT262" s="205" t="s">
        <v>405</v>
      </c>
      <c r="AU262" s="205" t="s">
        <v>93</v>
      </c>
      <c r="AY262" s="17" t="s">
        <v>209</v>
      </c>
      <c r="BE262" s="206">
        <f t="shared" ref="BE262:BE282" si="54">IF(N262="základní",J262,0)</f>
        <v>0</v>
      </c>
      <c r="BF262" s="206">
        <f t="shared" ref="BF262:BF282" si="55">IF(N262="snížená",J262,0)</f>
        <v>0</v>
      </c>
      <c r="BG262" s="206">
        <f t="shared" ref="BG262:BG282" si="56">IF(N262="zákl. přenesená",J262,0)</f>
        <v>0</v>
      </c>
      <c r="BH262" s="206">
        <f t="shared" ref="BH262:BH282" si="57">IF(N262="sníž. přenesená",J262,0)</f>
        <v>0</v>
      </c>
      <c r="BI262" s="206">
        <f t="shared" ref="BI262:BI282" si="58">IF(N262="nulová",J262,0)</f>
        <v>0</v>
      </c>
      <c r="BJ262" s="17" t="s">
        <v>93</v>
      </c>
      <c r="BK262" s="206">
        <f t="shared" ref="BK262:BK282" si="59">ROUND(I262*H262,2)</f>
        <v>0</v>
      </c>
      <c r="BL262" s="17" t="s">
        <v>1155</v>
      </c>
      <c r="BM262" s="205" t="s">
        <v>1952</v>
      </c>
    </row>
    <row r="263" spans="1:65" s="2" customFormat="1" ht="16.5" customHeight="1">
      <c r="A263" s="35"/>
      <c r="B263" s="36"/>
      <c r="C263" s="250" t="s">
        <v>1170</v>
      </c>
      <c r="D263" s="250" t="s">
        <v>405</v>
      </c>
      <c r="E263" s="251" t="s">
        <v>3255</v>
      </c>
      <c r="F263" s="252" t="s">
        <v>3218</v>
      </c>
      <c r="G263" s="253" t="s">
        <v>2550</v>
      </c>
      <c r="H263" s="254">
        <v>1</v>
      </c>
      <c r="I263" s="255"/>
      <c r="J263" s="256">
        <f t="shared" si="50"/>
        <v>0</v>
      </c>
      <c r="K263" s="252" t="s">
        <v>1</v>
      </c>
      <c r="L263" s="257"/>
      <c r="M263" s="258" t="s">
        <v>1</v>
      </c>
      <c r="N263" s="259" t="s">
        <v>50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1155</v>
      </c>
      <c r="AT263" s="205" t="s">
        <v>405</v>
      </c>
      <c r="AU263" s="205" t="s">
        <v>93</v>
      </c>
      <c r="AY263" s="17" t="s">
        <v>209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7" t="s">
        <v>93</v>
      </c>
      <c r="BK263" s="206">
        <f t="shared" si="59"/>
        <v>0</v>
      </c>
      <c r="BL263" s="17" t="s">
        <v>1155</v>
      </c>
      <c r="BM263" s="205" t="s">
        <v>1963</v>
      </c>
    </row>
    <row r="264" spans="1:65" s="2" customFormat="1" ht="16.5" customHeight="1">
      <c r="A264" s="35"/>
      <c r="B264" s="36"/>
      <c r="C264" s="250" t="s">
        <v>1178</v>
      </c>
      <c r="D264" s="250" t="s">
        <v>405</v>
      </c>
      <c r="E264" s="251" t="s">
        <v>3256</v>
      </c>
      <c r="F264" s="252" t="s">
        <v>3220</v>
      </c>
      <c r="G264" s="253" t="s">
        <v>2550</v>
      </c>
      <c r="H264" s="254">
        <v>1</v>
      </c>
      <c r="I264" s="255"/>
      <c r="J264" s="256">
        <f t="shared" si="50"/>
        <v>0</v>
      </c>
      <c r="K264" s="252" t="s">
        <v>1</v>
      </c>
      <c r="L264" s="257"/>
      <c r="M264" s="258" t="s">
        <v>1</v>
      </c>
      <c r="N264" s="259" t="s">
        <v>50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1155</v>
      </c>
      <c r="AT264" s="205" t="s">
        <v>405</v>
      </c>
      <c r="AU264" s="205" t="s">
        <v>93</v>
      </c>
      <c r="AY264" s="17" t="s">
        <v>209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7" t="s">
        <v>93</v>
      </c>
      <c r="BK264" s="206">
        <f t="shared" si="59"/>
        <v>0</v>
      </c>
      <c r="BL264" s="17" t="s">
        <v>1155</v>
      </c>
      <c r="BM264" s="205" t="s">
        <v>1974</v>
      </c>
    </row>
    <row r="265" spans="1:65" s="2" customFormat="1" ht="21.75" customHeight="1">
      <c r="A265" s="35"/>
      <c r="B265" s="36"/>
      <c r="C265" s="250" t="s">
        <v>1184</v>
      </c>
      <c r="D265" s="250" t="s">
        <v>405</v>
      </c>
      <c r="E265" s="251" t="s">
        <v>3221</v>
      </c>
      <c r="F265" s="252" t="s">
        <v>3222</v>
      </c>
      <c r="G265" s="253" t="s">
        <v>2550</v>
      </c>
      <c r="H265" s="254">
        <v>1</v>
      </c>
      <c r="I265" s="255"/>
      <c r="J265" s="256">
        <f t="shared" si="50"/>
        <v>0</v>
      </c>
      <c r="K265" s="252" t="s">
        <v>1</v>
      </c>
      <c r="L265" s="257"/>
      <c r="M265" s="258" t="s">
        <v>1</v>
      </c>
      <c r="N265" s="259" t="s">
        <v>50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1155</v>
      </c>
      <c r="AT265" s="205" t="s">
        <v>405</v>
      </c>
      <c r="AU265" s="205" t="s">
        <v>93</v>
      </c>
      <c r="AY265" s="17" t="s">
        <v>209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7" t="s">
        <v>93</v>
      </c>
      <c r="BK265" s="206">
        <f t="shared" si="59"/>
        <v>0</v>
      </c>
      <c r="BL265" s="17" t="s">
        <v>1155</v>
      </c>
      <c r="BM265" s="205" t="s">
        <v>1986</v>
      </c>
    </row>
    <row r="266" spans="1:65" s="2" customFormat="1" ht="16.5" customHeight="1">
      <c r="A266" s="35"/>
      <c r="B266" s="36"/>
      <c r="C266" s="250" t="s">
        <v>1190</v>
      </c>
      <c r="D266" s="250" t="s">
        <v>405</v>
      </c>
      <c r="E266" s="251" t="s">
        <v>3257</v>
      </c>
      <c r="F266" s="252" t="s">
        <v>3224</v>
      </c>
      <c r="G266" s="253" t="s">
        <v>2550</v>
      </c>
      <c r="H266" s="254">
        <v>1</v>
      </c>
      <c r="I266" s="255"/>
      <c r="J266" s="256">
        <f t="shared" si="50"/>
        <v>0</v>
      </c>
      <c r="K266" s="252" t="s">
        <v>1</v>
      </c>
      <c r="L266" s="257"/>
      <c r="M266" s="258" t="s">
        <v>1</v>
      </c>
      <c r="N266" s="259" t="s">
        <v>50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1155</v>
      </c>
      <c r="AT266" s="205" t="s">
        <v>405</v>
      </c>
      <c r="AU266" s="205" t="s">
        <v>93</v>
      </c>
      <c r="AY266" s="17" t="s">
        <v>209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7" t="s">
        <v>93</v>
      </c>
      <c r="BK266" s="206">
        <f t="shared" si="59"/>
        <v>0</v>
      </c>
      <c r="BL266" s="17" t="s">
        <v>1155</v>
      </c>
      <c r="BM266" s="205" t="s">
        <v>1997</v>
      </c>
    </row>
    <row r="267" spans="1:65" s="2" customFormat="1" ht="16.5" customHeight="1">
      <c r="A267" s="35"/>
      <c r="B267" s="36"/>
      <c r="C267" s="250" t="s">
        <v>1195</v>
      </c>
      <c r="D267" s="250" t="s">
        <v>405</v>
      </c>
      <c r="E267" s="251" t="s">
        <v>3258</v>
      </c>
      <c r="F267" s="252" t="s">
        <v>3259</v>
      </c>
      <c r="G267" s="253" t="s">
        <v>2550</v>
      </c>
      <c r="H267" s="254">
        <v>2</v>
      </c>
      <c r="I267" s="255"/>
      <c r="J267" s="256">
        <f t="shared" si="50"/>
        <v>0</v>
      </c>
      <c r="K267" s="252" t="s">
        <v>1</v>
      </c>
      <c r="L267" s="257"/>
      <c r="M267" s="258" t="s">
        <v>1</v>
      </c>
      <c r="N267" s="259" t="s">
        <v>50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1155</v>
      </c>
      <c r="AT267" s="205" t="s">
        <v>405</v>
      </c>
      <c r="AU267" s="205" t="s">
        <v>93</v>
      </c>
      <c r="AY267" s="17" t="s">
        <v>209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7" t="s">
        <v>93</v>
      </c>
      <c r="BK267" s="206">
        <f t="shared" si="59"/>
        <v>0</v>
      </c>
      <c r="BL267" s="17" t="s">
        <v>1155</v>
      </c>
      <c r="BM267" s="205" t="s">
        <v>2008</v>
      </c>
    </row>
    <row r="268" spans="1:65" s="2" customFormat="1" ht="16.5" customHeight="1">
      <c r="A268" s="35"/>
      <c r="B268" s="36"/>
      <c r="C268" s="250" t="s">
        <v>1202</v>
      </c>
      <c r="D268" s="250" t="s">
        <v>405</v>
      </c>
      <c r="E268" s="251" t="s">
        <v>3227</v>
      </c>
      <c r="F268" s="252" t="s">
        <v>3228</v>
      </c>
      <c r="G268" s="253" t="s">
        <v>2550</v>
      </c>
      <c r="H268" s="254">
        <v>1</v>
      </c>
      <c r="I268" s="255"/>
      <c r="J268" s="256">
        <f t="shared" si="50"/>
        <v>0</v>
      </c>
      <c r="K268" s="252" t="s">
        <v>1</v>
      </c>
      <c r="L268" s="257"/>
      <c r="M268" s="258" t="s">
        <v>1</v>
      </c>
      <c r="N268" s="259" t="s">
        <v>50</v>
      </c>
      <c r="O268" s="72"/>
      <c r="P268" s="203">
        <f t="shared" si="51"/>
        <v>0</v>
      </c>
      <c r="Q268" s="203">
        <v>0</v>
      </c>
      <c r="R268" s="203">
        <f t="shared" si="52"/>
        <v>0</v>
      </c>
      <c r="S268" s="203">
        <v>0</v>
      </c>
      <c r="T268" s="204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1155</v>
      </c>
      <c r="AT268" s="205" t="s">
        <v>405</v>
      </c>
      <c r="AU268" s="205" t="s">
        <v>93</v>
      </c>
      <c r="AY268" s="17" t="s">
        <v>209</v>
      </c>
      <c r="BE268" s="206">
        <f t="shared" si="54"/>
        <v>0</v>
      </c>
      <c r="BF268" s="206">
        <f t="shared" si="55"/>
        <v>0</v>
      </c>
      <c r="BG268" s="206">
        <f t="shared" si="56"/>
        <v>0</v>
      </c>
      <c r="BH268" s="206">
        <f t="shared" si="57"/>
        <v>0</v>
      </c>
      <c r="BI268" s="206">
        <f t="shared" si="58"/>
        <v>0</v>
      </c>
      <c r="BJ268" s="17" t="s">
        <v>93</v>
      </c>
      <c r="BK268" s="206">
        <f t="shared" si="59"/>
        <v>0</v>
      </c>
      <c r="BL268" s="17" t="s">
        <v>1155</v>
      </c>
      <c r="BM268" s="205" t="s">
        <v>2018</v>
      </c>
    </row>
    <row r="269" spans="1:65" s="2" customFormat="1" ht="16.5" customHeight="1">
      <c r="A269" s="35"/>
      <c r="B269" s="36"/>
      <c r="C269" s="250" t="s">
        <v>1208</v>
      </c>
      <c r="D269" s="250" t="s">
        <v>405</v>
      </c>
      <c r="E269" s="251" t="s">
        <v>3229</v>
      </c>
      <c r="F269" s="252" t="s">
        <v>3260</v>
      </c>
      <c r="G269" s="253" t="s">
        <v>2550</v>
      </c>
      <c r="H269" s="254">
        <v>1</v>
      </c>
      <c r="I269" s="255"/>
      <c r="J269" s="256">
        <f t="shared" si="50"/>
        <v>0</v>
      </c>
      <c r="K269" s="252" t="s">
        <v>1</v>
      </c>
      <c r="L269" s="257"/>
      <c r="M269" s="258" t="s">
        <v>1</v>
      </c>
      <c r="N269" s="259" t="s">
        <v>50</v>
      </c>
      <c r="O269" s="72"/>
      <c r="P269" s="203">
        <f t="shared" si="51"/>
        <v>0</v>
      </c>
      <c r="Q269" s="203">
        <v>0</v>
      </c>
      <c r="R269" s="203">
        <f t="shared" si="52"/>
        <v>0</v>
      </c>
      <c r="S269" s="203">
        <v>0</v>
      </c>
      <c r="T269" s="204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1155</v>
      </c>
      <c r="AT269" s="205" t="s">
        <v>405</v>
      </c>
      <c r="AU269" s="205" t="s">
        <v>93</v>
      </c>
      <c r="AY269" s="17" t="s">
        <v>209</v>
      </c>
      <c r="BE269" s="206">
        <f t="shared" si="54"/>
        <v>0</v>
      </c>
      <c r="BF269" s="206">
        <f t="shared" si="55"/>
        <v>0</v>
      </c>
      <c r="BG269" s="206">
        <f t="shared" si="56"/>
        <v>0</v>
      </c>
      <c r="BH269" s="206">
        <f t="shared" si="57"/>
        <v>0</v>
      </c>
      <c r="BI269" s="206">
        <f t="shared" si="58"/>
        <v>0</v>
      </c>
      <c r="BJ269" s="17" t="s">
        <v>93</v>
      </c>
      <c r="BK269" s="206">
        <f t="shared" si="59"/>
        <v>0</v>
      </c>
      <c r="BL269" s="17" t="s">
        <v>1155</v>
      </c>
      <c r="BM269" s="205" t="s">
        <v>2027</v>
      </c>
    </row>
    <row r="270" spans="1:65" s="2" customFormat="1" ht="16.5" customHeight="1">
      <c r="A270" s="35"/>
      <c r="B270" s="36"/>
      <c r="C270" s="250" t="s">
        <v>1213</v>
      </c>
      <c r="D270" s="250" t="s">
        <v>405</v>
      </c>
      <c r="E270" s="251" t="s">
        <v>3231</v>
      </c>
      <c r="F270" s="252" t="s">
        <v>3261</v>
      </c>
      <c r="G270" s="253" t="s">
        <v>2550</v>
      </c>
      <c r="H270" s="254">
        <v>1</v>
      </c>
      <c r="I270" s="255"/>
      <c r="J270" s="256">
        <f t="shared" si="50"/>
        <v>0</v>
      </c>
      <c r="K270" s="252" t="s">
        <v>1</v>
      </c>
      <c r="L270" s="257"/>
      <c r="M270" s="258" t="s">
        <v>1</v>
      </c>
      <c r="N270" s="259" t="s">
        <v>50</v>
      </c>
      <c r="O270" s="72"/>
      <c r="P270" s="203">
        <f t="shared" si="51"/>
        <v>0</v>
      </c>
      <c r="Q270" s="203">
        <v>0</v>
      </c>
      <c r="R270" s="203">
        <f t="shared" si="52"/>
        <v>0</v>
      </c>
      <c r="S270" s="203">
        <v>0</v>
      </c>
      <c r="T270" s="204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1155</v>
      </c>
      <c r="AT270" s="205" t="s">
        <v>405</v>
      </c>
      <c r="AU270" s="205" t="s">
        <v>93</v>
      </c>
      <c r="AY270" s="17" t="s">
        <v>209</v>
      </c>
      <c r="BE270" s="206">
        <f t="shared" si="54"/>
        <v>0</v>
      </c>
      <c r="BF270" s="206">
        <f t="shared" si="55"/>
        <v>0</v>
      </c>
      <c r="BG270" s="206">
        <f t="shared" si="56"/>
        <v>0</v>
      </c>
      <c r="BH270" s="206">
        <f t="shared" si="57"/>
        <v>0</v>
      </c>
      <c r="BI270" s="206">
        <f t="shared" si="58"/>
        <v>0</v>
      </c>
      <c r="BJ270" s="17" t="s">
        <v>93</v>
      </c>
      <c r="BK270" s="206">
        <f t="shared" si="59"/>
        <v>0</v>
      </c>
      <c r="BL270" s="17" t="s">
        <v>1155</v>
      </c>
      <c r="BM270" s="205" t="s">
        <v>2042</v>
      </c>
    </row>
    <row r="271" spans="1:65" s="2" customFormat="1" ht="16.5" customHeight="1">
      <c r="A271" s="35"/>
      <c r="B271" s="36"/>
      <c r="C271" s="250" t="s">
        <v>1220</v>
      </c>
      <c r="D271" s="250" t="s">
        <v>405</v>
      </c>
      <c r="E271" s="251" t="s">
        <v>3233</v>
      </c>
      <c r="F271" s="252" t="s">
        <v>3262</v>
      </c>
      <c r="G271" s="253" t="s">
        <v>2550</v>
      </c>
      <c r="H271" s="254">
        <v>1</v>
      </c>
      <c r="I271" s="255"/>
      <c r="J271" s="256">
        <f t="shared" si="50"/>
        <v>0</v>
      </c>
      <c r="K271" s="252" t="s">
        <v>1</v>
      </c>
      <c r="L271" s="257"/>
      <c r="M271" s="258" t="s">
        <v>1</v>
      </c>
      <c r="N271" s="259" t="s">
        <v>50</v>
      </c>
      <c r="O271" s="72"/>
      <c r="P271" s="203">
        <f t="shared" si="51"/>
        <v>0</v>
      </c>
      <c r="Q271" s="203">
        <v>0</v>
      </c>
      <c r="R271" s="203">
        <f t="shared" si="52"/>
        <v>0</v>
      </c>
      <c r="S271" s="203">
        <v>0</v>
      </c>
      <c r="T271" s="204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1155</v>
      </c>
      <c r="AT271" s="205" t="s">
        <v>405</v>
      </c>
      <c r="AU271" s="205" t="s">
        <v>93</v>
      </c>
      <c r="AY271" s="17" t="s">
        <v>209</v>
      </c>
      <c r="BE271" s="206">
        <f t="shared" si="54"/>
        <v>0</v>
      </c>
      <c r="BF271" s="206">
        <f t="shared" si="55"/>
        <v>0</v>
      </c>
      <c r="BG271" s="206">
        <f t="shared" si="56"/>
        <v>0</v>
      </c>
      <c r="BH271" s="206">
        <f t="shared" si="57"/>
        <v>0</v>
      </c>
      <c r="BI271" s="206">
        <f t="shared" si="58"/>
        <v>0</v>
      </c>
      <c r="BJ271" s="17" t="s">
        <v>93</v>
      </c>
      <c r="BK271" s="206">
        <f t="shared" si="59"/>
        <v>0</v>
      </c>
      <c r="BL271" s="17" t="s">
        <v>1155</v>
      </c>
      <c r="BM271" s="205" t="s">
        <v>2055</v>
      </c>
    </row>
    <row r="272" spans="1:65" s="2" customFormat="1" ht="16.5" customHeight="1">
      <c r="A272" s="35"/>
      <c r="B272" s="36"/>
      <c r="C272" s="250" t="s">
        <v>1226</v>
      </c>
      <c r="D272" s="250" t="s">
        <v>405</v>
      </c>
      <c r="E272" s="251" t="s">
        <v>3235</v>
      </c>
      <c r="F272" s="252" t="s">
        <v>3263</v>
      </c>
      <c r="G272" s="253" t="s">
        <v>2550</v>
      </c>
      <c r="H272" s="254">
        <v>1</v>
      </c>
      <c r="I272" s="255"/>
      <c r="J272" s="256">
        <f t="shared" si="50"/>
        <v>0</v>
      </c>
      <c r="K272" s="252" t="s">
        <v>1</v>
      </c>
      <c r="L272" s="257"/>
      <c r="M272" s="258" t="s">
        <v>1</v>
      </c>
      <c r="N272" s="259" t="s">
        <v>50</v>
      </c>
      <c r="O272" s="72"/>
      <c r="P272" s="203">
        <f t="shared" si="51"/>
        <v>0</v>
      </c>
      <c r="Q272" s="203">
        <v>0</v>
      </c>
      <c r="R272" s="203">
        <f t="shared" si="52"/>
        <v>0</v>
      </c>
      <c r="S272" s="203">
        <v>0</v>
      </c>
      <c r="T272" s="204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1155</v>
      </c>
      <c r="AT272" s="205" t="s">
        <v>405</v>
      </c>
      <c r="AU272" s="205" t="s">
        <v>93</v>
      </c>
      <c r="AY272" s="17" t="s">
        <v>209</v>
      </c>
      <c r="BE272" s="206">
        <f t="shared" si="54"/>
        <v>0</v>
      </c>
      <c r="BF272" s="206">
        <f t="shared" si="55"/>
        <v>0</v>
      </c>
      <c r="BG272" s="206">
        <f t="shared" si="56"/>
        <v>0</v>
      </c>
      <c r="BH272" s="206">
        <f t="shared" si="57"/>
        <v>0</v>
      </c>
      <c r="BI272" s="206">
        <f t="shared" si="58"/>
        <v>0</v>
      </c>
      <c r="BJ272" s="17" t="s">
        <v>93</v>
      </c>
      <c r="BK272" s="206">
        <f t="shared" si="59"/>
        <v>0</v>
      </c>
      <c r="BL272" s="17" t="s">
        <v>1155</v>
      </c>
      <c r="BM272" s="205" t="s">
        <v>2069</v>
      </c>
    </row>
    <row r="273" spans="1:65" s="2" customFormat="1" ht="21.75" customHeight="1">
      <c r="A273" s="35"/>
      <c r="B273" s="36"/>
      <c r="C273" s="250" t="s">
        <v>1232</v>
      </c>
      <c r="D273" s="250" t="s">
        <v>405</v>
      </c>
      <c r="E273" s="251" t="s">
        <v>3264</v>
      </c>
      <c r="F273" s="252" t="s">
        <v>3238</v>
      </c>
      <c r="G273" s="253" t="s">
        <v>2550</v>
      </c>
      <c r="H273" s="254">
        <v>3</v>
      </c>
      <c r="I273" s="255"/>
      <c r="J273" s="256">
        <f t="shared" si="50"/>
        <v>0</v>
      </c>
      <c r="K273" s="252" t="s">
        <v>1</v>
      </c>
      <c r="L273" s="257"/>
      <c r="M273" s="258" t="s">
        <v>1</v>
      </c>
      <c r="N273" s="259" t="s">
        <v>50</v>
      </c>
      <c r="O273" s="72"/>
      <c r="P273" s="203">
        <f t="shared" si="51"/>
        <v>0</v>
      </c>
      <c r="Q273" s="203">
        <v>0</v>
      </c>
      <c r="R273" s="203">
        <f t="shared" si="52"/>
        <v>0</v>
      </c>
      <c r="S273" s="203">
        <v>0</v>
      </c>
      <c r="T273" s="204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1155</v>
      </c>
      <c r="AT273" s="205" t="s">
        <v>405</v>
      </c>
      <c r="AU273" s="205" t="s">
        <v>93</v>
      </c>
      <c r="AY273" s="17" t="s">
        <v>209</v>
      </c>
      <c r="BE273" s="206">
        <f t="shared" si="54"/>
        <v>0</v>
      </c>
      <c r="BF273" s="206">
        <f t="shared" si="55"/>
        <v>0</v>
      </c>
      <c r="BG273" s="206">
        <f t="shared" si="56"/>
        <v>0</v>
      </c>
      <c r="BH273" s="206">
        <f t="shared" si="57"/>
        <v>0</v>
      </c>
      <c r="BI273" s="206">
        <f t="shared" si="58"/>
        <v>0</v>
      </c>
      <c r="BJ273" s="17" t="s">
        <v>93</v>
      </c>
      <c r="BK273" s="206">
        <f t="shared" si="59"/>
        <v>0</v>
      </c>
      <c r="BL273" s="17" t="s">
        <v>1155</v>
      </c>
      <c r="BM273" s="205" t="s">
        <v>2086</v>
      </c>
    </row>
    <row r="274" spans="1:65" s="2" customFormat="1" ht="21.75" customHeight="1">
      <c r="A274" s="35"/>
      <c r="B274" s="36"/>
      <c r="C274" s="250" t="s">
        <v>1239</v>
      </c>
      <c r="D274" s="250" t="s">
        <v>405</v>
      </c>
      <c r="E274" s="251" t="s">
        <v>3265</v>
      </c>
      <c r="F274" s="252" t="s">
        <v>3266</v>
      </c>
      <c r="G274" s="253" t="s">
        <v>2550</v>
      </c>
      <c r="H274" s="254">
        <v>9</v>
      </c>
      <c r="I274" s="255"/>
      <c r="J274" s="256">
        <f t="shared" si="50"/>
        <v>0</v>
      </c>
      <c r="K274" s="252" t="s">
        <v>1</v>
      </c>
      <c r="L274" s="257"/>
      <c r="M274" s="258" t="s">
        <v>1</v>
      </c>
      <c r="N274" s="259" t="s">
        <v>50</v>
      </c>
      <c r="O274" s="72"/>
      <c r="P274" s="203">
        <f t="shared" si="51"/>
        <v>0</v>
      </c>
      <c r="Q274" s="203">
        <v>0</v>
      </c>
      <c r="R274" s="203">
        <f t="shared" si="52"/>
        <v>0</v>
      </c>
      <c r="S274" s="203">
        <v>0</v>
      </c>
      <c r="T274" s="204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1155</v>
      </c>
      <c r="AT274" s="205" t="s">
        <v>405</v>
      </c>
      <c r="AU274" s="205" t="s">
        <v>93</v>
      </c>
      <c r="AY274" s="17" t="s">
        <v>209</v>
      </c>
      <c r="BE274" s="206">
        <f t="shared" si="54"/>
        <v>0</v>
      </c>
      <c r="BF274" s="206">
        <f t="shared" si="55"/>
        <v>0</v>
      </c>
      <c r="BG274" s="206">
        <f t="shared" si="56"/>
        <v>0</v>
      </c>
      <c r="BH274" s="206">
        <f t="shared" si="57"/>
        <v>0</v>
      </c>
      <c r="BI274" s="206">
        <f t="shared" si="58"/>
        <v>0</v>
      </c>
      <c r="BJ274" s="17" t="s">
        <v>93</v>
      </c>
      <c r="BK274" s="206">
        <f t="shared" si="59"/>
        <v>0</v>
      </c>
      <c r="BL274" s="17" t="s">
        <v>1155</v>
      </c>
      <c r="BM274" s="205" t="s">
        <v>2097</v>
      </c>
    </row>
    <row r="275" spans="1:65" s="2" customFormat="1" ht="24.2" customHeight="1">
      <c r="A275" s="35"/>
      <c r="B275" s="36"/>
      <c r="C275" s="250" t="s">
        <v>1246</v>
      </c>
      <c r="D275" s="250" t="s">
        <v>405</v>
      </c>
      <c r="E275" s="251" t="s">
        <v>3267</v>
      </c>
      <c r="F275" s="252" t="s">
        <v>3242</v>
      </c>
      <c r="G275" s="253" t="s">
        <v>2550</v>
      </c>
      <c r="H275" s="254">
        <v>1</v>
      </c>
      <c r="I275" s="255"/>
      <c r="J275" s="256">
        <f t="shared" si="50"/>
        <v>0</v>
      </c>
      <c r="K275" s="252" t="s">
        <v>1</v>
      </c>
      <c r="L275" s="257"/>
      <c r="M275" s="258" t="s">
        <v>1</v>
      </c>
      <c r="N275" s="259" t="s">
        <v>50</v>
      </c>
      <c r="O275" s="72"/>
      <c r="P275" s="203">
        <f t="shared" si="51"/>
        <v>0</v>
      </c>
      <c r="Q275" s="203">
        <v>0</v>
      </c>
      <c r="R275" s="203">
        <f t="shared" si="52"/>
        <v>0</v>
      </c>
      <c r="S275" s="203">
        <v>0</v>
      </c>
      <c r="T275" s="204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1155</v>
      </c>
      <c r="AT275" s="205" t="s">
        <v>405</v>
      </c>
      <c r="AU275" s="205" t="s">
        <v>93</v>
      </c>
      <c r="AY275" s="17" t="s">
        <v>209</v>
      </c>
      <c r="BE275" s="206">
        <f t="shared" si="54"/>
        <v>0</v>
      </c>
      <c r="BF275" s="206">
        <f t="shared" si="55"/>
        <v>0</v>
      </c>
      <c r="BG275" s="206">
        <f t="shared" si="56"/>
        <v>0</v>
      </c>
      <c r="BH275" s="206">
        <f t="shared" si="57"/>
        <v>0</v>
      </c>
      <c r="BI275" s="206">
        <f t="shared" si="58"/>
        <v>0</v>
      </c>
      <c r="BJ275" s="17" t="s">
        <v>93</v>
      </c>
      <c r="BK275" s="206">
        <f t="shared" si="59"/>
        <v>0</v>
      </c>
      <c r="BL275" s="17" t="s">
        <v>1155</v>
      </c>
      <c r="BM275" s="205" t="s">
        <v>2109</v>
      </c>
    </row>
    <row r="276" spans="1:65" s="2" customFormat="1" ht="16.5" customHeight="1">
      <c r="A276" s="35"/>
      <c r="B276" s="36"/>
      <c r="C276" s="250" t="s">
        <v>1252</v>
      </c>
      <c r="D276" s="250" t="s">
        <v>405</v>
      </c>
      <c r="E276" s="251" t="s">
        <v>3268</v>
      </c>
      <c r="F276" s="252" t="s">
        <v>3244</v>
      </c>
      <c r="G276" s="253" t="s">
        <v>2550</v>
      </c>
      <c r="H276" s="254">
        <v>1</v>
      </c>
      <c r="I276" s="255"/>
      <c r="J276" s="256">
        <f t="shared" si="50"/>
        <v>0</v>
      </c>
      <c r="K276" s="252" t="s">
        <v>1</v>
      </c>
      <c r="L276" s="257"/>
      <c r="M276" s="258" t="s">
        <v>1</v>
      </c>
      <c r="N276" s="259" t="s">
        <v>50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1155</v>
      </c>
      <c r="AT276" s="205" t="s">
        <v>405</v>
      </c>
      <c r="AU276" s="205" t="s">
        <v>93</v>
      </c>
      <c r="AY276" s="17" t="s">
        <v>209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7" t="s">
        <v>93</v>
      </c>
      <c r="BK276" s="206">
        <f t="shared" si="59"/>
        <v>0</v>
      </c>
      <c r="BL276" s="17" t="s">
        <v>1155</v>
      </c>
      <c r="BM276" s="205" t="s">
        <v>2127</v>
      </c>
    </row>
    <row r="277" spans="1:65" s="2" customFormat="1" ht="21.75" customHeight="1">
      <c r="A277" s="35"/>
      <c r="B277" s="36"/>
      <c r="C277" s="250" t="s">
        <v>1263</v>
      </c>
      <c r="D277" s="250" t="s">
        <v>405</v>
      </c>
      <c r="E277" s="251" t="s">
        <v>3269</v>
      </c>
      <c r="F277" s="252" t="s">
        <v>3246</v>
      </c>
      <c r="G277" s="253" t="s">
        <v>2550</v>
      </c>
      <c r="H277" s="254">
        <v>1</v>
      </c>
      <c r="I277" s="255"/>
      <c r="J277" s="256">
        <f t="shared" si="50"/>
        <v>0</v>
      </c>
      <c r="K277" s="252" t="s">
        <v>1</v>
      </c>
      <c r="L277" s="257"/>
      <c r="M277" s="258" t="s">
        <v>1</v>
      </c>
      <c r="N277" s="259" t="s">
        <v>50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1155</v>
      </c>
      <c r="AT277" s="205" t="s">
        <v>405</v>
      </c>
      <c r="AU277" s="205" t="s">
        <v>93</v>
      </c>
      <c r="AY277" s="17" t="s">
        <v>209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7" t="s">
        <v>93</v>
      </c>
      <c r="BK277" s="206">
        <f t="shared" si="59"/>
        <v>0</v>
      </c>
      <c r="BL277" s="17" t="s">
        <v>1155</v>
      </c>
      <c r="BM277" s="205" t="s">
        <v>2137</v>
      </c>
    </row>
    <row r="278" spans="1:65" s="2" customFormat="1" ht="16.5" customHeight="1">
      <c r="A278" s="35"/>
      <c r="B278" s="36"/>
      <c r="C278" s="250" t="s">
        <v>1272</v>
      </c>
      <c r="D278" s="250" t="s">
        <v>405</v>
      </c>
      <c r="E278" s="251" t="s">
        <v>3270</v>
      </c>
      <c r="F278" s="252" t="s">
        <v>3271</v>
      </c>
      <c r="G278" s="253" t="s">
        <v>2550</v>
      </c>
      <c r="H278" s="254">
        <v>2</v>
      </c>
      <c r="I278" s="255"/>
      <c r="J278" s="256">
        <f t="shared" si="50"/>
        <v>0</v>
      </c>
      <c r="K278" s="252" t="s">
        <v>1</v>
      </c>
      <c r="L278" s="257"/>
      <c r="M278" s="258" t="s">
        <v>1</v>
      </c>
      <c r="N278" s="259" t="s">
        <v>50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1155</v>
      </c>
      <c r="AT278" s="205" t="s">
        <v>405</v>
      </c>
      <c r="AU278" s="205" t="s">
        <v>93</v>
      </c>
      <c r="AY278" s="17" t="s">
        <v>209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7" t="s">
        <v>93</v>
      </c>
      <c r="BK278" s="206">
        <f t="shared" si="59"/>
        <v>0</v>
      </c>
      <c r="BL278" s="17" t="s">
        <v>1155</v>
      </c>
      <c r="BM278" s="205" t="s">
        <v>2149</v>
      </c>
    </row>
    <row r="279" spans="1:65" s="2" customFormat="1" ht="21.75" customHeight="1">
      <c r="A279" s="35"/>
      <c r="B279" s="36"/>
      <c r="C279" s="250" t="s">
        <v>1280</v>
      </c>
      <c r="D279" s="250" t="s">
        <v>405</v>
      </c>
      <c r="E279" s="251" t="s">
        <v>3265</v>
      </c>
      <c r="F279" s="252" t="s">
        <v>3266</v>
      </c>
      <c r="G279" s="253" t="s">
        <v>2550</v>
      </c>
      <c r="H279" s="254">
        <v>4</v>
      </c>
      <c r="I279" s="255"/>
      <c r="J279" s="256">
        <f t="shared" si="50"/>
        <v>0</v>
      </c>
      <c r="K279" s="252" t="s">
        <v>1</v>
      </c>
      <c r="L279" s="257"/>
      <c r="M279" s="258" t="s">
        <v>1</v>
      </c>
      <c r="N279" s="259" t="s">
        <v>50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1155</v>
      </c>
      <c r="AT279" s="205" t="s">
        <v>405</v>
      </c>
      <c r="AU279" s="205" t="s">
        <v>93</v>
      </c>
      <c r="AY279" s="17" t="s">
        <v>209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7" t="s">
        <v>93</v>
      </c>
      <c r="BK279" s="206">
        <f t="shared" si="59"/>
        <v>0</v>
      </c>
      <c r="BL279" s="17" t="s">
        <v>1155</v>
      </c>
      <c r="BM279" s="205" t="s">
        <v>2167</v>
      </c>
    </row>
    <row r="280" spans="1:65" s="2" customFormat="1" ht="16.5" customHeight="1">
      <c r="A280" s="35"/>
      <c r="B280" s="36"/>
      <c r="C280" s="250" t="s">
        <v>1286</v>
      </c>
      <c r="D280" s="250" t="s">
        <v>405</v>
      </c>
      <c r="E280" s="251" t="s">
        <v>3247</v>
      </c>
      <c r="F280" s="252" t="s">
        <v>3248</v>
      </c>
      <c r="G280" s="253" t="s">
        <v>2550</v>
      </c>
      <c r="H280" s="254">
        <v>4</v>
      </c>
      <c r="I280" s="255"/>
      <c r="J280" s="256">
        <f t="shared" si="50"/>
        <v>0</v>
      </c>
      <c r="K280" s="252" t="s">
        <v>1</v>
      </c>
      <c r="L280" s="257"/>
      <c r="M280" s="258" t="s">
        <v>1</v>
      </c>
      <c r="N280" s="259" t="s">
        <v>50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1155</v>
      </c>
      <c r="AT280" s="205" t="s">
        <v>405</v>
      </c>
      <c r="AU280" s="205" t="s">
        <v>93</v>
      </c>
      <c r="AY280" s="17" t="s">
        <v>209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7" t="s">
        <v>93</v>
      </c>
      <c r="BK280" s="206">
        <f t="shared" si="59"/>
        <v>0</v>
      </c>
      <c r="BL280" s="17" t="s">
        <v>1155</v>
      </c>
      <c r="BM280" s="205" t="s">
        <v>2180</v>
      </c>
    </row>
    <row r="281" spans="1:65" s="2" customFormat="1" ht="16.5" customHeight="1">
      <c r="A281" s="35"/>
      <c r="B281" s="36"/>
      <c r="C281" s="250" t="s">
        <v>1291</v>
      </c>
      <c r="D281" s="250" t="s">
        <v>405</v>
      </c>
      <c r="E281" s="251" t="s">
        <v>3272</v>
      </c>
      <c r="F281" s="252" t="s">
        <v>3250</v>
      </c>
      <c r="G281" s="253" t="s">
        <v>2550</v>
      </c>
      <c r="H281" s="254">
        <v>1</v>
      </c>
      <c r="I281" s="255"/>
      <c r="J281" s="256">
        <f t="shared" si="50"/>
        <v>0</v>
      </c>
      <c r="K281" s="252" t="s">
        <v>1</v>
      </c>
      <c r="L281" s="257"/>
      <c r="M281" s="258" t="s">
        <v>1</v>
      </c>
      <c r="N281" s="259" t="s">
        <v>50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1155</v>
      </c>
      <c r="AT281" s="205" t="s">
        <v>405</v>
      </c>
      <c r="AU281" s="205" t="s">
        <v>93</v>
      </c>
      <c r="AY281" s="17" t="s">
        <v>209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7" t="s">
        <v>93</v>
      </c>
      <c r="BK281" s="206">
        <f t="shared" si="59"/>
        <v>0</v>
      </c>
      <c r="BL281" s="17" t="s">
        <v>1155</v>
      </c>
      <c r="BM281" s="205" t="s">
        <v>2191</v>
      </c>
    </row>
    <row r="282" spans="1:65" s="2" customFormat="1" ht="16.5" customHeight="1">
      <c r="A282" s="35"/>
      <c r="B282" s="36"/>
      <c r="C282" s="250" t="s">
        <v>1297</v>
      </c>
      <c r="D282" s="250" t="s">
        <v>405</v>
      </c>
      <c r="E282" s="251" t="s">
        <v>3273</v>
      </c>
      <c r="F282" s="252" t="s">
        <v>3274</v>
      </c>
      <c r="G282" s="253" t="s">
        <v>2550</v>
      </c>
      <c r="H282" s="254">
        <v>1</v>
      </c>
      <c r="I282" s="255"/>
      <c r="J282" s="256">
        <f t="shared" si="50"/>
        <v>0</v>
      </c>
      <c r="K282" s="252" t="s">
        <v>1</v>
      </c>
      <c r="L282" s="257"/>
      <c r="M282" s="258" t="s">
        <v>1</v>
      </c>
      <c r="N282" s="259" t="s">
        <v>50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1155</v>
      </c>
      <c r="AT282" s="205" t="s">
        <v>405</v>
      </c>
      <c r="AU282" s="205" t="s">
        <v>93</v>
      </c>
      <c r="AY282" s="17" t="s">
        <v>209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7" t="s">
        <v>93</v>
      </c>
      <c r="BK282" s="206">
        <f t="shared" si="59"/>
        <v>0</v>
      </c>
      <c r="BL282" s="17" t="s">
        <v>1155</v>
      </c>
      <c r="BM282" s="205" t="s">
        <v>2205</v>
      </c>
    </row>
    <row r="283" spans="1:65" s="12" customFormat="1" ht="25.9" customHeight="1">
      <c r="B283" s="178"/>
      <c r="C283" s="179"/>
      <c r="D283" s="180" t="s">
        <v>84</v>
      </c>
      <c r="E283" s="181" t="s">
        <v>2749</v>
      </c>
      <c r="F283" s="181" t="s">
        <v>3275</v>
      </c>
      <c r="G283" s="179"/>
      <c r="H283" s="179"/>
      <c r="I283" s="182"/>
      <c r="J283" s="183">
        <f>BK283</f>
        <v>0</v>
      </c>
      <c r="K283" s="179"/>
      <c r="L283" s="184"/>
      <c r="M283" s="185"/>
      <c r="N283" s="186"/>
      <c r="O283" s="186"/>
      <c r="P283" s="187">
        <f>SUM(P284:P288)</f>
        <v>0</v>
      </c>
      <c r="Q283" s="186"/>
      <c r="R283" s="187">
        <f>SUM(R284:R288)</f>
        <v>0</v>
      </c>
      <c r="S283" s="186"/>
      <c r="T283" s="188">
        <f>SUM(T284:T288)</f>
        <v>0</v>
      </c>
      <c r="AR283" s="189" t="s">
        <v>130</v>
      </c>
      <c r="AT283" s="190" t="s">
        <v>84</v>
      </c>
      <c r="AU283" s="190" t="s">
        <v>85</v>
      </c>
      <c r="AY283" s="189" t="s">
        <v>209</v>
      </c>
      <c r="BK283" s="191">
        <f>SUM(BK284:BK288)</f>
        <v>0</v>
      </c>
    </row>
    <row r="284" spans="1:65" s="2" customFormat="1" ht="24.2" customHeight="1">
      <c r="A284" s="35"/>
      <c r="B284" s="36"/>
      <c r="C284" s="194" t="s">
        <v>1302</v>
      </c>
      <c r="D284" s="194" t="s">
        <v>212</v>
      </c>
      <c r="E284" s="195" t="s">
        <v>3276</v>
      </c>
      <c r="F284" s="196" t="s">
        <v>3277</v>
      </c>
      <c r="G284" s="197" t="s">
        <v>2435</v>
      </c>
      <c r="H284" s="260"/>
      <c r="I284" s="199"/>
      <c r="J284" s="200">
        <f>ROUND(I284*H284,2)</f>
        <v>0</v>
      </c>
      <c r="K284" s="196" t="s">
        <v>1</v>
      </c>
      <c r="L284" s="40"/>
      <c r="M284" s="201" t="s">
        <v>1</v>
      </c>
      <c r="N284" s="202" t="s">
        <v>50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720</v>
      </c>
      <c r="AT284" s="205" t="s">
        <v>212</v>
      </c>
      <c r="AU284" s="205" t="s">
        <v>93</v>
      </c>
      <c r="AY284" s="17" t="s">
        <v>209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7" t="s">
        <v>93</v>
      </c>
      <c r="BK284" s="206">
        <f>ROUND(I284*H284,2)</f>
        <v>0</v>
      </c>
      <c r="BL284" s="17" t="s">
        <v>720</v>
      </c>
      <c r="BM284" s="205" t="s">
        <v>2217</v>
      </c>
    </row>
    <row r="285" spans="1:65" s="2" customFormat="1" ht="24.2" customHeight="1">
      <c r="A285" s="35"/>
      <c r="B285" s="36"/>
      <c r="C285" s="194" t="s">
        <v>1310</v>
      </c>
      <c r="D285" s="194" t="s">
        <v>212</v>
      </c>
      <c r="E285" s="195" t="s">
        <v>3278</v>
      </c>
      <c r="F285" s="196" t="s">
        <v>3279</v>
      </c>
      <c r="G285" s="197" t="s">
        <v>2435</v>
      </c>
      <c r="H285" s="260"/>
      <c r="I285" s="199"/>
      <c r="J285" s="200">
        <f>ROUND(I285*H285,2)</f>
        <v>0</v>
      </c>
      <c r="K285" s="196" t="s">
        <v>1</v>
      </c>
      <c r="L285" s="40"/>
      <c r="M285" s="201" t="s">
        <v>1</v>
      </c>
      <c r="N285" s="202" t="s">
        <v>50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720</v>
      </c>
      <c r="AT285" s="205" t="s">
        <v>212</v>
      </c>
      <c r="AU285" s="205" t="s">
        <v>93</v>
      </c>
      <c r="AY285" s="17" t="s">
        <v>209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7" t="s">
        <v>93</v>
      </c>
      <c r="BK285" s="206">
        <f>ROUND(I285*H285,2)</f>
        <v>0</v>
      </c>
      <c r="BL285" s="17" t="s">
        <v>720</v>
      </c>
      <c r="BM285" s="205" t="s">
        <v>2229</v>
      </c>
    </row>
    <row r="286" spans="1:65" s="2" customFormat="1" ht="16.5" customHeight="1">
      <c r="A286" s="35"/>
      <c r="B286" s="36"/>
      <c r="C286" s="194" t="s">
        <v>1314</v>
      </c>
      <c r="D286" s="194" t="s">
        <v>212</v>
      </c>
      <c r="E286" s="195" t="s">
        <v>3280</v>
      </c>
      <c r="F286" s="196" t="s">
        <v>3281</v>
      </c>
      <c r="G286" s="197" t="s">
        <v>2550</v>
      </c>
      <c r="H286" s="198">
        <v>1</v>
      </c>
      <c r="I286" s="199"/>
      <c r="J286" s="200">
        <f>ROUND(I286*H286,2)</f>
        <v>0</v>
      </c>
      <c r="K286" s="196" t="s">
        <v>1</v>
      </c>
      <c r="L286" s="40"/>
      <c r="M286" s="201" t="s">
        <v>1</v>
      </c>
      <c r="N286" s="202" t="s">
        <v>50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720</v>
      </c>
      <c r="AT286" s="205" t="s">
        <v>212</v>
      </c>
      <c r="AU286" s="205" t="s">
        <v>93</v>
      </c>
      <c r="AY286" s="17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7" t="s">
        <v>93</v>
      </c>
      <c r="BK286" s="206">
        <f>ROUND(I286*H286,2)</f>
        <v>0</v>
      </c>
      <c r="BL286" s="17" t="s">
        <v>720</v>
      </c>
      <c r="BM286" s="205" t="s">
        <v>2242</v>
      </c>
    </row>
    <row r="287" spans="1:65" s="2" customFormat="1" ht="16.5" customHeight="1">
      <c r="A287" s="35"/>
      <c r="B287" s="36"/>
      <c r="C287" s="194" t="s">
        <v>1321</v>
      </c>
      <c r="D287" s="194" t="s">
        <v>212</v>
      </c>
      <c r="E287" s="195" t="s">
        <v>3282</v>
      </c>
      <c r="F287" s="196" t="s">
        <v>3283</v>
      </c>
      <c r="G287" s="197" t="s">
        <v>2550</v>
      </c>
      <c r="H287" s="198">
        <v>1</v>
      </c>
      <c r="I287" s="199"/>
      <c r="J287" s="200">
        <f>ROUND(I287*H287,2)</f>
        <v>0</v>
      </c>
      <c r="K287" s="196" t="s">
        <v>1</v>
      </c>
      <c r="L287" s="40"/>
      <c r="M287" s="201" t="s">
        <v>1</v>
      </c>
      <c r="N287" s="202" t="s">
        <v>50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720</v>
      </c>
      <c r="AT287" s="205" t="s">
        <v>212</v>
      </c>
      <c r="AU287" s="205" t="s">
        <v>93</v>
      </c>
      <c r="AY287" s="17" t="s">
        <v>209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7" t="s">
        <v>93</v>
      </c>
      <c r="BK287" s="206">
        <f>ROUND(I287*H287,2)</f>
        <v>0</v>
      </c>
      <c r="BL287" s="17" t="s">
        <v>720</v>
      </c>
      <c r="BM287" s="205" t="s">
        <v>2257</v>
      </c>
    </row>
    <row r="288" spans="1:65" s="2" customFormat="1" ht="16.5" customHeight="1">
      <c r="A288" s="35"/>
      <c r="B288" s="36"/>
      <c r="C288" s="194" t="s">
        <v>1326</v>
      </c>
      <c r="D288" s="194" t="s">
        <v>212</v>
      </c>
      <c r="E288" s="195" t="s">
        <v>3284</v>
      </c>
      <c r="F288" s="196" t="s">
        <v>3285</v>
      </c>
      <c r="G288" s="197" t="s">
        <v>2435</v>
      </c>
      <c r="H288" s="260"/>
      <c r="I288" s="199"/>
      <c r="J288" s="200">
        <f>ROUND(I288*H288,2)</f>
        <v>0</v>
      </c>
      <c r="K288" s="196" t="s">
        <v>1</v>
      </c>
      <c r="L288" s="40"/>
      <c r="M288" s="201" t="s">
        <v>1</v>
      </c>
      <c r="N288" s="202" t="s">
        <v>50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720</v>
      </c>
      <c r="AT288" s="205" t="s">
        <v>212</v>
      </c>
      <c r="AU288" s="205" t="s">
        <v>93</v>
      </c>
      <c r="AY288" s="17" t="s">
        <v>209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7" t="s">
        <v>93</v>
      </c>
      <c r="BK288" s="206">
        <f>ROUND(I288*H288,2)</f>
        <v>0</v>
      </c>
      <c r="BL288" s="17" t="s">
        <v>720</v>
      </c>
      <c r="BM288" s="205" t="s">
        <v>3286</v>
      </c>
    </row>
    <row r="289" spans="1:65" s="12" customFormat="1" ht="25.9" customHeight="1">
      <c r="B289" s="178"/>
      <c r="C289" s="179"/>
      <c r="D289" s="180" t="s">
        <v>84</v>
      </c>
      <c r="E289" s="181" t="s">
        <v>3287</v>
      </c>
      <c r="F289" s="181" t="s">
        <v>3288</v>
      </c>
      <c r="G289" s="179"/>
      <c r="H289" s="179"/>
      <c r="I289" s="182"/>
      <c r="J289" s="183">
        <f>BK289</f>
        <v>0</v>
      </c>
      <c r="K289" s="179"/>
      <c r="L289" s="184"/>
      <c r="M289" s="185"/>
      <c r="N289" s="186"/>
      <c r="O289" s="186"/>
      <c r="P289" s="187">
        <f>SUM(P290:P294)</f>
        <v>0</v>
      </c>
      <c r="Q289" s="186"/>
      <c r="R289" s="187">
        <f>SUM(R290:R294)</f>
        <v>0</v>
      </c>
      <c r="S289" s="186"/>
      <c r="T289" s="188">
        <f>SUM(T290:T294)</f>
        <v>0</v>
      </c>
      <c r="AR289" s="189" t="s">
        <v>217</v>
      </c>
      <c r="AT289" s="190" t="s">
        <v>84</v>
      </c>
      <c r="AU289" s="190" t="s">
        <v>85</v>
      </c>
      <c r="AY289" s="189" t="s">
        <v>209</v>
      </c>
      <c r="BK289" s="191">
        <f>SUM(BK290:BK294)</f>
        <v>0</v>
      </c>
    </row>
    <row r="290" spans="1:65" s="2" customFormat="1" ht="16.5" customHeight="1">
      <c r="A290" s="35"/>
      <c r="B290" s="36"/>
      <c r="C290" s="194" t="s">
        <v>1336</v>
      </c>
      <c r="D290" s="194" t="s">
        <v>212</v>
      </c>
      <c r="E290" s="195" t="s">
        <v>3289</v>
      </c>
      <c r="F290" s="196" t="s">
        <v>3290</v>
      </c>
      <c r="G290" s="197" t="s">
        <v>2975</v>
      </c>
      <c r="H290" s="198">
        <v>25</v>
      </c>
      <c r="I290" s="199"/>
      <c r="J290" s="200">
        <f>ROUND(I290*H290,2)</f>
        <v>0</v>
      </c>
      <c r="K290" s="196" t="s">
        <v>1</v>
      </c>
      <c r="L290" s="40"/>
      <c r="M290" s="201" t="s">
        <v>1</v>
      </c>
      <c r="N290" s="202" t="s">
        <v>50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3291</v>
      </c>
      <c r="AT290" s="205" t="s">
        <v>212</v>
      </c>
      <c r="AU290" s="205" t="s">
        <v>93</v>
      </c>
      <c r="AY290" s="17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7" t="s">
        <v>93</v>
      </c>
      <c r="BK290" s="206">
        <f>ROUND(I290*H290,2)</f>
        <v>0</v>
      </c>
      <c r="BL290" s="17" t="s">
        <v>3291</v>
      </c>
      <c r="BM290" s="205" t="s">
        <v>2269</v>
      </c>
    </row>
    <row r="291" spans="1:65" s="2" customFormat="1" ht="16.5" customHeight="1">
      <c r="A291" s="35"/>
      <c r="B291" s="36"/>
      <c r="C291" s="194" t="s">
        <v>1343</v>
      </c>
      <c r="D291" s="194" t="s">
        <v>212</v>
      </c>
      <c r="E291" s="195" t="s">
        <v>3292</v>
      </c>
      <c r="F291" s="196" t="s">
        <v>3293</v>
      </c>
      <c r="G291" s="197" t="s">
        <v>2975</v>
      </c>
      <c r="H291" s="198">
        <v>3</v>
      </c>
      <c r="I291" s="199"/>
      <c r="J291" s="200">
        <f>ROUND(I291*H291,2)</f>
        <v>0</v>
      </c>
      <c r="K291" s="196" t="s">
        <v>1</v>
      </c>
      <c r="L291" s="40"/>
      <c r="M291" s="201" t="s">
        <v>1</v>
      </c>
      <c r="N291" s="202" t="s">
        <v>50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3291</v>
      </c>
      <c r="AT291" s="205" t="s">
        <v>212</v>
      </c>
      <c r="AU291" s="205" t="s">
        <v>93</v>
      </c>
      <c r="AY291" s="17" t="s">
        <v>209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7" t="s">
        <v>93</v>
      </c>
      <c r="BK291" s="206">
        <f>ROUND(I291*H291,2)</f>
        <v>0</v>
      </c>
      <c r="BL291" s="17" t="s">
        <v>3291</v>
      </c>
      <c r="BM291" s="205" t="s">
        <v>2280</v>
      </c>
    </row>
    <row r="292" spans="1:65" s="2" customFormat="1" ht="16.5" customHeight="1">
      <c r="A292" s="35"/>
      <c r="B292" s="36"/>
      <c r="C292" s="194" t="s">
        <v>1348</v>
      </c>
      <c r="D292" s="194" t="s">
        <v>212</v>
      </c>
      <c r="E292" s="195" t="s">
        <v>3294</v>
      </c>
      <c r="F292" s="196" t="s">
        <v>3295</v>
      </c>
      <c r="G292" s="197" t="s">
        <v>2975</v>
      </c>
      <c r="H292" s="198">
        <v>45</v>
      </c>
      <c r="I292" s="199"/>
      <c r="J292" s="200">
        <f>ROUND(I292*H292,2)</f>
        <v>0</v>
      </c>
      <c r="K292" s="196" t="s">
        <v>1</v>
      </c>
      <c r="L292" s="40"/>
      <c r="M292" s="201" t="s">
        <v>1</v>
      </c>
      <c r="N292" s="202" t="s">
        <v>50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3291</v>
      </c>
      <c r="AT292" s="205" t="s">
        <v>212</v>
      </c>
      <c r="AU292" s="205" t="s">
        <v>93</v>
      </c>
      <c r="AY292" s="17" t="s">
        <v>209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7" t="s">
        <v>93</v>
      </c>
      <c r="BK292" s="206">
        <f>ROUND(I292*H292,2)</f>
        <v>0</v>
      </c>
      <c r="BL292" s="17" t="s">
        <v>3291</v>
      </c>
      <c r="BM292" s="205" t="s">
        <v>2289</v>
      </c>
    </row>
    <row r="293" spans="1:65" s="2" customFormat="1" ht="16.5" customHeight="1">
      <c r="A293" s="35"/>
      <c r="B293" s="36"/>
      <c r="C293" s="194" t="s">
        <v>1354</v>
      </c>
      <c r="D293" s="194" t="s">
        <v>212</v>
      </c>
      <c r="E293" s="195" t="s">
        <v>3296</v>
      </c>
      <c r="F293" s="196" t="s">
        <v>3297</v>
      </c>
      <c r="G293" s="197" t="s">
        <v>2975</v>
      </c>
      <c r="H293" s="198">
        <v>18</v>
      </c>
      <c r="I293" s="199"/>
      <c r="J293" s="200">
        <f>ROUND(I293*H293,2)</f>
        <v>0</v>
      </c>
      <c r="K293" s="196" t="s">
        <v>1</v>
      </c>
      <c r="L293" s="40"/>
      <c r="M293" s="201" t="s">
        <v>1</v>
      </c>
      <c r="N293" s="202" t="s">
        <v>50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3291</v>
      </c>
      <c r="AT293" s="205" t="s">
        <v>212</v>
      </c>
      <c r="AU293" s="205" t="s">
        <v>93</v>
      </c>
      <c r="AY293" s="17" t="s">
        <v>209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7" t="s">
        <v>93</v>
      </c>
      <c r="BK293" s="206">
        <f>ROUND(I293*H293,2)</f>
        <v>0</v>
      </c>
      <c r="BL293" s="17" t="s">
        <v>3291</v>
      </c>
      <c r="BM293" s="205" t="s">
        <v>2297</v>
      </c>
    </row>
    <row r="294" spans="1:65" s="2" customFormat="1" ht="21.75" customHeight="1">
      <c r="A294" s="35"/>
      <c r="B294" s="36"/>
      <c r="C294" s="194" t="s">
        <v>1361</v>
      </c>
      <c r="D294" s="194" t="s">
        <v>212</v>
      </c>
      <c r="E294" s="195" t="s">
        <v>3298</v>
      </c>
      <c r="F294" s="196" t="s">
        <v>3299</v>
      </c>
      <c r="G294" s="197" t="s">
        <v>2975</v>
      </c>
      <c r="H294" s="198">
        <v>28</v>
      </c>
      <c r="I294" s="199"/>
      <c r="J294" s="200">
        <f>ROUND(I294*H294,2)</f>
        <v>0</v>
      </c>
      <c r="K294" s="196" t="s">
        <v>1</v>
      </c>
      <c r="L294" s="40"/>
      <c r="M294" s="261" t="s">
        <v>1</v>
      </c>
      <c r="N294" s="262" t="s">
        <v>50</v>
      </c>
      <c r="O294" s="227"/>
      <c r="P294" s="263">
        <f>O294*H294</f>
        <v>0</v>
      </c>
      <c r="Q294" s="263">
        <v>0</v>
      </c>
      <c r="R294" s="263">
        <f>Q294*H294</f>
        <v>0</v>
      </c>
      <c r="S294" s="263">
        <v>0</v>
      </c>
      <c r="T294" s="26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3291</v>
      </c>
      <c r="AT294" s="205" t="s">
        <v>212</v>
      </c>
      <c r="AU294" s="205" t="s">
        <v>93</v>
      </c>
      <c r="AY294" s="17" t="s">
        <v>209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7" t="s">
        <v>93</v>
      </c>
      <c r="BK294" s="206">
        <f>ROUND(I294*H294,2)</f>
        <v>0</v>
      </c>
      <c r="BL294" s="17" t="s">
        <v>3291</v>
      </c>
      <c r="BM294" s="205" t="s">
        <v>2306</v>
      </c>
    </row>
    <row r="295" spans="1:65" s="2" customFormat="1" ht="6.95" customHeight="1">
      <c r="A295" s="35"/>
      <c r="B295" s="55"/>
      <c r="C295" s="56"/>
      <c r="D295" s="56"/>
      <c r="E295" s="56"/>
      <c r="F295" s="56"/>
      <c r="G295" s="56"/>
      <c r="H295" s="56"/>
      <c r="I295" s="56"/>
      <c r="J295" s="56"/>
      <c r="K295" s="56"/>
      <c r="L295" s="40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sheetProtection algorithmName="SHA-512" hashValue="xdJpOYN0cquErZrbgO6mtdUc3cLdGwdri1HlpxqFnuMjA7ztnbUMpo/p4R4bd9k703v2BtKvKCyMDRrwAhmBlg==" saltValue="oOB3zf2d1QpE8KCv/dakjvUy5/vBuN6cgEznqpZmg+BND8u93h7mPxbCtCp5BluAItYdmsHfNdLEQi2f/zPGGA==" spinCount="100000" sheet="1" objects="1" scenarios="1" formatColumns="0" formatRows="0" autoFilter="0"/>
  <autoFilter ref="C124:K294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hyperlinks>
    <hyperlink ref="F133" r:id="rId1"/>
    <hyperlink ref="F139" r:id="rId2"/>
    <hyperlink ref="F173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3300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ROUND((SUM(BE120:BE145)),  2)</f>
        <v>0</v>
      </c>
      <c r="G35" s="35"/>
      <c r="H35" s="35"/>
      <c r="I35" s="133">
        <v>0.21</v>
      </c>
      <c r="J35" s="132">
        <f>ROUND(((SUM(BE120:BE145))*I35),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ROUND((SUM(BF120:BF145)),  2)</f>
        <v>0</v>
      </c>
      <c r="G36" s="35"/>
      <c r="H36" s="35"/>
      <c r="I36" s="133">
        <v>0.12</v>
      </c>
      <c r="J36" s="132">
        <f>ROUND(((SUM(BF120:BF145))*I36),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ROUND((SUM(BG120:BG145)),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ROUND((SUM(BH120:BH145)),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ROUND((SUM(BI120:BI145)),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D.4.06 - Osvětlení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J120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3301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47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4.95" customHeight="1">
      <c r="A105" s="35"/>
      <c r="B105" s="36"/>
      <c r="C105" s="23" t="s">
        <v>194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6.5" customHeight="1">
      <c r="A108" s="35"/>
      <c r="B108" s="36"/>
      <c r="C108" s="37"/>
      <c r="D108" s="37"/>
      <c r="E108" s="324" t="str">
        <f>E7</f>
        <v>TACHOV - dětská skupina, p.p.č. 1450/1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>
      <c r="B109" s="21"/>
      <c r="C109" s="29" t="s">
        <v>180</v>
      </c>
      <c r="D109" s="22"/>
      <c r="E109" s="22"/>
      <c r="F109" s="22"/>
      <c r="G109" s="22"/>
      <c r="H109" s="22"/>
      <c r="I109" s="22"/>
      <c r="J109" s="22"/>
      <c r="K109" s="22"/>
      <c r="L109" s="20"/>
    </row>
    <row r="110" spans="1:47" s="2" customFormat="1" ht="16.5" customHeight="1">
      <c r="A110" s="35"/>
      <c r="B110" s="36"/>
      <c r="C110" s="37"/>
      <c r="D110" s="37"/>
      <c r="E110" s="324" t="s">
        <v>2334</v>
      </c>
      <c r="F110" s="326"/>
      <c r="G110" s="326"/>
      <c r="H110" s="32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2335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279" t="str">
        <f>E11</f>
        <v>D.4.06 - Osvětlení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22</v>
      </c>
      <c r="D114" s="37"/>
      <c r="E114" s="37"/>
      <c r="F114" s="27" t="str">
        <f>F14</f>
        <v>Tachov</v>
      </c>
      <c r="G114" s="37"/>
      <c r="H114" s="37"/>
      <c r="I114" s="29" t="s">
        <v>24</v>
      </c>
      <c r="J114" s="67">
        <f>IF(J14="","",J14)</f>
        <v>45539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29" t="s">
        <v>29</v>
      </c>
      <c r="D116" s="37"/>
      <c r="E116" s="37"/>
      <c r="F116" s="27" t="str">
        <f>E17</f>
        <v>město Tachov</v>
      </c>
      <c r="G116" s="37"/>
      <c r="H116" s="37"/>
      <c r="I116" s="29" t="s">
        <v>37</v>
      </c>
      <c r="J116" s="33" t="str">
        <f>E23</f>
        <v>Architektonické studio Hysek s.r.o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29" t="s">
        <v>35</v>
      </c>
      <c r="D117" s="37"/>
      <c r="E117" s="37"/>
      <c r="F117" s="27" t="str">
        <f>IF(E20="","",E20)</f>
        <v>Vyplň údaj</v>
      </c>
      <c r="G117" s="37"/>
      <c r="H117" s="37"/>
      <c r="I117" s="29" t="s">
        <v>42</v>
      </c>
      <c r="J117" s="33" t="str">
        <f>E26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7"/>
      <c r="B119" s="168"/>
      <c r="C119" s="169" t="s">
        <v>195</v>
      </c>
      <c r="D119" s="170" t="s">
        <v>70</v>
      </c>
      <c r="E119" s="170" t="s">
        <v>66</v>
      </c>
      <c r="F119" s="170" t="s">
        <v>67</v>
      </c>
      <c r="G119" s="170" t="s">
        <v>196</v>
      </c>
      <c r="H119" s="170" t="s">
        <v>197</v>
      </c>
      <c r="I119" s="170" t="s">
        <v>198</v>
      </c>
      <c r="J119" s="170" t="s">
        <v>185</v>
      </c>
      <c r="K119" s="171" t="s">
        <v>199</v>
      </c>
      <c r="L119" s="172"/>
      <c r="M119" s="76" t="s">
        <v>1</v>
      </c>
      <c r="N119" s="77" t="s">
        <v>49</v>
      </c>
      <c r="O119" s="77" t="s">
        <v>200</v>
      </c>
      <c r="P119" s="77" t="s">
        <v>201</v>
      </c>
      <c r="Q119" s="77" t="s">
        <v>202</v>
      </c>
      <c r="R119" s="77" t="s">
        <v>203</v>
      </c>
      <c r="S119" s="77" t="s">
        <v>204</v>
      </c>
      <c r="T119" s="78" t="s">
        <v>205</v>
      </c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1:65" s="2" customFormat="1" ht="22.9" customHeight="1">
      <c r="A120" s="35"/>
      <c r="B120" s="36"/>
      <c r="C120" s="83" t="s">
        <v>206</v>
      </c>
      <c r="D120" s="37"/>
      <c r="E120" s="37"/>
      <c r="F120" s="37"/>
      <c r="G120" s="37"/>
      <c r="H120" s="37"/>
      <c r="I120" s="37"/>
      <c r="J120" s="173">
        <f>BK120</f>
        <v>0</v>
      </c>
      <c r="K120" s="37"/>
      <c r="L120" s="40"/>
      <c r="M120" s="79"/>
      <c r="N120" s="174"/>
      <c r="O120" s="80"/>
      <c r="P120" s="175">
        <f>P121</f>
        <v>0</v>
      </c>
      <c r="Q120" s="80"/>
      <c r="R120" s="175">
        <f>R121</f>
        <v>0</v>
      </c>
      <c r="S120" s="80"/>
      <c r="T120" s="176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84</v>
      </c>
      <c r="AU120" s="17" t="s">
        <v>187</v>
      </c>
      <c r="BK120" s="177">
        <f>BK121</f>
        <v>0</v>
      </c>
    </row>
    <row r="121" spans="1:65" s="12" customFormat="1" ht="25.9" customHeight="1">
      <c r="B121" s="178"/>
      <c r="C121" s="179"/>
      <c r="D121" s="180" t="s">
        <v>84</v>
      </c>
      <c r="E121" s="181" t="s">
        <v>3302</v>
      </c>
      <c r="F121" s="181" t="s">
        <v>3303</v>
      </c>
      <c r="G121" s="179"/>
      <c r="H121" s="179"/>
      <c r="I121" s="182"/>
      <c r="J121" s="183">
        <f>BK121</f>
        <v>0</v>
      </c>
      <c r="K121" s="179"/>
      <c r="L121" s="184"/>
      <c r="M121" s="185"/>
      <c r="N121" s="186"/>
      <c r="O121" s="186"/>
      <c r="P121" s="187">
        <f>SUM(P122:P145)</f>
        <v>0</v>
      </c>
      <c r="Q121" s="186"/>
      <c r="R121" s="187">
        <f>SUM(R122:R145)</f>
        <v>0</v>
      </c>
      <c r="S121" s="186"/>
      <c r="T121" s="188">
        <f>SUM(T122:T145)</f>
        <v>0</v>
      </c>
      <c r="AR121" s="189" t="s">
        <v>95</v>
      </c>
      <c r="AT121" s="190" t="s">
        <v>84</v>
      </c>
      <c r="AU121" s="190" t="s">
        <v>85</v>
      </c>
      <c r="AY121" s="189" t="s">
        <v>209</v>
      </c>
      <c r="BK121" s="191">
        <f>SUM(BK122:BK145)</f>
        <v>0</v>
      </c>
    </row>
    <row r="122" spans="1:65" s="2" customFormat="1" ht="21.75" customHeight="1">
      <c r="A122" s="35"/>
      <c r="B122" s="36"/>
      <c r="C122" s="194" t="s">
        <v>93</v>
      </c>
      <c r="D122" s="194" t="s">
        <v>212</v>
      </c>
      <c r="E122" s="195" t="s">
        <v>3304</v>
      </c>
      <c r="F122" s="196" t="s">
        <v>3305</v>
      </c>
      <c r="G122" s="197" t="s">
        <v>1</v>
      </c>
      <c r="H122" s="198">
        <v>16</v>
      </c>
      <c r="I122" s="199"/>
      <c r="J122" s="200">
        <f t="shared" ref="J122:J145" si="0">ROUND(I122*H122,2)</f>
        <v>0</v>
      </c>
      <c r="K122" s="196" t="s">
        <v>1</v>
      </c>
      <c r="L122" s="40"/>
      <c r="M122" s="201" t="s">
        <v>1</v>
      </c>
      <c r="N122" s="202" t="s">
        <v>50</v>
      </c>
      <c r="O122" s="72"/>
      <c r="P122" s="203">
        <f t="shared" ref="P122:P145" si="1">O122*H122</f>
        <v>0</v>
      </c>
      <c r="Q122" s="203">
        <v>0</v>
      </c>
      <c r="R122" s="203">
        <f t="shared" ref="R122:R145" si="2">Q122*H122</f>
        <v>0</v>
      </c>
      <c r="S122" s="203">
        <v>0</v>
      </c>
      <c r="T122" s="204">
        <f t="shared" ref="T122:T145" si="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217</v>
      </c>
      <c r="AT122" s="205" t="s">
        <v>212</v>
      </c>
      <c r="AU122" s="205" t="s">
        <v>93</v>
      </c>
      <c r="AY122" s="17" t="s">
        <v>209</v>
      </c>
      <c r="BE122" s="206">
        <f t="shared" ref="BE122:BE145" si="4">IF(N122="základní",J122,0)</f>
        <v>0</v>
      </c>
      <c r="BF122" s="206">
        <f t="shared" ref="BF122:BF145" si="5">IF(N122="snížená",J122,0)</f>
        <v>0</v>
      </c>
      <c r="BG122" s="206">
        <f t="shared" ref="BG122:BG145" si="6">IF(N122="zákl. přenesená",J122,0)</f>
        <v>0</v>
      </c>
      <c r="BH122" s="206">
        <f t="shared" ref="BH122:BH145" si="7">IF(N122="sníž. přenesená",J122,0)</f>
        <v>0</v>
      </c>
      <c r="BI122" s="206">
        <f t="shared" ref="BI122:BI145" si="8">IF(N122="nulová",J122,0)</f>
        <v>0</v>
      </c>
      <c r="BJ122" s="17" t="s">
        <v>93</v>
      </c>
      <c r="BK122" s="206">
        <f t="shared" ref="BK122:BK145" si="9">ROUND(I122*H122,2)</f>
        <v>0</v>
      </c>
      <c r="BL122" s="17" t="s">
        <v>217</v>
      </c>
      <c r="BM122" s="205" t="s">
        <v>95</v>
      </c>
    </row>
    <row r="123" spans="1:65" s="2" customFormat="1" ht="37.9" customHeight="1">
      <c r="A123" s="35"/>
      <c r="B123" s="36"/>
      <c r="C123" s="194" t="s">
        <v>95</v>
      </c>
      <c r="D123" s="194" t="s">
        <v>212</v>
      </c>
      <c r="E123" s="195" t="s">
        <v>3306</v>
      </c>
      <c r="F123" s="196" t="s">
        <v>3307</v>
      </c>
      <c r="G123" s="197" t="s">
        <v>1</v>
      </c>
      <c r="H123" s="198">
        <v>16</v>
      </c>
      <c r="I123" s="199"/>
      <c r="J123" s="200">
        <f t="shared" si="0"/>
        <v>0</v>
      </c>
      <c r="K123" s="196" t="s">
        <v>1</v>
      </c>
      <c r="L123" s="40"/>
      <c r="M123" s="201" t="s">
        <v>1</v>
      </c>
      <c r="N123" s="202" t="s">
        <v>50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217</v>
      </c>
      <c r="AT123" s="205" t="s">
        <v>212</v>
      </c>
      <c r="AU123" s="205" t="s">
        <v>93</v>
      </c>
      <c r="AY123" s="17" t="s">
        <v>209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7" t="s">
        <v>93</v>
      </c>
      <c r="BK123" s="206">
        <f t="shared" si="9"/>
        <v>0</v>
      </c>
      <c r="BL123" s="17" t="s">
        <v>217</v>
      </c>
      <c r="BM123" s="205" t="s">
        <v>217</v>
      </c>
    </row>
    <row r="124" spans="1:65" s="2" customFormat="1" ht="16.5" customHeight="1">
      <c r="A124" s="35"/>
      <c r="B124" s="36"/>
      <c r="C124" s="194" t="s">
        <v>130</v>
      </c>
      <c r="D124" s="194" t="s">
        <v>212</v>
      </c>
      <c r="E124" s="195" t="s">
        <v>3308</v>
      </c>
      <c r="F124" s="196" t="s">
        <v>3309</v>
      </c>
      <c r="G124" s="197" t="s">
        <v>1</v>
      </c>
      <c r="H124" s="198">
        <v>25</v>
      </c>
      <c r="I124" s="199"/>
      <c r="J124" s="200">
        <f t="shared" si="0"/>
        <v>0</v>
      </c>
      <c r="K124" s="196" t="s">
        <v>1</v>
      </c>
      <c r="L124" s="40"/>
      <c r="M124" s="201" t="s">
        <v>1</v>
      </c>
      <c r="N124" s="202" t="s">
        <v>50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217</v>
      </c>
      <c r="AT124" s="205" t="s">
        <v>212</v>
      </c>
      <c r="AU124" s="205" t="s">
        <v>93</v>
      </c>
      <c r="AY124" s="17" t="s">
        <v>209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7" t="s">
        <v>93</v>
      </c>
      <c r="BK124" s="206">
        <f t="shared" si="9"/>
        <v>0</v>
      </c>
      <c r="BL124" s="17" t="s">
        <v>217</v>
      </c>
      <c r="BM124" s="205" t="s">
        <v>241</v>
      </c>
    </row>
    <row r="125" spans="1:65" s="2" customFormat="1" ht="21.75" customHeight="1">
      <c r="A125" s="35"/>
      <c r="B125" s="36"/>
      <c r="C125" s="194" t="s">
        <v>217</v>
      </c>
      <c r="D125" s="194" t="s">
        <v>212</v>
      </c>
      <c r="E125" s="195" t="s">
        <v>3310</v>
      </c>
      <c r="F125" s="196" t="s">
        <v>3311</v>
      </c>
      <c r="G125" s="197" t="s">
        <v>1</v>
      </c>
      <c r="H125" s="198">
        <v>2</v>
      </c>
      <c r="I125" s="199"/>
      <c r="J125" s="200">
        <f t="shared" si="0"/>
        <v>0</v>
      </c>
      <c r="K125" s="196" t="s">
        <v>1</v>
      </c>
      <c r="L125" s="40"/>
      <c r="M125" s="201" t="s">
        <v>1</v>
      </c>
      <c r="N125" s="202" t="s">
        <v>50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217</v>
      </c>
      <c r="AT125" s="205" t="s">
        <v>212</v>
      </c>
      <c r="AU125" s="205" t="s">
        <v>93</v>
      </c>
      <c r="AY125" s="17" t="s">
        <v>209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7" t="s">
        <v>93</v>
      </c>
      <c r="BK125" s="206">
        <f t="shared" si="9"/>
        <v>0</v>
      </c>
      <c r="BL125" s="17" t="s">
        <v>217</v>
      </c>
      <c r="BM125" s="205" t="s">
        <v>254</v>
      </c>
    </row>
    <row r="126" spans="1:65" s="2" customFormat="1" ht="37.9" customHeight="1">
      <c r="A126" s="35"/>
      <c r="B126" s="36"/>
      <c r="C126" s="194" t="s">
        <v>208</v>
      </c>
      <c r="D126" s="194" t="s">
        <v>212</v>
      </c>
      <c r="E126" s="195" t="s">
        <v>3306</v>
      </c>
      <c r="F126" s="196" t="s">
        <v>3307</v>
      </c>
      <c r="G126" s="197" t="s">
        <v>1</v>
      </c>
      <c r="H126" s="198">
        <v>2</v>
      </c>
      <c r="I126" s="199"/>
      <c r="J126" s="200">
        <f t="shared" si="0"/>
        <v>0</v>
      </c>
      <c r="K126" s="196" t="s">
        <v>1</v>
      </c>
      <c r="L126" s="40"/>
      <c r="M126" s="201" t="s">
        <v>1</v>
      </c>
      <c r="N126" s="202" t="s">
        <v>50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217</v>
      </c>
      <c r="AT126" s="205" t="s">
        <v>212</v>
      </c>
      <c r="AU126" s="205" t="s">
        <v>93</v>
      </c>
      <c r="AY126" s="17" t="s">
        <v>209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7" t="s">
        <v>93</v>
      </c>
      <c r="BK126" s="206">
        <f t="shared" si="9"/>
        <v>0</v>
      </c>
      <c r="BL126" s="17" t="s">
        <v>217</v>
      </c>
      <c r="BM126" s="205" t="s">
        <v>265</v>
      </c>
    </row>
    <row r="127" spans="1:65" s="2" customFormat="1" ht="21.75" customHeight="1">
      <c r="A127" s="35"/>
      <c r="B127" s="36"/>
      <c r="C127" s="194" t="s">
        <v>241</v>
      </c>
      <c r="D127" s="194" t="s">
        <v>212</v>
      </c>
      <c r="E127" s="195" t="s">
        <v>3312</v>
      </c>
      <c r="F127" s="196" t="s">
        <v>3313</v>
      </c>
      <c r="G127" s="197" t="s">
        <v>1</v>
      </c>
      <c r="H127" s="198">
        <v>8</v>
      </c>
      <c r="I127" s="199"/>
      <c r="J127" s="200">
        <f t="shared" si="0"/>
        <v>0</v>
      </c>
      <c r="K127" s="196" t="s">
        <v>1</v>
      </c>
      <c r="L127" s="40"/>
      <c r="M127" s="201" t="s">
        <v>1</v>
      </c>
      <c r="N127" s="202" t="s">
        <v>50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93</v>
      </c>
      <c r="AY127" s="17" t="s">
        <v>209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7" t="s">
        <v>93</v>
      </c>
      <c r="BK127" s="206">
        <f t="shared" si="9"/>
        <v>0</v>
      </c>
      <c r="BL127" s="17" t="s">
        <v>217</v>
      </c>
      <c r="BM127" s="205" t="s">
        <v>8</v>
      </c>
    </row>
    <row r="128" spans="1:65" s="2" customFormat="1" ht="24.2" customHeight="1">
      <c r="A128" s="35"/>
      <c r="B128" s="36"/>
      <c r="C128" s="194" t="s">
        <v>248</v>
      </c>
      <c r="D128" s="194" t="s">
        <v>212</v>
      </c>
      <c r="E128" s="195" t="s">
        <v>3314</v>
      </c>
      <c r="F128" s="196" t="s">
        <v>3315</v>
      </c>
      <c r="G128" s="197" t="s">
        <v>1</v>
      </c>
      <c r="H128" s="198">
        <v>4</v>
      </c>
      <c r="I128" s="199"/>
      <c r="J128" s="200">
        <f t="shared" si="0"/>
        <v>0</v>
      </c>
      <c r="K128" s="196" t="s">
        <v>1</v>
      </c>
      <c r="L128" s="40"/>
      <c r="M128" s="201" t="s">
        <v>1</v>
      </c>
      <c r="N128" s="202" t="s">
        <v>50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93</v>
      </c>
      <c r="AY128" s="17" t="s">
        <v>209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7" t="s">
        <v>93</v>
      </c>
      <c r="BK128" s="206">
        <f t="shared" si="9"/>
        <v>0</v>
      </c>
      <c r="BL128" s="17" t="s">
        <v>217</v>
      </c>
      <c r="BM128" s="205" t="s">
        <v>284</v>
      </c>
    </row>
    <row r="129" spans="1:65" s="2" customFormat="1" ht="24.2" customHeight="1">
      <c r="A129" s="35"/>
      <c r="B129" s="36"/>
      <c r="C129" s="194" t="s">
        <v>254</v>
      </c>
      <c r="D129" s="194" t="s">
        <v>212</v>
      </c>
      <c r="E129" s="195" t="s">
        <v>3316</v>
      </c>
      <c r="F129" s="196" t="s">
        <v>3317</v>
      </c>
      <c r="G129" s="197" t="s">
        <v>1</v>
      </c>
      <c r="H129" s="198">
        <v>6</v>
      </c>
      <c r="I129" s="199"/>
      <c r="J129" s="200">
        <f t="shared" si="0"/>
        <v>0</v>
      </c>
      <c r="K129" s="196" t="s">
        <v>1</v>
      </c>
      <c r="L129" s="40"/>
      <c r="M129" s="201" t="s">
        <v>1</v>
      </c>
      <c r="N129" s="202" t="s">
        <v>50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217</v>
      </c>
      <c r="AT129" s="205" t="s">
        <v>212</v>
      </c>
      <c r="AU129" s="205" t="s">
        <v>93</v>
      </c>
      <c r="AY129" s="17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7" t="s">
        <v>93</v>
      </c>
      <c r="BK129" s="206">
        <f t="shared" si="9"/>
        <v>0</v>
      </c>
      <c r="BL129" s="17" t="s">
        <v>217</v>
      </c>
      <c r="BM129" s="205" t="s">
        <v>416</v>
      </c>
    </row>
    <row r="130" spans="1:65" s="2" customFormat="1" ht="44.25" customHeight="1">
      <c r="A130" s="35"/>
      <c r="B130" s="36"/>
      <c r="C130" s="194" t="s">
        <v>259</v>
      </c>
      <c r="D130" s="194" t="s">
        <v>212</v>
      </c>
      <c r="E130" s="195" t="s">
        <v>3318</v>
      </c>
      <c r="F130" s="196" t="s">
        <v>3319</v>
      </c>
      <c r="G130" s="197" t="s">
        <v>1</v>
      </c>
      <c r="H130" s="198">
        <v>10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50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217</v>
      </c>
      <c r="AT130" s="205" t="s">
        <v>212</v>
      </c>
      <c r="AU130" s="205" t="s">
        <v>93</v>
      </c>
      <c r="AY130" s="17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93</v>
      </c>
      <c r="BK130" s="206">
        <f t="shared" si="9"/>
        <v>0</v>
      </c>
      <c r="BL130" s="17" t="s">
        <v>217</v>
      </c>
      <c r="BM130" s="205" t="s">
        <v>428</v>
      </c>
    </row>
    <row r="131" spans="1:65" s="2" customFormat="1" ht="44.25" customHeight="1">
      <c r="A131" s="35"/>
      <c r="B131" s="36"/>
      <c r="C131" s="194" t="s">
        <v>265</v>
      </c>
      <c r="D131" s="194" t="s">
        <v>212</v>
      </c>
      <c r="E131" s="195" t="s">
        <v>3320</v>
      </c>
      <c r="F131" s="196" t="s">
        <v>3321</v>
      </c>
      <c r="G131" s="197" t="s">
        <v>1</v>
      </c>
      <c r="H131" s="198">
        <v>2</v>
      </c>
      <c r="I131" s="199"/>
      <c r="J131" s="200">
        <f t="shared" si="0"/>
        <v>0</v>
      </c>
      <c r="K131" s="196" t="s">
        <v>1</v>
      </c>
      <c r="L131" s="40"/>
      <c r="M131" s="201" t="s">
        <v>1</v>
      </c>
      <c r="N131" s="202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217</v>
      </c>
      <c r="AT131" s="205" t="s">
        <v>212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217</v>
      </c>
      <c r="BM131" s="205" t="s">
        <v>440</v>
      </c>
    </row>
    <row r="132" spans="1:65" s="2" customFormat="1" ht="16.5" customHeight="1">
      <c r="A132" s="35"/>
      <c r="B132" s="36"/>
      <c r="C132" s="194" t="s">
        <v>270</v>
      </c>
      <c r="D132" s="194" t="s">
        <v>212</v>
      </c>
      <c r="E132" s="195" t="s">
        <v>3322</v>
      </c>
      <c r="F132" s="196" t="s">
        <v>3323</v>
      </c>
      <c r="G132" s="197" t="s">
        <v>1</v>
      </c>
      <c r="H132" s="198">
        <v>3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451</v>
      </c>
    </row>
    <row r="133" spans="1:65" s="2" customFormat="1" ht="16.5" customHeight="1">
      <c r="A133" s="35"/>
      <c r="B133" s="36"/>
      <c r="C133" s="194" t="s">
        <v>8</v>
      </c>
      <c r="D133" s="194" t="s">
        <v>212</v>
      </c>
      <c r="E133" s="195" t="s">
        <v>3324</v>
      </c>
      <c r="F133" s="196" t="s">
        <v>3325</v>
      </c>
      <c r="G133" s="197" t="s">
        <v>1</v>
      </c>
      <c r="H133" s="198">
        <v>9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217</v>
      </c>
      <c r="AT133" s="205" t="s">
        <v>212</v>
      </c>
      <c r="AU133" s="205" t="s">
        <v>93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466</v>
      </c>
    </row>
    <row r="134" spans="1:65" s="2" customFormat="1" ht="24.2" customHeight="1">
      <c r="A134" s="35"/>
      <c r="B134" s="36"/>
      <c r="C134" s="194" t="s">
        <v>279</v>
      </c>
      <c r="D134" s="194" t="s">
        <v>212</v>
      </c>
      <c r="E134" s="195" t="s">
        <v>3314</v>
      </c>
      <c r="F134" s="196" t="s">
        <v>3315</v>
      </c>
      <c r="G134" s="197" t="s">
        <v>1</v>
      </c>
      <c r="H134" s="198">
        <v>12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93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477</v>
      </c>
    </row>
    <row r="135" spans="1:65" s="2" customFormat="1" ht="24.2" customHeight="1">
      <c r="A135" s="35"/>
      <c r="B135" s="36"/>
      <c r="C135" s="194" t="s">
        <v>284</v>
      </c>
      <c r="D135" s="194" t="s">
        <v>212</v>
      </c>
      <c r="E135" s="195" t="s">
        <v>3316</v>
      </c>
      <c r="F135" s="196" t="s">
        <v>3317</v>
      </c>
      <c r="G135" s="197" t="s">
        <v>1</v>
      </c>
      <c r="H135" s="198">
        <v>3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93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490</v>
      </c>
    </row>
    <row r="136" spans="1:65" s="2" customFormat="1" ht="44.25" customHeight="1">
      <c r="A136" s="35"/>
      <c r="B136" s="36"/>
      <c r="C136" s="194" t="s">
        <v>289</v>
      </c>
      <c r="D136" s="194" t="s">
        <v>212</v>
      </c>
      <c r="E136" s="195" t="s">
        <v>3318</v>
      </c>
      <c r="F136" s="196" t="s">
        <v>3319</v>
      </c>
      <c r="G136" s="197" t="s">
        <v>1</v>
      </c>
      <c r="H136" s="198">
        <v>15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93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512</v>
      </c>
    </row>
    <row r="137" spans="1:65" s="2" customFormat="1" ht="49.15" customHeight="1">
      <c r="A137" s="35"/>
      <c r="B137" s="36"/>
      <c r="C137" s="194" t="s">
        <v>416</v>
      </c>
      <c r="D137" s="194" t="s">
        <v>212</v>
      </c>
      <c r="E137" s="195" t="s">
        <v>3326</v>
      </c>
      <c r="F137" s="196" t="s">
        <v>3327</v>
      </c>
      <c r="G137" s="197" t="s">
        <v>1</v>
      </c>
      <c r="H137" s="198">
        <v>6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526</v>
      </c>
    </row>
    <row r="138" spans="1:65" s="2" customFormat="1" ht="16.5" customHeight="1">
      <c r="A138" s="35"/>
      <c r="B138" s="36"/>
      <c r="C138" s="194" t="s">
        <v>422</v>
      </c>
      <c r="D138" s="194" t="s">
        <v>212</v>
      </c>
      <c r="E138" s="195" t="s">
        <v>3328</v>
      </c>
      <c r="F138" s="196" t="s">
        <v>3329</v>
      </c>
      <c r="G138" s="197" t="s">
        <v>1</v>
      </c>
      <c r="H138" s="198">
        <v>4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217</v>
      </c>
      <c r="AT138" s="205" t="s">
        <v>212</v>
      </c>
      <c r="AU138" s="205" t="s">
        <v>93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538</v>
      </c>
    </row>
    <row r="139" spans="1:65" s="2" customFormat="1" ht="33" customHeight="1">
      <c r="A139" s="35"/>
      <c r="B139" s="36"/>
      <c r="C139" s="194" t="s">
        <v>428</v>
      </c>
      <c r="D139" s="194" t="s">
        <v>212</v>
      </c>
      <c r="E139" s="195" t="s">
        <v>3330</v>
      </c>
      <c r="F139" s="196" t="s">
        <v>3331</v>
      </c>
      <c r="G139" s="197" t="s">
        <v>1</v>
      </c>
      <c r="H139" s="198">
        <v>5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50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93</v>
      </c>
      <c r="AY139" s="17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93</v>
      </c>
      <c r="BK139" s="206">
        <f t="shared" si="9"/>
        <v>0</v>
      </c>
      <c r="BL139" s="17" t="s">
        <v>217</v>
      </c>
      <c r="BM139" s="205" t="s">
        <v>550</v>
      </c>
    </row>
    <row r="140" spans="1:65" s="2" customFormat="1" ht="33" customHeight="1">
      <c r="A140" s="35"/>
      <c r="B140" s="36"/>
      <c r="C140" s="194" t="s">
        <v>434</v>
      </c>
      <c r="D140" s="194" t="s">
        <v>212</v>
      </c>
      <c r="E140" s="195" t="s">
        <v>3332</v>
      </c>
      <c r="F140" s="196" t="s">
        <v>3333</v>
      </c>
      <c r="G140" s="197" t="s">
        <v>1</v>
      </c>
      <c r="H140" s="198">
        <v>13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93</v>
      </c>
      <c r="AY140" s="17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93</v>
      </c>
      <c r="BK140" s="206">
        <f t="shared" si="9"/>
        <v>0</v>
      </c>
      <c r="BL140" s="17" t="s">
        <v>217</v>
      </c>
      <c r="BM140" s="205" t="s">
        <v>562</v>
      </c>
    </row>
    <row r="141" spans="1:65" s="2" customFormat="1" ht="16.5" customHeight="1">
      <c r="A141" s="35"/>
      <c r="B141" s="36"/>
      <c r="C141" s="194" t="s">
        <v>440</v>
      </c>
      <c r="D141" s="194" t="s">
        <v>212</v>
      </c>
      <c r="E141" s="195" t="s">
        <v>3334</v>
      </c>
      <c r="F141" s="196" t="s">
        <v>3335</v>
      </c>
      <c r="G141" s="197" t="s">
        <v>1</v>
      </c>
      <c r="H141" s="198">
        <v>13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50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93</v>
      </c>
      <c r="AY141" s="17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93</v>
      </c>
      <c r="BK141" s="206">
        <f t="shared" si="9"/>
        <v>0</v>
      </c>
      <c r="BL141" s="17" t="s">
        <v>217</v>
      </c>
      <c r="BM141" s="205" t="s">
        <v>573</v>
      </c>
    </row>
    <row r="142" spans="1:65" s="2" customFormat="1" ht="37.9" customHeight="1">
      <c r="A142" s="35"/>
      <c r="B142" s="36"/>
      <c r="C142" s="194" t="s">
        <v>7</v>
      </c>
      <c r="D142" s="194" t="s">
        <v>212</v>
      </c>
      <c r="E142" s="195" t="s">
        <v>3336</v>
      </c>
      <c r="F142" s="196" t="s">
        <v>3337</v>
      </c>
      <c r="G142" s="197" t="s">
        <v>1</v>
      </c>
      <c r="H142" s="198">
        <v>3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50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93</v>
      </c>
      <c r="AY142" s="17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93</v>
      </c>
      <c r="BK142" s="206">
        <f t="shared" si="9"/>
        <v>0</v>
      </c>
      <c r="BL142" s="17" t="s">
        <v>217</v>
      </c>
      <c r="BM142" s="205" t="s">
        <v>586</v>
      </c>
    </row>
    <row r="143" spans="1:65" s="2" customFormat="1" ht="33" customHeight="1">
      <c r="A143" s="35"/>
      <c r="B143" s="36"/>
      <c r="C143" s="194" t="s">
        <v>451</v>
      </c>
      <c r="D143" s="194" t="s">
        <v>212</v>
      </c>
      <c r="E143" s="195" t="s">
        <v>3338</v>
      </c>
      <c r="F143" s="196" t="s">
        <v>3339</v>
      </c>
      <c r="G143" s="197" t="s">
        <v>1</v>
      </c>
      <c r="H143" s="198">
        <v>6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93</v>
      </c>
      <c r="AY143" s="17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93</v>
      </c>
      <c r="BK143" s="206">
        <f t="shared" si="9"/>
        <v>0</v>
      </c>
      <c r="BL143" s="17" t="s">
        <v>217</v>
      </c>
      <c r="BM143" s="205" t="s">
        <v>598</v>
      </c>
    </row>
    <row r="144" spans="1:65" s="2" customFormat="1" ht="16.5" customHeight="1">
      <c r="A144" s="35"/>
      <c r="B144" s="36"/>
      <c r="C144" s="194" t="s">
        <v>459</v>
      </c>
      <c r="D144" s="194" t="s">
        <v>212</v>
      </c>
      <c r="E144" s="195" t="s">
        <v>3340</v>
      </c>
      <c r="F144" s="196" t="s">
        <v>3341</v>
      </c>
      <c r="G144" s="197" t="s">
        <v>1</v>
      </c>
      <c r="H144" s="198">
        <v>1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93</v>
      </c>
      <c r="AY144" s="17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93</v>
      </c>
      <c r="BK144" s="206">
        <f t="shared" si="9"/>
        <v>0</v>
      </c>
      <c r="BL144" s="17" t="s">
        <v>217</v>
      </c>
      <c r="BM144" s="205" t="s">
        <v>609</v>
      </c>
    </row>
    <row r="145" spans="1:65" s="2" customFormat="1" ht="21.75" customHeight="1">
      <c r="A145" s="35"/>
      <c r="B145" s="36"/>
      <c r="C145" s="194" t="s">
        <v>466</v>
      </c>
      <c r="D145" s="194" t="s">
        <v>212</v>
      </c>
      <c r="E145" s="195" t="s">
        <v>3342</v>
      </c>
      <c r="F145" s="196" t="s">
        <v>3299</v>
      </c>
      <c r="G145" s="197" t="s">
        <v>1</v>
      </c>
      <c r="H145" s="198">
        <v>1</v>
      </c>
      <c r="I145" s="199"/>
      <c r="J145" s="200">
        <f t="shared" si="0"/>
        <v>0</v>
      </c>
      <c r="K145" s="196" t="s">
        <v>1</v>
      </c>
      <c r="L145" s="40"/>
      <c r="M145" s="261" t="s">
        <v>1</v>
      </c>
      <c r="N145" s="262" t="s">
        <v>50</v>
      </c>
      <c r="O145" s="227"/>
      <c r="P145" s="263">
        <f t="shared" si="1"/>
        <v>0</v>
      </c>
      <c r="Q145" s="263">
        <v>0</v>
      </c>
      <c r="R145" s="263">
        <f t="shared" si="2"/>
        <v>0</v>
      </c>
      <c r="S145" s="263">
        <v>0</v>
      </c>
      <c r="T145" s="26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93</v>
      </c>
      <c r="AY145" s="17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7" t="s">
        <v>93</v>
      </c>
      <c r="BK145" s="206">
        <f t="shared" si="9"/>
        <v>0</v>
      </c>
      <c r="BL145" s="17" t="s">
        <v>217</v>
      </c>
      <c r="BM145" s="205" t="s">
        <v>624</v>
      </c>
    </row>
    <row r="146" spans="1:65" s="2" customFormat="1" ht="6.95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T03RMqLeOHeW8gA+bLAtW3QMYPt5y3QGzh3s/Y1+aCEun5I2ADPCps3QblyGKwkdwb/hIdwoLH7S+8sUegZmkw==" saltValue="yV/8KujN7dgWjVT7ZIDejecIT/yVR08sSNHLdO+5FrF5aVlyxroPY7ywKZj5xx1gy5kipL+yGAuT2jJE/3dzNQ==" spinCount="100000" sheet="1" objects="1" scenarios="1" formatColumns="0" formatRows="0" autoFilter="0"/>
  <autoFilter ref="C119:K145"/>
  <mergeCells count="12">
    <mergeCell ref="E112:H112"/>
    <mergeCell ref="L2:V2"/>
    <mergeCell ref="E84:H84"/>
    <mergeCell ref="E86:H86"/>
    <mergeCell ref="E88:H88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3343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ROUND((SUM(BE120:BE179)),  2)</f>
        <v>0</v>
      </c>
      <c r="G35" s="35"/>
      <c r="H35" s="35"/>
      <c r="I35" s="133">
        <v>0.21</v>
      </c>
      <c r="J35" s="132">
        <f>ROUND(((SUM(BE120:BE179))*I35),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ROUND((SUM(BF120:BF179)),  2)</f>
        <v>0</v>
      </c>
      <c r="G36" s="35"/>
      <c r="H36" s="35"/>
      <c r="I36" s="133">
        <v>0.12</v>
      </c>
      <c r="J36" s="132">
        <f>ROUND(((SUM(BF120:BF179))*I36),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ROUND((SUM(BG120:BG179)),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ROUND((SUM(BH120:BH179)),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ROUND((SUM(BI120:BI179)),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D.4.07 - Systém ochrany před bleskem LPS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J120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2996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47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4.95" customHeight="1">
      <c r="A105" s="35"/>
      <c r="B105" s="36"/>
      <c r="C105" s="23" t="s">
        <v>194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6.5" customHeight="1">
      <c r="A108" s="35"/>
      <c r="B108" s="36"/>
      <c r="C108" s="37"/>
      <c r="D108" s="37"/>
      <c r="E108" s="324" t="str">
        <f>E7</f>
        <v>TACHOV - dětská skupina, p.p.č. 1450/1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>
      <c r="B109" s="21"/>
      <c r="C109" s="29" t="s">
        <v>180</v>
      </c>
      <c r="D109" s="22"/>
      <c r="E109" s="22"/>
      <c r="F109" s="22"/>
      <c r="G109" s="22"/>
      <c r="H109" s="22"/>
      <c r="I109" s="22"/>
      <c r="J109" s="22"/>
      <c r="K109" s="22"/>
      <c r="L109" s="20"/>
    </row>
    <row r="110" spans="1:47" s="2" customFormat="1" ht="16.5" customHeight="1">
      <c r="A110" s="35"/>
      <c r="B110" s="36"/>
      <c r="C110" s="37"/>
      <c r="D110" s="37"/>
      <c r="E110" s="324" t="s">
        <v>2334</v>
      </c>
      <c r="F110" s="326"/>
      <c r="G110" s="326"/>
      <c r="H110" s="32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2335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279" t="str">
        <f>E11</f>
        <v>D.4.07 - Systém ochrany před bleskem LPS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22</v>
      </c>
      <c r="D114" s="37"/>
      <c r="E114" s="37"/>
      <c r="F114" s="27" t="str">
        <f>F14</f>
        <v>Tachov</v>
      </c>
      <c r="G114" s="37"/>
      <c r="H114" s="37"/>
      <c r="I114" s="29" t="s">
        <v>24</v>
      </c>
      <c r="J114" s="67">
        <f>IF(J14="","",J14)</f>
        <v>45539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29" t="s">
        <v>29</v>
      </c>
      <c r="D116" s="37"/>
      <c r="E116" s="37"/>
      <c r="F116" s="27" t="str">
        <f>E17</f>
        <v>město Tachov</v>
      </c>
      <c r="G116" s="37"/>
      <c r="H116" s="37"/>
      <c r="I116" s="29" t="s">
        <v>37</v>
      </c>
      <c r="J116" s="33" t="str">
        <f>E23</f>
        <v>Architektonické studio Hysek s.r.o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29" t="s">
        <v>35</v>
      </c>
      <c r="D117" s="37"/>
      <c r="E117" s="37"/>
      <c r="F117" s="27" t="str">
        <f>IF(E20="","",E20)</f>
        <v>Vyplň údaj</v>
      </c>
      <c r="G117" s="37"/>
      <c r="H117" s="37"/>
      <c r="I117" s="29" t="s">
        <v>42</v>
      </c>
      <c r="J117" s="33" t="str">
        <f>E26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7"/>
      <c r="B119" s="168"/>
      <c r="C119" s="169" t="s">
        <v>195</v>
      </c>
      <c r="D119" s="170" t="s">
        <v>70</v>
      </c>
      <c r="E119" s="170" t="s">
        <v>66</v>
      </c>
      <c r="F119" s="170" t="s">
        <v>67</v>
      </c>
      <c r="G119" s="170" t="s">
        <v>196</v>
      </c>
      <c r="H119" s="170" t="s">
        <v>197</v>
      </c>
      <c r="I119" s="170" t="s">
        <v>198</v>
      </c>
      <c r="J119" s="170" t="s">
        <v>185</v>
      </c>
      <c r="K119" s="171" t="s">
        <v>199</v>
      </c>
      <c r="L119" s="172"/>
      <c r="M119" s="76" t="s">
        <v>1</v>
      </c>
      <c r="N119" s="77" t="s">
        <v>49</v>
      </c>
      <c r="O119" s="77" t="s">
        <v>200</v>
      </c>
      <c r="P119" s="77" t="s">
        <v>201</v>
      </c>
      <c r="Q119" s="77" t="s">
        <v>202</v>
      </c>
      <c r="R119" s="77" t="s">
        <v>203</v>
      </c>
      <c r="S119" s="77" t="s">
        <v>204</v>
      </c>
      <c r="T119" s="78" t="s">
        <v>205</v>
      </c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1:65" s="2" customFormat="1" ht="22.9" customHeight="1">
      <c r="A120" s="35"/>
      <c r="B120" s="36"/>
      <c r="C120" s="83" t="s">
        <v>206</v>
      </c>
      <c r="D120" s="37"/>
      <c r="E120" s="37"/>
      <c r="F120" s="37"/>
      <c r="G120" s="37"/>
      <c r="H120" s="37"/>
      <c r="I120" s="37"/>
      <c r="J120" s="173">
        <f>BK120</f>
        <v>0</v>
      </c>
      <c r="K120" s="37"/>
      <c r="L120" s="40"/>
      <c r="M120" s="79"/>
      <c r="N120" s="174"/>
      <c r="O120" s="80"/>
      <c r="P120" s="175">
        <f>P121</f>
        <v>0</v>
      </c>
      <c r="Q120" s="80"/>
      <c r="R120" s="175">
        <f>R121</f>
        <v>0</v>
      </c>
      <c r="S120" s="80"/>
      <c r="T120" s="176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84</v>
      </c>
      <c r="AU120" s="17" t="s">
        <v>187</v>
      </c>
      <c r="BK120" s="177">
        <f>BK121</f>
        <v>0</v>
      </c>
    </row>
    <row r="121" spans="1:65" s="12" customFormat="1" ht="25.9" customHeight="1">
      <c r="B121" s="178"/>
      <c r="C121" s="179"/>
      <c r="D121" s="180" t="s">
        <v>84</v>
      </c>
      <c r="E121" s="181" t="s">
        <v>3002</v>
      </c>
      <c r="F121" s="181" t="s">
        <v>3003</v>
      </c>
      <c r="G121" s="179"/>
      <c r="H121" s="179"/>
      <c r="I121" s="182"/>
      <c r="J121" s="183">
        <f>BK121</f>
        <v>0</v>
      </c>
      <c r="K121" s="179"/>
      <c r="L121" s="184"/>
      <c r="M121" s="185"/>
      <c r="N121" s="186"/>
      <c r="O121" s="186"/>
      <c r="P121" s="187">
        <f>SUM(P122:P179)</f>
        <v>0</v>
      </c>
      <c r="Q121" s="186"/>
      <c r="R121" s="187">
        <f>SUM(R122:R179)</f>
        <v>0</v>
      </c>
      <c r="S121" s="186"/>
      <c r="T121" s="188">
        <f>SUM(T122:T179)</f>
        <v>0</v>
      </c>
      <c r="AR121" s="189" t="s">
        <v>130</v>
      </c>
      <c r="AT121" s="190" t="s">
        <v>84</v>
      </c>
      <c r="AU121" s="190" t="s">
        <v>85</v>
      </c>
      <c r="AY121" s="189" t="s">
        <v>209</v>
      </c>
      <c r="BK121" s="191">
        <f>SUM(BK122:BK179)</f>
        <v>0</v>
      </c>
    </row>
    <row r="122" spans="1:65" s="2" customFormat="1" ht="37.9" customHeight="1">
      <c r="A122" s="35"/>
      <c r="B122" s="36"/>
      <c r="C122" s="194" t="s">
        <v>93</v>
      </c>
      <c r="D122" s="194" t="s">
        <v>212</v>
      </c>
      <c r="E122" s="195" t="s">
        <v>3344</v>
      </c>
      <c r="F122" s="196" t="s">
        <v>3345</v>
      </c>
      <c r="G122" s="197" t="s">
        <v>334</v>
      </c>
      <c r="H122" s="198">
        <v>60</v>
      </c>
      <c r="I122" s="199"/>
      <c r="J122" s="200">
        <f>ROUND(I122*H122,2)</f>
        <v>0</v>
      </c>
      <c r="K122" s="196" t="s">
        <v>324</v>
      </c>
      <c r="L122" s="40"/>
      <c r="M122" s="201" t="s">
        <v>1</v>
      </c>
      <c r="N122" s="202" t="s">
        <v>50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217</v>
      </c>
      <c r="AT122" s="205" t="s">
        <v>212</v>
      </c>
      <c r="AU122" s="205" t="s">
        <v>93</v>
      </c>
      <c r="AY122" s="17" t="s">
        <v>209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7" t="s">
        <v>93</v>
      </c>
      <c r="BK122" s="206">
        <f>ROUND(I122*H122,2)</f>
        <v>0</v>
      </c>
      <c r="BL122" s="17" t="s">
        <v>217</v>
      </c>
      <c r="BM122" s="205" t="s">
        <v>217</v>
      </c>
    </row>
    <row r="123" spans="1:65" s="2" customFormat="1" ht="11.25">
      <c r="A123" s="35"/>
      <c r="B123" s="36"/>
      <c r="C123" s="37"/>
      <c r="D123" s="207" t="s">
        <v>219</v>
      </c>
      <c r="E123" s="37"/>
      <c r="F123" s="208" t="s">
        <v>3346</v>
      </c>
      <c r="G123" s="37"/>
      <c r="H123" s="37"/>
      <c r="I123" s="209"/>
      <c r="J123" s="37"/>
      <c r="K123" s="37"/>
      <c r="L123" s="40"/>
      <c r="M123" s="210"/>
      <c r="N123" s="211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219</v>
      </c>
      <c r="AU123" s="17" t="s">
        <v>93</v>
      </c>
    </row>
    <row r="124" spans="1:65" s="2" customFormat="1" ht="16.5" customHeight="1">
      <c r="A124" s="35"/>
      <c r="B124" s="36"/>
      <c r="C124" s="250" t="s">
        <v>95</v>
      </c>
      <c r="D124" s="250" t="s">
        <v>405</v>
      </c>
      <c r="E124" s="251" t="s">
        <v>3347</v>
      </c>
      <c r="F124" s="252" t="s">
        <v>3348</v>
      </c>
      <c r="G124" s="253" t="s">
        <v>334</v>
      </c>
      <c r="H124" s="254">
        <v>60</v>
      </c>
      <c r="I124" s="255"/>
      <c r="J124" s="256">
        <f>ROUND(I124*H124,2)</f>
        <v>0</v>
      </c>
      <c r="K124" s="252" t="s">
        <v>1</v>
      </c>
      <c r="L124" s="257"/>
      <c r="M124" s="258" t="s">
        <v>1</v>
      </c>
      <c r="N124" s="259" t="s">
        <v>50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254</v>
      </c>
      <c r="AT124" s="205" t="s">
        <v>405</v>
      </c>
      <c r="AU124" s="205" t="s">
        <v>93</v>
      </c>
      <c r="AY124" s="17" t="s">
        <v>209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7" t="s">
        <v>93</v>
      </c>
      <c r="BK124" s="206">
        <f>ROUND(I124*H124,2)</f>
        <v>0</v>
      </c>
      <c r="BL124" s="17" t="s">
        <v>217</v>
      </c>
      <c r="BM124" s="205" t="s">
        <v>241</v>
      </c>
    </row>
    <row r="125" spans="1:65" s="2" customFormat="1" ht="16.5" customHeight="1">
      <c r="A125" s="35"/>
      <c r="B125" s="36"/>
      <c r="C125" s="194" t="s">
        <v>130</v>
      </c>
      <c r="D125" s="194" t="s">
        <v>212</v>
      </c>
      <c r="E125" s="195" t="s">
        <v>3349</v>
      </c>
      <c r="F125" s="196" t="s">
        <v>3350</v>
      </c>
      <c r="G125" s="197" t="s">
        <v>2550</v>
      </c>
      <c r="H125" s="198">
        <v>24</v>
      </c>
      <c r="I125" s="199"/>
      <c r="J125" s="200">
        <f>ROUND(I125*H125,2)</f>
        <v>0</v>
      </c>
      <c r="K125" s="196" t="s">
        <v>1</v>
      </c>
      <c r="L125" s="40"/>
      <c r="M125" s="201" t="s">
        <v>1</v>
      </c>
      <c r="N125" s="202" t="s">
        <v>50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217</v>
      </c>
      <c r="AT125" s="205" t="s">
        <v>212</v>
      </c>
      <c r="AU125" s="205" t="s">
        <v>93</v>
      </c>
      <c r="AY125" s="17" t="s">
        <v>209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7" t="s">
        <v>93</v>
      </c>
      <c r="BK125" s="206">
        <f>ROUND(I125*H125,2)</f>
        <v>0</v>
      </c>
      <c r="BL125" s="17" t="s">
        <v>217</v>
      </c>
      <c r="BM125" s="205" t="s">
        <v>254</v>
      </c>
    </row>
    <row r="126" spans="1:65" s="2" customFormat="1" ht="16.5" customHeight="1">
      <c r="A126" s="35"/>
      <c r="B126" s="36"/>
      <c r="C126" s="250" t="s">
        <v>217</v>
      </c>
      <c r="D126" s="250" t="s">
        <v>405</v>
      </c>
      <c r="E126" s="251" t="s">
        <v>3351</v>
      </c>
      <c r="F126" s="252" t="s">
        <v>3352</v>
      </c>
      <c r="G126" s="253" t="s">
        <v>2034</v>
      </c>
      <c r="H126" s="254">
        <v>4.8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50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254</v>
      </c>
      <c r="AT126" s="205" t="s">
        <v>405</v>
      </c>
      <c r="AU126" s="205" t="s">
        <v>93</v>
      </c>
      <c r="AY126" s="17" t="s">
        <v>209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7" t="s">
        <v>93</v>
      </c>
      <c r="BK126" s="206">
        <f>ROUND(I126*H126,2)</f>
        <v>0</v>
      </c>
      <c r="BL126" s="17" t="s">
        <v>217</v>
      </c>
      <c r="BM126" s="205" t="s">
        <v>265</v>
      </c>
    </row>
    <row r="127" spans="1:65" s="2" customFormat="1" ht="21.75" customHeight="1">
      <c r="A127" s="35"/>
      <c r="B127" s="36"/>
      <c r="C127" s="194" t="s">
        <v>208</v>
      </c>
      <c r="D127" s="194" t="s">
        <v>212</v>
      </c>
      <c r="E127" s="195" t="s">
        <v>3353</v>
      </c>
      <c r="F127" s="196" t="s">
        <v>3354</v>
      </c>
      <c r="G127" s="197" t="s">
        <v>515</v>
      </c>
      <c r="H127" s="198">
        <v>34</v>
      </c>
      <c r="I127" s="199"/>
      <c r="J127" s="200">
        <f>ROUND(I127*H127,2)</f>
        <v>0</v>
      </c>
      <c r="K127" s="196" t="s">
        <v>324</v>
      </c>
      <c r="L127" s="40"/>
      <c r="M127" s="201" t="s">
        <v>1</v>
      </c>
      <c r="N127" s="202" t="s">
        <v>50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93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217</v>
      </c>
      <c r="BM127" s="205" t="s">
        <v>8</v>
      </c>
    </row>
    <row r="128" spans="1:65" s="2" customFormat="1" ht="11.25">
      <c r="A128" s="35"/>
      <c r="B128" s="36"/>
      <c r="C128" s="37"/>
      <c r="D128" s="207" t="s">
        <v>219</v>
      </c>
      <c r="E128" s="37"/>
      <c r="F128" s="208" t="s">
        <v>3355</v>
      </c>
      <c r="G128" s="37"/>
      <c r="H128" s="37"/>
      <c r="I128" s="209"/>
      <c r="J128" s="37"/>
      <c r="K128" s="37"/>
      <c r="L128" s="40"/>
      <c r="M128" s="210"/>
      <c r="N128" s="21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219</v>
      </c>
      <c r="AU128" s="17" t="s">
        <v>93</v>
      </c>
    </row>
    <row r="129" spans="1:65" s="2" customFormat="1" ht="16.5" customHeight="1">
      <c r="A129" s="35"/>
      <c r="B129" s="36"/>
      <c r="C129" s="250" t="s">
        <v>241</v>
      </c>
      <c r="D129" s="250" t="s">
        <v>405</v>
      </c>
      <c r="E129" s="251" t="s">
        <v>3356</v>
      </c>
      <c r="F129" s="252" t="s">
        <v>3357</v>
      </c>
      <c r="G129" s="253" t="s">
        <v>2550</v>
      </c>
      <c r="H129" s="254">
        <v>24</v>
      </c>
      <c r="I129" s="255"/>
      <c r="J129" s="256">
        <f>ROUND(I129*H129,2)</f>
        <v>0</v>
      </c>
      <c r="K129" s="252" t="s">
        <v>1</v>
      </c>
      <c r="L129" s="257"/>
      <c r="M129" s="258" t="s">
        <v>1</v>
      </c>
      <c r="N129" s="259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254</v>
      </c>
      <c r="AT129" s="205" t="s">
        <v>405</v>
      </c>
      <c r="AU129" s="205" t="s">
        <v>93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217</v>
      </c>
      <c r="BM129" s="205" t="s">
        <v>284</v>
      </c>
    </row>
    <row r="130" spans="1:65" s="2" customFormat="1" ht="21.75" customHeight="1">
      <c r="A130" s="35"/>
      <c r="B130" s="36"/>
      <c r="C130" s="250" t="s">
        <v>248</v>
      </c>
      <c r="D130" s="250" t="s">
        <v>405</v>
      </c>
      <c r="E130" s="251" t="s">
        <v>3358</v>
      </c>
      <c r="F130" s="252" t="s">
        <v>3359</v>
      </c>
      <c r="G130" s="253" t="s">
        <v>2550</v>
      </c>
      <c r="H130" s="254">
        <v>10</v>
      </c>
      <c r="I130" s="255"/>
      <c r="J130" s="256">
        <f>ROUND(I130*H130,2)</f>
        <v>0</v>
      </c>
      <c r="K130" s="252" t="s">
        <v>1</v>
      </c>
      <c r="L130" s="257"/>
      <c r="M130" s="258" t="s">
        <v>1</v>
      </c>
      <c r="N130" s="259" t="s">
        <v>50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254</v>
      </c>
      <c r="AT130" s="205" t="s">
        <v>405</v>
      </c>
      <c r="AU130" s="205" t="s">
        <v>93</v>
      </c>
      <c r="AY130" s="17" t="s">
        <v>209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7" t="s">
        <v>93</v>
      </c>
      <c r="BK130" s="206">
        <f>ROUND(I130*H130,2)</f>
        <v>0</v>
      </c>
      <c r="BL130" s="17" t="s">
        <v>217</v>
      </c>
      <c r="BM130" s="205" t="s">
        <v>416</v>
      </c>
    </row>
    <row r="131" spans="1:65" s="2" customFormat="1" ht="33" customHeight="1">
      <c r="A131" s="35"/>
      <c r="B131" s="36"/>
      <c r="C131" s="194" t="s">
        <v>254</v>
      </c>
      <c r="D131" s="194" t="s">
        <v>212</v>
      </c>
      <c r="E131" s="195" t="s">
        <v>3360</v>
      </c>
      <c r="F131" s="196" t="s">
        <v>3361</v>
      </c>
      <c r="G131" s="197" t="s">
        <v>334</v>
      </c>
      <c r="H131" s="198">
        <v>60</v>
      </c>
      <c r="I131" s="199"/>
      <c r="J131" s="200">
        <f>ROUND(I131*H131,2)</f>
        <v>0</v>
      </c>
      <c r="K131" s="196" t="s">
        <v>324</v>
      </c>
      <c r="L131" s="40"/>
      <c r="M131" s="201" t="s">
        <v>1</v>
      </c>
      <c r="N131" s="202" t="s">
        <v>50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217</v>
      </c>
      <c r="AT131" s="205" t="s">
        <v>212</v>
      </c>
      <c r="AU131" s="205" t="s">
        <v>93</v>
      </c>
      <c r="AY131" s="17" t="s">
        <v>209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7" t="s">
        <v>93</v>
      </c>
      <c r="BK131" s="206">
        <f>ROUND(I131*H131,2)</f>
        <v>0</v>
      </c>
      <c r="BL131" s="17" t="s">
        <v>217</v>
      </c>
      <c r="BM131" s="205" t="s">
        <v>428</v>
      </c>
    </row>
    <row r="132" spans="1:65" s="2" customFormat="1" ht="11.25">
      <c r="A132" s="35"/>
      <c r="B132" s="36"/>
      <c r="C132" s="37"/>
      <c r="D132" s="207" t="s">
        <v>219</v>
      </c>
      <c r="E132" s="37"/>
      <c r="F132" s="208" t="s">
        <v>3362</v>
      </c>
      <c r="G132" s="37"/>
      <c r="H132" s="37"/>
      <c r="I132" s="209"/>
      <c r="J132" s="37"/>
      <c r="K132" s="37"/>
      <c r="L132" s="40"/>
      <c r="M132" s="210"/>
      <c r="N132" s="21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219</v>
      </c>
      <c r="AU132" s="17" t="s">
        <v>93</v>
      </c>
    </row>
    <row r="133" spans="1:65" s="2" customFormat="1" ht="16.5" customHeight="1">
      <c r="A133" s="35"/>
      <c r="B133" s="36"/>
      <c r="C133" s="250" t="s">
        <v>259</v>
      </c>
      <c r="D133" s="250" t="s">
        <v>405</v>
      </c>
      <c r="E133" s="251" t="s">
        <v>3363</v>
      </c>
      <c r="F133" s="252" t="s">
        <v>3364</v>
      </c>
      <c r="G133" s="253" t="s">
        <v>334</v>
      </c>
      <c r="H133" s="254">
        <v>60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50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254</v>
      </c>
      <c r="AT133" s="205" t="s">
        <v>405</v>
      </c>
      <c r="AU133" s="205" t="s">
        <v>93</v>
      </c>
      <c r="AY133" s="17" t="s">
        <v>209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93</v>
      </c>
      <c r="BK133" s="206">
        <f>ROUND(I133*H133,2)</f>
        <v>0</v>
      </c>
      <c r="BL133" s="17" t="s">
        <v>217</v>
      </c>
      <c r="BM133" s="205" t="s">
        <v>440</v>
      </c>
    </row>
    <row r="134" spans="1:65" s="2" customFormat="1" ht="21.75" customHeight="1">
      <c r="A134" s="35"/>
      <c r="B134" s="36"/>
      <c r="C134" s="250" t="s">
        <v>265</v>
      </c>
      <c r="D134" s="250" t="s">
        <v>405</v>
      </c>
      <c r="E134" s="251" t="s">
        <v>3365</v>
      </c>
      <c r="F134" s="252" t="s">
        <v>3366</v>
      </c>
      <c r="G134" s="253" t="s">
        <v>2550</v>
      </c>
      <c r="H134" s="254">
        <v>10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50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254</v>
      </c>
      <c r="AT134" s="205" t="s">
        <v>405</v>
      </c>
      <c r="AU134" s="205" t="s">
        <v>93</v>
      </c>
      <c r="AY134" s="17" t="s">
        <v>209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93</v>
      </c>
      <c r="BK134" s="206">
        <f>ROUND(I134*H134,2)</f>
        <v>0</v>
      </c>
      <c r="BL134" s="17" t="s">
        <v>217</v>
      </c>
      <c r="BM134" s="205" t="s">
        <v>451</v>
      </c>
    </row>
    <row r="135" spans="1:65" s="2" customFormat="1" ht="16.5" customHeight="1">
      <c r="A135" s="35"/>
      <c r="B135" s="36"/>
      <c r="C135" s="194" t="s">
        <v>270</v>
      </c>
      <c r="D135" s="194" t="s">
        <v>212</v>
      </c>
      <c r="E135" s="195" t="s">
        <v>3025</v>
      </c>
      <c r="F135" s="196" t="s">
        <v>3026</v>
      </c>
      <c r="G135" s="197" t="s">
        <v>515</v>
      </c>
      <c r="H135" s="198">
        <v>18</v>
      </c>
      <c r="I135" s="199"/>
      <c r="J135" s="200">
        <f>ROUND(I135*H135,2)</f>
        <v>0</v>
      </c>
      <c r="K135" s="196" t="s">
        <v>324</v>
      </c>
      <c r="L135" s="40"/>
      <c r="M135" s="201" t="s">
        <v>1</v>
      </c>
      <c r="N135" s="202" t="s">
        <v>50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93</v>
      </c>
      <c r="AY135" s="17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93</v>
      </c>
      <c r="BK135" s="206">
        <f>ROUND(I135*H135,2)</f>
        <v>0</v>
      </c>
      <c r="BL135" s="17" t="s">
        <v>217</v>
      </c>
      <c r="BM135" s="205" t="s">
        <v>466</v>
      </c>
    </row>
    <row r="136" spans="1:65" s="2" customFormat="1" ht="11.25">
      <c r="A136" s="35"/>
      <c r="B136" s="36"/>
      <c r="C136" s="37"/>
      <c r="D136" s="207" t="s">
        <v>219</v>
      </c>
      <c r="E136" s="37"/>
      <c r="F136" s="208" t="s">
        <v>3027</v>
      </c>
      <c r="G136" s="37"/>
      <c r="H136" s="37"/>
      <c r="I136" s="209"/>
      <c r="J136" s="37"/>
      <c r="K136" s="37"/>
      <c r="L136" s="40"/>
      <c r="M136" s="210"/>
      <c r="N136" s="21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7" t="s">
        <v>219</v>
      </c>
      <c r="AU136" s="17" t="s">
        <v>93</v>
      </c>
    </row>
    <row r="137" spans="1:65" s="2" customFormat="1" ht="16.5" customHeight="1">
      <c r="A137" s="35"/>
      <c r="B137" s="36"/>
      <c r="C137" s="250" t="s">
        <v>8</v>
      </c>
      <c r="D137" s="250" t="s">
        <v>405</v>
      </c>
      <c r="E137" s="251" t="s">
        <v>3367</v>
      </c>
      <c r="F137" s="252" t="s">
        <v>3368</v>
      </c>
      <c r="G137" s="253" t="s">
        <v>2550</v>
      </c>
      <c r="H137" s="254">
        <v>10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50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254</v>
      </c>
      <c r="AT137" s="205" t="s">
        <v>405</v>
      </c>
      <c r="AU137" s="205" t="s">
        <v>93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217</v>
      </c>
      <c r="BM137" s="205" t="s">
        <v>477</v>
      </c>
    </row>
    <row r="138" spans="1:65" s="2" customFormat="1" ht="16.5" customHeight="1">
      <c r="A138" s="35"/>
      <c r="B138" s="36"/>
      <c r="C138" s="250" t="s">
        <v>279</v>
      </c>
      <c r="D138" s="250" t="s">
        <v>405</v>
      </c>
      <c r="E138" s="251" t="s">
        <v>3369</v>
      </c>
      <c r="F138" s="252" t="s">
        <v>3370</v>
      </c>
      <c r="G138" s="253" t="s">
        <v>2550</v>
      </c>
      <c r="H138" s="254">
        <v>1</v>
      </c>
      <c r="I138" s="255"/>
      <c r="J138" s="256">
        <f>ROUND(I138*H138,2)</f>
        <v>0</v>
      </c>
      <c r="K138" s="252" t="s">
        <v>1</v>
      </c>
      <c r="L138" s="257"/>
      <c r="M138" s="258" t="s">
        <v>1</v>
      </c>
      <c r="N138" s="259" t="s">
        <v>50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254</v>
      </c>
      <c r="AT138" s="205" t="s">
        <v>405</v>
      </c>
      <c r="AU138" s="205" t="s">
        <v>93</v>
      </c>
      <c r="AY138" s="17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93</v>
      </c>
      <c r="BK138" s="206">
        <f>ROUND(I138*H138,2)</f>
        <v>0</v>
      </c>
      <c r="BL138" s="17" t="s">
        <v>217</v>
      </c>
      <c r="BM138" s="205" t="s">
        <v>490</v>
      </c>
    </row>
    <row r="139" spans="1:65" s="2" customFormat="1" ht="21.75" customHeight="1">
      <c r="A139" s="35"/>
      <c r="B139" s="36"/>
      <c r="C139" s="250" t="s">
        <v>284</v>
      </c>
      <c r="D139" s="250" t="s">
        <v>405</v>
      </c>
      <c r="E139" s="251" t="s">
        <v>3371</v>
      </c>
      <c r="F139" s="252" t="s">
        <v>3372</v>
      </c>
      <c r="G139" s="253" t="s">
        <v>2550</v>
      </c>
      <c r="H139" s="254">
        <v>1</v>
      </c>
      <c r="I139" s="255"/>
      <c r="J139" s="256">
        <f>ROUND(I139*H139,2)</f>
        <v>0</v>
      </c>
      <c r="K139" s="252" t="s">
        <v>1</v>
      </c>
      <c r="L139" s="257"/>
      <c r="M139" s="258" t="s">
        <v>1</v>
      </c>
      <c r="N139" s="259" t="s">
        <v>50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254</v>
      </c>
      <c r="AT139" s="205" t="s">
        <v>405</v>
      </c>
      <c r="AU139" s="205" t="s">
        <v>93</v>
      </c>
      <c r="AY139" s="17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7" t="s">
        <v>93</v>
      </c>
      <c r="BK139" s="206">
        <f>ROUND(I139*H139,2)</f>
        <v>0</v>
      </c>
      <c r="BL139" s="17" t="s">
        <v>217</v>
      </c>
      <c r="BM139" s="205" t="s">
        <v>512</v>
      </c>
    </row>
    <row r="140" spans="1:65" s="2" customFormat="1" ht="16.5" customHeight="1">
      <c r="A140" s="35"/>
      <c r="B140" s="36"/>
      <c r="C140" s="250" t="s">
        <v>289</v>
      </c>
      <c r="D140" s="250" t="s">
        <v>405</v>
      </c>
      <c r="E140" s="251" t="s">
        <v>3373</v>
      </c>
      <c r="F140" s="252" t="s">
        <v>3374</v>
      </c>
      <c r="G140" s="253" t="s">
        <v>2550</v>
      </c>
      <c r="H140" s="254">
        <v>6</v>
      </c>
      <c r="I140" s="255"/>
      <c r="J140" s="256">
        <f>ROUND(I140*H140,2)</f>
        <v>0</v>
      </c>
      <c r="K140" s="252" t="s">
        <v>1</v>
      </c>
      <c r="L140" s="257"/>
      <c r="M140" s="258" t="s">
        <v>1</v>
      </c>
      <c r="N140" s="259" t="s">
        <v>50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254</v>
      </c>
      <c r="AT140" s="205" t="s">
        <v>405</v>
      </c>
      <c r="AU140" s="205" t="s">
        <v>93</v>
      </c>
      <c r="AY140" s="17" t="s">
        <v>209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7" t="s">
        <v>93</v>
      </c>
      <c r="BK140" s="206">
        <f>ROUND(I140*H140,2)</f>
        <v>0</v>
      </c>
      <c r="BL140" s="17" t="s">
        <v>217</v>
      </c>
      <c r="BM140" s="205" t="s">
        <v>526</v>
      </c>
    </row>
    <row r="141" spans="1:65" s="2" customFormat="1" ht="24.2" customHeight="1">
      <c r="A141" s="35"/>
      <c r="B141" s="36"/>
      <c r="C141" s="194" t="s">
        <v>416</v>
      </c>
      <c r="D141" s="194" t="s">
        <v>212</v>
      </c>
      <c r="E141" s="195" t="s">
        <v>3375</v>
      </c>
      <c r="F141" s="196" t="s">
        <v>3376</v>
      </c>
      <c r="G141" s="197" t="s">
        <v>515</v>
      </c>
      <c r="H141" s="198">
        <v>2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93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217</v>
      </c>
      <c r="BM141" s="205" t="s">
        <v>538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3377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93</v>
      </c>
    </row>
    <row r="143" spans="1:65" s="2" customFormat="1" ht="24.2" customHeight="1">
      <c r="A143" s="35"/>
      <c r="B143" s="36"/>
      <c r="C143" s="250" t="s">
        <v>422</v>
      </c>
      <c r="D143" s="250" t="s">
        <v>405</v>
      </c>
      <c r="E143" s="251" t="s">
        <v>3378</v>
      </c>
      <c r="F143" s="252" t="s">
        <v>3379</v>
      </c>
      <c r="G143" s="253" t="s">
        <v>2550</v>
      </c>
      <c r="H143" s="254">
        <v>2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254</v>
      </c>
      <c r="AT143" s="205" t="s">
        <v>405</v>
      </c>
      <c r="AU143" s="205" t="s">
        <v>93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550</v>
      </c>
    </row>
    <row r="144" spans="1:65" s="2" customFormat="1" ht="24.2" customHeight="1">
      <c r="A144" s="35"/>
      <c r="B144" s="36"/>
      <c r="C144" s="194" t="s">
        <v>428</v>
      </c>
      <c r="D144" s="194" t="s">
        <v>212</v>
      </c>
      <c r="E144" s="195" t="s">
        <v>3380</v>
      </c>
      <c r="F144" s="196" t="s">
        <v>3381</v>
      </c>
      <c r="G144" s="197" t="s">
        <v>334</v>
      </c>
      <c r="H144" s="198">
        <v>30</v>
      </c>
      <c r="I144" s="199"/>
      <c r="J144" s="200">
        <f>ROUND(I144*H144,2)</f>
        <v>0</v>
      </c>
      <c r="K144" s="196" t="s">
        <v>324</v>
      </c>
      <c r="L144" s="40"/>
      <c r="M144" s="201" t="s">
        <v>1</v>
      </c>
      <c r="N144" s="202" t="s">
        <v>50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93</v>
      </c>
      <c r="AY144" s="17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93</v>
      </c>
      <c r="BK144" s="206">
        <f>ROUND(I144*H144,2)</f>
        <v>0</v>
      </c>
      <c r="BL144" s="17" t="s">
        <v>217</v>
      </c>
      <c r="BM144" s="205" t="s">
        <v>562</v>
      </c>
    </row>
    <row r="145" spans="1:65" s="2" customFormat="1" ht="11.25">
      <c r="A145" s="35"/>
      <c r="B145" s="36"/>
      <c r="C145" s="37"/>
      <c r="D145" s="207" t="s">
        <v>219</v>
      </c>
      <c r="E145" s="37"/>
      <c r="F145" s="208" t="s">
        <v>3382</v>
      </c>
      <c r="G145" s="37"/>
      <c r="H145" s="37"/>
      <c r="I145" s="209"/>
      <c r="J145" s="37"/>
      <c r="K145" s="37"/>
      <c r="L145" s="40"/>
      <c r="M145" s="210"/>
      <c r="N145" s="21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7" t="s">
        <v>219</v>
      </c>
      <c r="AU145" s="17" t="s">
        <v>93</v>
      </c>
    </row>
    <row r="146" spans="1:65" s="2" customFormat="1" ht="16.5" customHeight="1">
      <c r="A146" s="35"/>
      <c r="B146" s="36"/>
      <c r="C146" s="250" t="s">
        <v>434</v>
      </c>
      <c r="D146" s="250" t="s">
        <v>405</v>
      </c>
      <c r="E146" s="251" t="s">
        <v>3383</v>
      </c>
      <c r="F146" s="252" t="s">
        <v>3384</v>
      </c>
      <c r="G146" s="253" t="s">
        <v>334</v>
      </c>
      <c r="H146" s="254">
        <v>30</v>
      </c>
      <c r="I146" s="255"/>
      <c r="J146" s="256">
        <f>ROUND(I146*H146,2)</f>
        <v>0</v>
      </c>
      <c r="K146" s="252" t="s">
        <v>1</v>
      </c>
      <c r="L146" s="257"/>
      <c r="M146" s="258" t="s">
        <v>1</v>
      </c>
      <c r="N146" s="259" t="s">
        <v>50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254</v>
      </c>
      <c r="AT146" s="205" t="s">
        <v>405</v>
      </c>
      <c r="AU146" s="205" t="s">
        <v>93</v>
      </c>
      <c r="AY146" s="17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93</v>
      </c>
      <c r="BK146" s="206">
        <f>ROUND(I146*H146,2)</f>
        <v>0</v>
      </c>
      <c r="BL146" s="17" t="s">
        <v>217</v>
      </c>
      <c r="BM146" s="205" t="s">
        <v>573</v>
      </c>
    </row>
    <row r="147" spans="1:65" s="2" customFormat="1" ht="16.5" customHeight="1">
      <c r="A147" s="35"/>
      <c r="B147" s="36"/>
      <c r="C147" s="250" t="s">
        <v>440</v>
      </c>
      <c r="D147" s="250" t="s">
        <v>405</v>
      </c>
      <c r="E147" s="251" t="s">
        <v>3385</v>
      </c>
      <c r="F147" s="252" t="s">
        <v>3386</v>
      </c>
      <c r="G147" s="253" t="s">
        <v>2550</v>
      </c>
      <c r="H147" s="254">
        <v>5</v>
      </c>
      <c r="I147" s="255"/>
      <c r="J147" s="256">
        <f>ROUND(I147*H147,2)</f>
        <v>0</v>
      </c>
      <c r="K147" s="252" t="s">
        <v>1</v>
      </c>
      <c r="L147" s="257"/>
      <c r="M147" s="258" t="s">
        <v>1</v>
      </c>
      <c r="N147" s="259" t="s">
        <v>50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254</v>
      </c>
      <c r="AT147" s="205" t="s">
        <v>405</v>
      </c>
      <c r="AU147" s="205" t="s">
        <v>93</v>
      </c>
      <c r="AY147" s="17" t="s">
        <v>209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7" t="s">
        <v>93</v>
      </c>
      <c r="BK147" s="206">
        <f>ROUND(I147*H147,2)</f>
        <v>0</v>
      </c>
      <c r="BL147" s="17" t="s">
        <v>217</v>
      </c>
      <c r="BM147" s="205" t="s">
        <v>586</v>
      </c>
    </row>
    <row r="148" spans="1:65" s="2" customFormat="1" ht="16.5" customHeight="1">
      <c r="A148" s="35"/>
      <c r="B148" s="36"/>
      <c r="C148" s="250" t="s">
        <v>7</v>
      </c>
      <c r="D148" s="250" t="s">
        <v>405</v>
      </c>
      <c r="E148" s="251" t="s">
        <v>3387</v>
      </c>
      <c r="F148" s="252" t="s">
        <v>3388</v>
      </c>
      <c r="G148" s="253" t="s">
        <v>2550</v>
      </c>
      <c r="H148" s="254">
        <v>10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50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254</v>
      </c>
      <c r="AT148" s="205" t="s">
        <v>405</v>
      </c>
      <c r="AU148" s="205" t="s">
        <v>93</v>
      </c>
      <c r="AY148" s="17" t="s">
        <v>209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93</v>
      </c>
      <c r="BK148" s="206">
        <f>ROUND(I148*H148,2)</f>
        <v>0</v>
      </c>
      <c r="BL148" s="17" t="s">
        <v>217</v>
      </c>
      <c r="BM148" s="205" t="s">
        <v>598</v>
      </c>
    </row>
    <row r="149" spans="1:65" s="2" customFormat="1" ht="16.5" customHeight="1">
      <c r="A149" s="35"/>
      <c r="B149" s="36"/>
      <c r="C149" s="250" t="s">
        <v>451</v>
      </c>
      <c r="D149" s="250" t="s">
        <v>405</v>
      </c>
      <c r="E149" s="251" t="s">
        <v>3389</v>
      </c>
      <c r="F149" s="252" t="s">
        <v>3390</v>
      </c>
      <c r="G149" s="253" t="s">
        <v>2550</v>
      </c>
      <c r="H149" s="254">
        <v>15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50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254</v>
      </c>
      <c r="AT149" s="205" t="s">
        <v>405</v>
      </c>
      <c r="AU149" s="205" t="s">
        <v>93</v>
      </c>
      <c r="AY149" s="17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93</v>
      </c>
      <c r="BK149" s="206">
        <f>ROUND(I149*H149,2)</f>
        <v>0</v>
      </c>
      <c r="BL149" s="17" t="s">
        <v>217</v>
      </c>
      <c r="BM149" s="205" t="s">
        <v>609</v>
      </c>
    </row>
    <row r="150" spans="1:65" s="2" customFormat="1" ht="24.2" customHeight="1">
      <c r="A150" s="35"/>
      <c r="B150" s="36"/>
      <c r="C150" s="194" t="s">
        <v>459</v>
      </c>
      <c r="D150" s="194" t="s">
        <v>212</v>
      </c>
      <c r="E150" s="195" t="s">
        <v>3391</v>
      </c>
      <c r="F150" s="196" t="s">
        <v>3392</v>
      </c>
      <c r="G150" s="197" t="s">
        <v>515</v>
      </c>
      <c r="H150" s="198">
        <v>2</v>
      </c>
      <c r="I150" s="199"/>
      <c r="J150" s="200">
        <f>ROUND(I150*H150,2)</f>
        <v>0</v>
      </c>
      <c r="K150" s="196" t="s">
        <v>324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93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624</v>
      </c>
    </row>
    <row r="151" spans="1:65" s="2" customFormat="1" ht="11.25">
      <c r="A151" s="35"/>
      <c r="B151" s="36"/>
      <c r="C151" s="37"/>
      <c r="D151" s="207" t="s">
        <v>219</v>
      </c>
      <c r="E151" s="37"/>
      <c r="F151" s="208" t="s">
        <v>3393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219</v>
      </c>
      <c r="AU151" s="17" t="s">
        <v>93</v>
      </c>
    </row>
    <row r="152" spans="1:65" s="2" customFormat="1" ht="21.75" customHeight="1">
      <c r="A152" s="35"/>
      <c r="B152" s="36"/>
      <c r="C152" s="250" t="s">
        <v>466</v>
      </c>
      <c r="D152" s="250" t="s">
        <v>405</v>
      </c>
      <c r="E152" s="251" t="s">
        <v>3394</v>
      </c>
      <c r="F152" s="252" t="s">
        <v>3395</v>
      </c>
      <c r="G152" s="253" t="s">
        <v>2550</v>
      </c>
      <c r="H152" s="254">
        <v>2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50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254</v>
      </c>
      <c r="AT152" s="205" t="s">
        <v>405</v>
      </c>
      <c r="AU152" s="205" t="s">
        <v>93</v>
      </c>
      <c r="AY152" s="17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93</v>
      </c>
      <c r="BK152" s="206">
        <f>ROUND(I152*H152,2)</f>
        <v>0</v>
      </c>
      <c r="BL152" s="17" t="s">
        <v>217</v>
      </c>
      <c r="BM152" s="205" t="s">
        <v>636</v>
      </c>
    </row>
    <row r="153" spans="1:65" s="2" customFormat="1" ht="24.2" customHeight="1">
      <c r="A153" s="35"/>
      <c r="B153" s="36"/>
      <c r="C153" s="194" t="s">
        <v>471</v>
      </c>
      <c r="D153" s="194" t="s">
        <v>212</v>
      </c>
      <c r="E153" s="195" t="s">
        <v>3396</v>
      </c>
      <c r="F153" s="196" t="s">
        <v>3397</v>
      </c>
      <c r="G153" s="197" t="s">
        <v>334</v>
      </c>
      <c r="H153" s="198">
        <v>28</v>
      </c>
      <c r="I153" s="199"/>
      <c r="J153" s="200">
        <f>ROUND(I153*H153,2)</f>
        <v>0</v>
      </c>
      <c r="K153" s="196" t="s">
        <v>324</v>
      </c>
      <c r="L153" s="40"/>
      <c r="M153" s="201" t="s">
        <v>1</v>
      </c>
      <c r="N153" s="202" t="s">
        <v>50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93</v>
      </c>
      <c r="AY153" s="17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93</v>
      </c>
      <c r="BK153" s="206">
        <f>ROUND(I153*H153,2)</f>
        <v>0</v>
      </c>
      <c r="BL153" s="17" t="s">
        <v>217</v>
      </c>
      <c r="BM153" s="205" t="s">
        <v>646</v>
      </c>
    </row>
    <row r="154" spans="1:65" s="2" customFormat="1" ht="11.25">
      <c r="A154" s="35"/>
      <c r="B154" s="36"/>
      <c r="C154" s="37"/>
      <c r="D154" s="207" t="s">
        <v>219</v>
      </c>
      <c r="E154" s="37"/>
      <c r="F154" s="208" t="s">
        <v>3398</v>
      </c>
      <c r="G154" s="37"/>
      <c r="H154" s="37"/>
      <c r="I154" s="209"/>
      <c r="J154" s="37"/>
      <c r="K154" s="37"/>
      <c r="L154" s="40"/>
      <c r="M154" s="210"/>
      <c r="N154" s="211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219</v>
      </c>
      <c r="AU154" s="17" t="s">
        <v>93</v>
      </c>
    </row>
    <row r="155" spans="1:65" s="2" customFormat="1" ht="24.2" customHeight="1">
      <c r="A155" s="35"/>
      <c r="B155" s="36"/>
      <c r="C155" s="250" t="s">
        <v>477</v>
      </c>
      <c r="D155" s="250" t="s">
        <v>405</v>
      </c>
      <c r="E155" s="251" t="s">
        <v>3399</v>
      </c>
      <c r="F155" s="252" t="s">
        <v>3400</v>
      </c>
      <c r="G155" s="253" t="s">
        <v>334</v>
      </c>
      <c r="H155" s="254">
        <v>28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50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254</v>
      </c>
      <c r="AT155" s="205" t="s">
        <v>405</v>
      </c>
      <c r="AU155" s="205" t="s">
        <v>93</v>
      </c>
      <c r="AY155" s="17" t="s">
        <v>209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7" t="s">
        <v>93</v>
      </c>
      <c r="BK155" s="206">
        <f>ROUND(I155*H155,2)</f>
        <v>0</v>
      </c>
      <c r="BL155" s="17" t="s">
        <v>217</v>
      </c>
      <c r="BM155" s="205" t="s">
        <v>663</v>
      </c>
    </row>
    <row r="156" spans="1:65" s="2" customFormat="1" ht="16.5" customHeight="1">
      <c r="A156" s="35"/>
      <c r="B156" s="36"/>
      <c r="C156" s="250" t="s">
        <v>483</v>
      </c>
      <c r="D156" s="250" t="s">
        <v>405</v>
      </c>
      <c r="E156" s="251" t="s">
        <v>3401</v>
      </c>
      <c r="F156" s="252" t="s">
        <v>3402</v>
      </c>
      <c r="G156" s="253" t="s">
        <v>2550</v>
      </c>
      <c r="H156" s="254">
        <v>24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50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254</v>
      </c>
      <c r="AT156" s="205" t="s">
        <v>405</v>
      </c>
      <c r="AU156" s="205" t="s">
        <v>93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677</v>
      </c>
    </row>
    <row r="157" spans="1:65" s="2" customFormat="1" ht="33" customHeight="1">
      <c r="A157" s="35"/>
      <c r="B157" s="36"/>
      <c r="C157" s="194" t="s">
        <v>490</v>
      </c>
      <c r="D157" s="194" t="s">
        <v>212</v>
      </c>
      <c r="E157" s="195" t="s">
        <v>3403</v>
      </c>
      <c r="F157" s="196" t="s">
        <v>3404</v>
      </c>
      <c r="G157" s="197" t="s">
        <v>515</v>
      </c>
      <c r="H157" s="198">
        <v>4</v>
      </c>
      <c r="I157" s="199"/>
      <c r="J157" s="200">
        <f>ROUND(I157*H157,2)</f>
        <v>0</v>
      </c>
      <c r="K157" s="196" t="s">
        <v>324</v>
      </c>
      <c r="L157" s="40"/>
      <c r="M157" s="201" t="s">
        <v>1</v>
      </c>
      <c r="N157" s="202" t="s">
        <v>50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93</v>
      </c>
      <c r="AY157" s="17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93</v>
      </c>
      <c r="BK157" s="206">
        <f>ROUND(I157*H157,2)</f>
        <v>0</v>
      </c>
      <c r="BL157" s="17" t="s">
        <v>217</v>
      </c>
      <c r="BM157" s="205" t="s">
        <v>687</v>
      </c>
    </row>
    <row r="158" spans="1:65" s="2" customFormat="1" ht="11.25">
      <c r="A158" s="35"/>
      <c r="B158" s="36"/>
      <c r="C158" s="37"/>
      <c r="D158" s="207" t="s">
        <v>219</v>
      </c>
      <c r="E158" s="37"/>
      <c r="F158" s="208" t="s">
        <v>3405</v>
      </c>
      <c r="G158" s="37"/>
      <c r="H158" s="37"/>
      <c r="I158" s="209"/>
      <c r="J158" s="37"/>
      <c r="K158" s="37"/>
      <c r="L158" s="40"/>
      <c r="M158" s="210"/>
      <c r="N158" s="21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7" t="s">
        <v>219</v>
      </c>
      <c r="AU158" s="17" t="s">
        <v>93</v>
      </c>
    </row>
    <row r="159" spans="1:65" s="2" customFormat="1" ht="21.75" customHeight="1">
      <c r="A159" s="35"/>
      <c r="B159" s="36"/>
      <c r="C159" s="250" t="s">
        <v>499</v>
      </c>
      <c r="D159" s="250" t="s">
        <v>405</v>
      </c>
      <c r="E159" s="251" t="s">
        <v>3406</v>
      </c>
      <c r="F159" s="252" t="s">
        <v>3407</v>
      </c>
      <c r="G159" s="253" t="s">
        <v>1003</v>
      </c>
      <c r="H159" s="254">
        <v>2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50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254</v>
      </c>
      <c r="AT159" s="205" t="s">
        <v>405</v>
      </c>
      <c r="AU159" s="205" t="s">
        <v>93</v>
      </c>
      <c r="AY159" s="17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7" t="s">
        <v>93</v>
      </c>
      <c r="BK159" s="206">
        <f>ROUND(I159*H159,2)</f>
        <v>0</v>
      </c>
      <c r="BL159" s="17" t="s">
        <v>217</v>
      </c>
      <c r="BM159" s="205" t="s">
        <v>697</v>
      </c>
    </row>
    <row r="160" spans="1:65" s="2" customFormat="1" ht="21.75" customHeight="1">
      <c r="A160" s="35"/>
      <c r="B160" s="36"/>
      <c r="C160" s="194" t="s">
        <v>512</v>
      </c>
      <c r="D160" s="194" t="s">
        <v>212</v>
      </c>
      <c r="E160" s="195" t="s">
        <v>3408</v>
      </c>
      <c r="F160" s="196" t="s">
        <v>3409</v>
      </c>
      <c r="G160" s="197" t="s">
        <v>2034</v>
      </c>
      <c r="H160" s="198">
        <v>14.4</v>
      </c>
      <c r="I160" s="199"/>
      <c r="J160" s="200">
        <f>ROUND(I160*H160,2)</f>
        <v>0</v>
      </c>
      <c r="K160" s="196" t="s">
        <v>324</v>
      </c>
      <c r="L160" s="40"/>
      <c r="M160" s="201" t="s">
        <v>1</v>
      </c>
      <c r="N160" s="202" t="s">
        <v>50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93</v>
      </c>
      <c r="AY160" s="17" t="s">
        <v>209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7" t="s">
        <v>93</v>
      </c>
      <c r="BK160" s="206">
        <f>ROUND(I160*H160,2)</f>
        <v>0</v>
      </c>
      <c r="BL160" s="17" t="s">
        <v>217</v>
      </c>
      <c r="BM160" s="205" t="s">
        <v>709</v>
      </c>
    </row>
    <row r="161" spans="1:65" s="2" customFormat="1" ht="11.25">
      <c r="A161" s="35"/>
      <c r="B161" s="36"/>
      <c r="C161" s="37"/>
      <c r="D161" s="207" t="s">
        <v>219</v>
      </c>
      <c r="E161" s="37"/>
      <c r="F161" s="208" t="s">
        <v>3410</v>
      </c>
      <c r="G161" s="37"/>
      <c r="H161" s="37"/>
      <c r="I161" s="209"/>
      <c r="J161" s="37"/>
      <c r="K161" s="37"/>
      <c r="L161" s="40"/>
      <c r="M161" s="210"/>
      <c r="N161" s="21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7" t="s">
        <v>219</v>
      </c>
      <c r="AU161" s="17" t="s">
        <v>93</v>
      </c>
    </row>
    <row r="162" spans="1:65" s="2" customFormat="1" ht="16.5" customHeight="1">
      <c r="A162" s="35"/>
      <c r="B162" s="36"/>
      <c r="C162" s="250" t="s">
        <v>519</v>
      </c>
      <c r="D162" s="250" t="s">
        <v>405</v>
      </c>
      <c r="E162" s="251" t="s">
        <v>3411</v>
      </c>
      <c r="F162" s="252" t="s">
        <v>3412</v>
      </c>
      <c r="G162" s="253" t="s">
        <v>2550</v>
      </c>
      <c r="H162" s="254">
        <v>2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50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254</v>
      </c>
      <c r="AT162" s="205" t="s">
        <v>405</v>
      </c>
      <c r="AU162" s="205" t="s">
        <v>93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217</v>
      </c>
      <c r="BM162" s="205" t="s">
        <v>720</v>
      </c>
    </row>
    <row r="163" spans="1:65" s="2" customFormat="1" ht="21.75" customHeight="1">
      <c r="A163" s="35"/>
      <c r="B163" s="36"/>
      <c r="C163" s="194" t="s">
        <v>526</v>
      </c>
      <c r="D163" s="194" t="s">
        <v>212</v>
      </c>
      <c r="E163" s="195" t="s">
        <v>3413</v>
      </c>
      <c r="F163" s="196" t="s">
        <v>3414</v>
      </c>
      <c r="G163" s="197" t="s">
        <v>515</v>
      </c>
      <c r="H163" s="198">
        <v>2</v>
      </c>
      <c r="I163" s="199"/>
      <c r="J163" s="200">
        <f>ROUND(I163*H163,2)</f>
        <v>0</v>
      </c>
      <c r="K163" s="196" t="s">
        <v>324</v>
      </c>
      <c r="L163" s="40"/>
      <c r="M163" s="201" t="s">
        <v>1</v>
      </c>
      <c r="N163" s="202" t="s">
        <v>50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93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217</v>
      </c>
      <c r="BM163" s="205" t="s">
        <v>731</v>
      </c>
    </row>
    <row r="164" spans="1:65" s="2" customFormat="1" ht="11.25">
      <c r="A164" s="35"/>
      <c r="B164" s="36"/>
      <c r="C164" s="37"/>
      <c r="D164" s="207" t="s">
        <v>219</v>
      </c>
      <c r="E164" s="37"/>
      <c r="F164" s="208" t="s">
        <v>3415</v>
      </c>
      <c r="G164" s="37"/>
      <c r="H164" s="37"/>
      <c r="I164" s="209"/>
      <c r="J164" s="37"/>
      <c r="K164" s="37"/>
      <c r="L164" s="40"/>
      <c r="M164" s="210"/>
      <c r="N164" s="21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219</v>
      </c>
      <c r="AU164" s="17" t="s">
        <v>93</v>
      </c>
    </row>
    <row r="165" spans="1:65" s="2" customFormat="1" ht="24.2" customHeight="1">
      <c r="A165" s="35"/>
      <c r="B165" s="36"/>
      <c r="C165" s="250" t="s">
        <v>532</v>
      </c>
      <c r="D165" s="250" t="s">
        <v>405</v>
      </c>
      <c r="E165" s="251" t="s">
        <v>3416</v>
      </c>
      <c r="F165" s="252" t="s">
        <v>3417</v>
      </c>
      <c r="G165" s="253" t="s">
        <v>1003</v>
      </c>
      <c r="H165" s="254">
        <v>2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50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254</v>
      </c>
      <c r="AT165" s="205" t="s">
        <v>405</v>
      </c>
      <c r="AU165" s="205" t="s">
        <v>93</v>
      </c>
      <c r="AY165" s="17" t="s">
        <v>209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93</v>
      </c>
      <c r="BK165" s="206">
        <f>ROUND(I165*H165,2)</f>
        <v>0</v>
      </c>
      <c r="BL165" s="17" t="s">
        <v>217</v>
      </c>
      <c r="BM165" s="205" t="s">
        <v>742</v>
      </c>
    </row>
    <row r="166" spans="1:65" s="2" customFormat="1" ht="24.2" customHeight="1">
      <c r="A166" s="35"/>
      <c r="B166" s="36"/>
      <c r="C166" s="194" t="s">
        <v>538</v>
      </c>
      <c r="D166" s="194" t="s">
        <v>212</v>
      </c>
      <c r="E166" s="195" t="s">
        <v>3418</v>
      </c>
      <c r="F166" s="196" t="s">
        <v>3419</v>
      </c>
      <c r="G166" s="197" t="s">
        <v>334</v>
      </c>
      <c r="H166" s="198">
        <v>17</v>
      </c>
      <c r="I166" s="199"/>
      <c r="J166" s="200">
        <f>ROUND(I166*H166,2)</f>
        <v>0</v>
      </c>
      <c r="K166" s="196" t="s">
        <v>324</v>
      </c>
      <c r="L166" s="40"/>
      <c r="M166" s="201" t="s">
        <v>1</v>
      </c>
      <c r="N166" s="202" t="s">
        <v>50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93</v>
      </c>
      <c r="AY166" s="17" t="s">
        <v>209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93</v>
      </c>
      <c r="BK166" s="206">
        <f>ROUND(I166*H166,2)</f>
        <v>0</v>
      </c>
      <c r="BL166" s="17" t="s">
        <v>217</v>
      </c>
      <c r="BM166" s="205" t="s">
        <v>757</v>
      </c>
    </row>
    <row r="167" spans="1:65" s="2" customFormat="1" ht="11.25">
      <c r="A167" s="35"/>
      <c r="B167" s="36"/>
      <c r="C167" s="37"/>
      <c r="D167" s="207" t="s">
        <v>219</v>
      </c>
      <c r="E167" s="37"/>
      <c r="F167" s="208" t="s">
        <v>3420</v>
      </c>
      <c r="G167" s="37"/>
      <c r="H167" s="37"/>
      <c r="I167" s="209"/>
      <c r="J167" s="37"/>
      <c r="K167" s="37"/>
      <c r="L167" s="40"/>
      <c r="M167" s="210"/>
      <c r="N167" s="21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219</v>
      </c>
      <c r="AU167" s="17" t="s">
        <v>93</v>
      </c>
    </row>
    <row r="168" spans="1:65" s="2" customFormat="1" ht="24.2" customHeight="1">
      <c r="A168" s="35"/>
      <c r="B168" s="36"/>
      <c r="C168" s="194" t="s">
        <v>544</v>
      </c>
      <c r="D168" s="194" t="s">
        <v>212</v>
      </c>
      <c r="E168" s="195" t="s">
        <v>3421</v>
      </c>
      <c r="F168" s="196" t="s">
        <v>3422</v>
      </c>
      <c r="G168" s="197" t="s">
        <v>334</v>
      </c>
      <c r="H168" s="198">
        <v>17</v>
      </c>
      <c r="I168" s="199"/>
      <c r="J168" s="200">
        <f>ROUND(I168*H168,2)</f>
        <v>0</v>
      </c>
      <c r="K168" s="196" t="s">
        <v>324</v>
      </c>
      <c r="L168" s="40"/>
      <c r="M168" s="201" t="s">
        <v>1</v>
      </c>
      <c r="N168" s="202" t="s">
        <v>50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93</v>
      </c>
      <c r="AY168" s="17" t="s">
        <v>209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7" t="s">
        <v>93</v>
      </c>
      <c r="BK168" s="206">
        <f>ROUND(I168*H168,2)</f>
        <v>0</v>
      </c>
      <c r="BL168" s="17" t="s">
        <v>217</v>
      </c>
      <c r="BM168" s="205" t="s">
        <v>770</v>
      </c>
    </row>
    <row r="169" spans="1:65" s="2" customFormat="1" ht="11.25">
      <c r="A169" s="35"/>
      <c r="B169" s="36"/>
      <c r="C169" s="37"/>
      <c r="D169" s="207" t="s">
        <v>219</v>
      </c>
      <c r="E169" s="37"/>
      <c r="F169" s="208" t="s">
        <v>3423</v>
      </c>
      <c r="G169" s="37"/>
      <c r="H169" s="37"/>
      <c r="I169" s="209"/>
      <c r="J169" s="37"/>
      <c r="K169" s="37"/>
      <c r="L169" s="40"/>
      <c r="M169" s="210"/>
      <c r="N169" s="211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7" t="s">
        <v>219</v>
      </c>
      <c r="AU169" s="17" t="s">
        <v>93</v>
      </c>
    </row>
    <row r="170" spans="1:65" s="2" customFormat="1" ht="24.2" customHeight="1">
      <c r="A170" s="35"/>
      <c r="B170" s="36"/>
      <c r="C170" s="194" t="s">
        <v>550</v>
      </c>
      <c r="D170" s="194" t="s">
        <v>212</v>
      </c>
      <c r="E170" s="195" t="s">
        <v>3424</v>
      </c>
      <c r="F170" s="196" t="s">
        <v>3425</v>
      </c>
      <c r="G170" s="197" t="s">
        <v>462</v>
      </c>
      <c r="H170" s="198">
        <v>5.95</v>
      </c>
      <c r="I170" s="199"/>
      <c r="J170" s="200">
        <f>ROUND(I170*H170,2)</f>
        <v>0</v>
      </c>
      <c r="K170" s="196" t="s">
        <v>324</v>
      </c>
      <c r="L170" s="40"/>
      <c r="M170" s="201" t="s">
        <v>1</v>
      </c>
      <c r="N170" s="202" t="s">
        <v>50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93</v>
      </c>
      <c r="AY170" s="17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7" t="s">
        <v>93</v>
      </c>
      <c r="BK170" s="206">
        <f>ROUND(I170*H170,2)</f>
        <v>0</v>
      </c>
      <c r="BL170" s="17" t="s">
        <v>217</v>
      </c>
      <c r="BM170" s="205" t="s">
        <v>784</v>
      </c>
    </row>
    <row r="171" spans="1:65" s="2" customFormat="1" ht="11.25">
      <c r="A171" s="35"/>
      <c r="B171" s="36"/>
      <c r="C171" s="37"/>
      <c r="D171" s="207" t="s">
        <v>219</v>
      </c>
      <c r="E171" s="37"/>
      <c r="F171" s="208" t="s">
        <v>3426</v>
      </c>
      <c r="G171" s="37"/>
      <c r="H171" s="37"/>
      <c r="I171" s="209"/>
      <c r="J171" s="37"/>
      <c r="K171" s="37"/>
      <c r="L171" s="40"/>
      <c r="M171" s="210"/>
      <c r="N171" s="211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219</v>
      </c>
      <c r="AU171" s="17" t="s">
        <v>93</v>
      </c>
    </row>
    <row r="172" spans="1:65" s="2" customFormat="1" ht="16.5" customHeight="1">
      <c r="A172" s="35"/>
      <c r="B172" s="36"/>
      <c r="C172" s="250" t="s">
        <v>556</v>
      </c>
      <c r="D172" s="250" t="s">
        <v>405</v>
      </c>
      <c r="E172" s="251" t="s">
        <v>3427</v>
      </c>
      <c r="F172" s="252" t="s">
        <v>3428</v>
      </c>
      <c r="G172" s="253" t="s">
        <v>2550</v>
      </c>
      <c r="H172" s="254">
        <v>1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50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254</v>
      </c>
      <c r="AT172" s="205" t="s">
        <v>405</v>
      </c>
      <c r="AU172" s="205" t="s">
        <v>93</v>
      </c>
      <c r="AY172" s="17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93</v>
      </c>
      <c r="BK172" s="206">
        <f>ROUND(I172*H172,2)</f>
        <v>0</v>
      </c>
      <c r="BL172" s="17" t="s">
        <v>217</v>
      </c>
      <c r="BM172" s="205" t="s">
        <v>797</v>
      </c>
    </row>
    <row r="173" spans="1:65" s="2" customFormat="1" ht="21.75" customHeight="1">
      <c r="A173" s="35"/>
      <c r="B173" s="36"/>
      <c r="C173" s="194" t="s">
        <v>562</v>
      </c>
      <c r="D173" s="194" t="s">
        <v>212</v>
      </c>
      <c r="E173" s="195" t="s">
        <v>3429</v>
      </c>
      <c r="F173" s="196" t="s">
        <v>3430</v>
      </c>
      <c r="G173" s="197" t="s">
        <v>515</v>
      </c>
      <c r="H173" s="198">
        <v>3</v>
      </c>
      <c r="I173" s="199"/>
      <c r="J173" s="200">
        <f>ROUND(I173*H173,2)</f>
        <v>0</v>
      </c>
      <c r="K173" s="196" t="s">
        <v>324</v>
      </c>
      <c r="L173" s="40"/>
      <c r="M173" s="201" t="s">
        <v>1</v>
      </c>
      <c r="N173" s="202" t="s">
        <v>50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93</v>
      </c>
      <c r="AY173" s="17" t="s">
        <v>209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93</v>
      </c>
      <c r="BK173" s="206">
        <f>ROUND(I173*H173,2)</f>
        <v>0</v>
      </c>
      <c r="BL173" s="17" t="s">
        <v>217</v>
      </c>
      <c r="BM173" s="205" t="s">
        <v>813</v>
      </c>
    </row>
    <row r="174" spans="1:65" s="2" customFormat="1" ht="11.25">
      <c r="A174" s="35"/>
      <c r="B174" s="36"/>
      <c r="C174" s="37"/>
      <c r="D174" s="207" t="s">
        <v>219</v>
      </c>
      <c r="E174" s="37"/>
      <c r="F174" s="208" t="s">
        <v>3431</v>
      </c>
      <c r="G174" s="37"/>
      <c r="H174" s="37"/>
      <c r="I174" s="209"/>
      <c r="J174" s="37"/>
      <c r="K174" s="37"/>
      <c r="L174" s="40"/>
      <c r="M174" s="210"/>
      <c r="N174" s="21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219</v>
      </c>
      <c r="AU174" s="17" t="s">
        <v>93</v>
      </c>
    </row>
    <row r="175" spans="1:65" s="2" customFormat="1" ht="16.5" customHeight="1">
      <c r="A175" s="35"/>
      <c r="B175" s="36"/>
      <c r="C175" s="250" t="s">
        <v>568</v>
      </c>
      <c r="D175" s="250" t="s">
        <v>405</v>
      </c>
      <c r="E175" s="251" t="s">
        <v>3432</v>
      </c>
      <c r="F175" s="252" t="s">
        <v>3433</v>
      </c>
      <c r="G175" s="253" t="s">
        <v>2550</v>
      </c>
      <c r="H175" s="254">
        <v>3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50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254</v>
      </c>
      <c r="AT175" s="205" t="s">
        <v>405</v>
      </c>
      <c r="AU175" s="205" t="s">
        <v>93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217</v>
      </c>
      <c r="BM175" s="205" t="s">
        <v>868</v>
      </c>
    </row>
    <row r="176" spans="1:65" s="2" customFormat="1" ht="24.2" customHeight="1">
      <c r="A176" s="35"/>
      <c r="B176" s="36"/>
      <c r="C176" s="194" t="s">
        <v>573</v>
      </c>
      <c r="D176" s="194" t="s">
        <v>212</v>
      </c>
      <c r="E176" s="195" t="s">
        <v>3434</v>
      </c>
      <c r="F176" s="196" t="s">
        <v>3435</v>
      </c>
      <c r="G176" s="197" t="s">
        <v>3436</v>
      </c>
      <c r="H176" s="198">
        <v>3</v>
      </c>
      <c r="I176" s="199"/>
      <c r="J176" s="200">
        <f>ROUND(I176*H176,2)</f>
        <v>0</v>
      </c>
      <c r="K176" s="196" t="s">
        <v>324</v>
      </c>
      <c r="L176" s="40"/>
      <c r="M176" s="201" t="s">
        <v>1</v>
      </c>
      <c r="N176" s="202" t="s">
        <v>50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93</v>
      </c>
      <c r="AY176" s="17" t="s">
        <v>209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7" t="s">
        <v>93</v>
      </c>
      <c r="BK176" s="206">
        <f>ROUND(I176*H176,2)</f>
        <v>0</v>
      </c>
      <c r="BL176" s="17" t="s">
        <v>217</v>
      </c>
      <c r="BM176" s="205" t="s">
        <v>880</v>
      </c>
    </row>
    <row r="177" spans="1:65" s="2" customFormat="1" ht="11.25">
      <c r="A177" s="35"/>
      <c r="B177" s="36"/>
      <c r="C177" s="37"/>
      <c r="D177" s="207" t="s">
        <v>219</v>
      </c>
      <c r="E177" s="37"/>
      <c r="F177" s="208" t="s">
        <v>3437</v>
      </c>
      <c r="G177" s="37"/>
      <c r="H177" s="37"/>
      <c r="I177" s="209"/>
      <c r="J177" s="37"/>
      <c r="K177" s="37"/>
      <c r="L177" s="40"/>
      <c r="M177" s="210"/>
      <c r="N177" s="21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219</v>
      </c>
      <c r="AU177" s="17" t="s">
        <v>93</v>
      </c>
    </row>
    <row r="178" spans="1:65" s="2" customFormat="1" ht="24.2" customHeight="1">
      <c r="A178" s="35"/>
      <c r="B178" s="36"/>
      <c r="C178" s="194" t="s">
        <v>579</v>
      </c>
      <c r="D178" s="194" t="s">
        <v>212</v>
      </c>
      <c r="E178" s="195" t="s">
        <v>3438</v>
      </c>
      <c r="F178" s="196" t="s">
        <v>3439</v>
      </c>
      <c r="G178" s="197" t="s">
        <v>515</v>
      </c>
      <c r="H178" s="198">
        <v>1</v>
      </c>
      <c r="I178" s="199"/>
      <c r="J178" s="200">
        <f>ROUND(I178*H178,2)</f>
        <v>0</v>
      </c>
      <c r="K178" s="196" t="s">
        <v>324</v>
      </c>
      <c r="L178" s="40"/>
      <c r="M178" s="201" t="s">
        <v>1</v>
      </c>
      <c r="N178" s="202" t="s">
        <v>50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93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217</v>
      </c>
      <c r="BM178" s="205" t="s">
        <v>890</v>
      </c>
    </row>
    <row r="179" spans="1:65" s="2" customFormat="1" ht="11.25">
      <c r="A179" s="35"/>
      <c r="B179" s="36"/>
      <c r="C179" s="37"/>
      <c r="D179" s="207" t="s">
        <v>219</v>
      </c>
      <c r="E179" s="37"/>
      <c r="F179" s="208" t="s">
        <v>3440</v>
      </c>
      <c r="G179" s="37"/>
      <c r="H179" s="37"/>
      <c r="I179" s="209"/>
      <c r="J179" s="37"/>
      <c r="K179" s="37"/>
      <c r="L179" s="40"/>
      <c r="M179" s="225"/>
      <c r="N179" s="226"/>
      <c r="O179" s="227"/>
      <c r="P179" s="227"/>
      <c r="Q179" s="227"/>
      <c r="R179" s="227"/>
      <c r="S179" s="227"/>
      <c r="T179" s="228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219</v>
      </c>
      <c r="AU179" s="17" t="s">
        <v>93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OGJviEErMXGmGoHo2bcrxl9xiPO30VxBqkMq2RGWD3ryDwr41q2PIGf/pO7TsJ/P6n67pcpP4pd0iKePyqjbEQ==" saltValue="tmF3TRelQBhVkGS73jWQpPnIPjWM8u1H8FRYFVbe+7Fh1YxtV916xjg7nevlWvssP3c0ie7Oj/2dVfsyd82jZA==" spinCount="100000" sheet="1" objects="1" scenarios="1" formatColumns="0" formatRows="0" autoFilter="0"/>
  <autoFilter ref="C119:K179"/>
  <mergeCells count="12">
    <mergeCell ref="E112:H112"/>
    <mergeCell ref="L2:V2"/>
    <mergeCell ref="E84:H84"/>
    <mergeCell ref="E86:H86"/>
    <mergeCell ref="E88:H88"/>
    <mergeCell ref="E108:H108"/>
    <mergeCell ref="E110:H110"/>
    <mergeCell ref="E7:H7"/>
    <mergeCell ref="E9:H9"/>
    <mergeCell ref="E11:H11"/>
    <mergeCell ref="E20:H20"/>
    <mergeCell ref="E29:H29"/>
  </mergeCells>
  <hyperlinks>
    <hyperlink ref="F123" r:id="rId1"/>
    <hyperlink ref="F128" r:id="rId2"/>
    <hyperlink ref="F132" r:id="rId3"/>
    <hyperlink ref="F136" r:id="rId4"/>
    <hyperlink ref="F142" r:id="rId5"/>
    <hyperlink ref="F145" r:id="rId6"/>
    <hyperlink ref="F151" r:id="rId7"/>
    <hyperlink ref="F154" r:id="rId8"/>
    <hyperlink ref="F158" r:id="rId9"/>
    <hyperlink ref="F161" r:id="rId10"/>
    <hyperlink ref="F164" r:id="rId11"/>
    <hyperlink ref="F167" r:id="rId12"/>
    <hyperlink ref="F169" r:id="rId13"/>
    <hyperlink ref="F171" r:id="rId14"/>
    <hyperlink ref="F174" r:id="rId15"/>
    <hyperlink ref="F177" r:id="rId16"/>
    <hyperlink ref="F179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ht="12.75">
      <c r="B8" s="20"/>
      <c r="D8" s="120" t="s">
        <v>180</v>
      </c>
      <c r="L8" s="20"/>
    </row>
    <row r="9" spans="1:46" s="1" customFormat="1" ht="16.5" customHeight="1">
      <c r="B9" s="20"/>
      <c r="E9" s="317" t="s">
        <v>2334</v>
      </c>
      <c r="F9" s="316"/>
      <c r="G9" s="316"/>
      <c r="H9" s="316"/>
      <c r="L9" s="20"/>
    </row>
    <row r="10" spans="1:46" s="1" customFormat="1" ht="12" customHeight="1">
      <c r="B10" s="20"/>
      <c r="D10" s="120" t="s">
        <v>2335</v>
      </c>
      <c r="L10" s="20"/>
    </row>
    <row r="11" spans="1:46" s="2" customFormat="1" ht="16.5" customHeight="1">
      <c r="A11" s="35"/>
      <c r="B11" s="40"/>
      <c r="C11" s="35"/>
      <c r="D11" s="35"/>
      <c r="E11" s="327" t="s">
        <v>3441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3442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9" t="s">
        <v>3443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20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22</v>
      </c>
      <c r="E16" s="35"/>
      <c r="F16" s="111" t="s">
        <v>23</v>
      </c>
      <c r="G16" s="35"/>
      <c r="H16" s="35"/>
      <c r="I16" s="120" t="s">
        <v>24</v>
      </c>
      <c r="J16" s="121">
        <f>'Rekapitulace stavby'!AN8</f>
        <v>45539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29</v>
      </c>
      <c r="E18" s="35"/>
      <c r="F18" s="35"/>
      <c r="G18" s="35"/>
      <c r="H18" s="35"/>
      <c r="I18" s="120" t="s">
        <v>30</v>
      </c>
      <c r="J18" s="111" t="s">
        <v>31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32</v>
      </c>
      <c r="F19" s="35"/>
      <c r="G19" s="35"/>
      <c r="H19" s="35"/>
      <c r="I19" s="120" t="s">
        <v>33</v>
      </c>
      <c r="J19" s="111" t="s">
        <v>34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35</v>
      </c>
      <c r="E21" s="35"/>
      <c r="F21" s="35"/>
      <c r="G21" s="35"/>
      <c r="H21" s="35"/>
      <c r="I21" s="120" t="s">
        <v>30</v>
      </c>
      <c r="J21" s="30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33</v>
      </c>
      <c r="J22" s="30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37</v>
      </c>
      <c r="E24" s="35"/>
      <c r="F24" s="35"/>
      <c r="G24" s="35"/>
      <c r="H24" s="35"/>
      <c r="I24" s="120" t="s">
        <v>30</v>
      </c>
      <c r="J24" s="111" t="s">
        <v>38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39</v>
      </c>
      <c r="F25" s="35"/>
      <c r="G25" s="35"/>
      <c r="H25" s="35"/>
      <c r="I25" s="120" t="s">
        <v>33</v>
      </c>
      <c r="J25" s="111" t="s">
        <v>40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42</v>
      </c>
      <c r="E27" s="35"/>
      <c r="F27" s="35"/>
      <c r="G27" s="35"/>
      <c r="H27" s="35"/>
      <c r="I27" s="120" t="s">
        <v>30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33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44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3" t="s">
        <v>1</v>
      </c>
      <c r="F31" s="323"/>
      <c r="G31" s="323"/>
      <c r="H31" s="32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45</v>
      </c>
      <c r="E34" s="35"/>
      <c r="F34" s="35"/>
      <c r="G34" s="35"/>
      <c r="H34" s="35"/>
      <c r="I34" s="35"/>
      <c r="J34" s="129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47</v>
      </c>
      <c r="G36" s="35"/>
      <c r="H36" s="35"/>
      <c r="I36" s="130" t="s">
        <v>46</v>
      </c>
      <c r="J36" s="130" t="s">
        <v>48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49</v>
      </c>
      <c r="E37" s="120" t="s">
        <v>50</v>
      </c>
      <c r="F37" s="132">
        <f>ROUND((SUM(BE126:BE177)),  2)</f>
        <v>0</v>
      </c>
      <c r="G37" s="35"/>
      <c r="H37" s="35"/>
      <c r="I37" s="133">
        <v>0.21</v>
      </c>
      <c r="J37" s="132">
        <f>ROUND(((SUM(BE126:BE177))*I37),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51</v>
      </c>
      <c r="F38" s="132">
        <f>ROUND((SUM(BF126:BF177)),  2)</f>
        <v>0</v>
      </c>
      <c r="G38" s="35"/>
      <c r="H38" s="35"/>
      <c r="I38" s="133">
        <v>0.12</v>
      </c>
      <c r="J38" s="132">
        <f>ROUND(((SUM(BF126:BF177))*I38),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52</v>
      </c>
      <c r="F39" s="132">
        <f>ROUND((SUM(BG126:BG177)),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53</v>
      </c>
      <c r="F40" s="132">
        <f>ROUND((SUM(BH126:BH177)),  2)</f>
        <v>0</v>
      </c>
      <c r="G40" s="35"/>
      <c r="H40" s="35"/>
      <c r="I40" s="133">
        <v>0.12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54</v>
      </c>
      <c r="F41" s="132">
        <f>ROUND((SUM(BI126:BI177)),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55</v>
      </c>
      <c r="E43" s="136"/>
      <c r="F43" s="136"/>
      <c r="G43" s="137" t="s">
        <v>56</v>
      </c>
      <c r="H43" s="138" t="s">
        <v>57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1" t="s">
        <v>58</v>
      </c>
      <c r="E50" s="142"/>
      <c r="F50" s="142"/>
      <c r="G50" s="141" t="s">
        <v>59</v>
      </c>
      <c r="H50" s="142"/>
      <c r="I50" s="142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3" t="s">
        <v>60</v>
      </c>
      <c r="E61" s="144"/>
      <c r="F61" s="145" t="s">
        <v>61</v>
      </c>
      <c r="G61" s="143" t="s">
        <v>60</v>
      </c>
      <c r="H61" s="144"/>
      <c r="I61" s="144"/>
      <c r="J61" s="146" t="s">
        <v>61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62</v>
      </c>
      <c r="E65" s="147"/>
      <c r="F65" s="147"/>
      <c r="G65" s="141" t="s">
        <v>63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3" t="s">
        <v>60</v>
      </c>
      <c r="E76" s="144"/>
      <c r="F76" s="145" t="s">
        <v>61</v>
      </c>
      <c r="G76" s="143" t="s">
        <v>60</v>
      </c>
      <c r="H76" s="144"/>
      <c r="I76" s="144"/>
      <c r="J76" s="146" t="s">
        <v>61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TACHOV - dětská skupina, p.p.č. 1450/1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180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24" t="s">
        <v>2334</v>
      </c>
      <c r="F87" s="301"/>
      <c r="G87" s="301"/>
      <c r="H87" s="301"/>
      <c r="I87" s="22"/>
      <c r="J87" s="22"/>
      <c r="K87" s="22"/>
      <c r="L87" s="20"/>
    </row>
    <row r="88" spans="1:31" s="1" customFormat="1" ht="12" customHeight="1">
      <c r="B88" s="21"/>
      <c r="C88" s="29" t="s">
        <v>2335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5"/>
      <c r="B89" s="36"/>
      <c r="C89" s="37"/>
      <c r="D89" s="37"/>
      <c r="E89" s="328" t="s">
        <v>3441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3442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9" t="str">
        <f>E13</f>
        <v>01 - EZS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29" t="s">
        <v>22</v>
      </c>
      <c r="D93" s="37"/>
      <c r="E93" s="37"/>
      <c r="F93" s="27" t="str">
        <f>F16</f>
        <v>Tachov</v>
      </c>
      <c r="G93" s="37"/>
      <c r="H93" s="37"/>
      <c r="I93" s="29" t="s">
        <v>24</v>
      </c>
      <c r="J93" s="67">
        <f>IF(J16="","",J16)</f>
        <v>45539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29" t="s">
        <v>29</v>
      </c>
      <c r="D95" s="37"/>
      <c r="E95" s="37"/>
      <c r="F95" s="27" t="str">
        <f>E19</f>
        <v>město Tachov</v>
      </c>
      <c r="G95" s="37"/>
      <c r="H95" s="37"/>
      <c r="I95" s="29" t="s">
        <v>37</v>
      </c>
      <c r="J95" s="33" t="str">
        <f>E25</f>
        <v>Architektonické studio Hysek s.r.o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29" t="s">
        <v>35</v>
      </c>
      <c r="D96" s="37"/>
      <c r="E96" s="37"/>
      <c r="F96" s="27" t="str">
        <f>IF(E22="","",E22)</f>
        <v>Vyplň údaj</v>
      </c>
      <c r="G96" s="37"/>
      <c r="H96" s="37"/>
      <c r="I96" s="29" t="s">
        <v>42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184</v>
      </c>
      <c r="D98" s="153"/>
      <c r="E98" s="153"/>
      <c r="F98" s="153"/>
      <c r="G98" s="153"/>
      <c r="H98" s="153"/>
      <c r="I98" s="153"/>
      <c r="J98" s="154" t="s">
        <v>185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186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7" t="s">
        <v>187</v>
      </c>
    </row>
    <row r="101" spans="1:47" s="9" customFormat="1" ht="24.95" customHeight="1">
      <c r="B101" s="156"/>
      <c r="C101" s="157"/>
      <c r="D101" s="158" t="s">
        <v>3444</v>
      </c>
      <c r="E101" s="159"/>
      <c r="F101" s="159"/>
      <c r="G101" s="159"/>
      <c r="H101" s="159"/>
      <c r="I101" s="159"/>
      <c r="J101" s="160">
        <f>J127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3445</v>
      </c>
      <c r="E102" s="159"/>
      <c r="F102" s="159"/>
      <c r="G102" s="159"/>
      <c r="H102" s="159"/>
      <c r="I102" s="159"/>
      <c r="J102" s="160">
        <f>J149</f>
        <v>0</v>
      </c>
      <c r="K102" s="157"/>
      <c r="L102" s="161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3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TACHOV - dětská skupina, p.p.č. 1450/1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1"/>
      <c r="C113" s="29" t="s">
        <v>180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1" customFormat="1" ht="16.5" customHeight="1">
      <c r="B114" s="21"/>
      <c r="C114" s="22"/>
      <c r="D114" s="22"/>
      <c r="E114" s="324" t="s">
        <v>2334</v>
      </c>
      <c r="F114" s="301"/>
      <c r="G114" s="301"/>
      <c r="H114" s="301"/>
      <c r="I114" s="22"/>
      <c r="J114" s="22"/>
      <c r="K114" s="22"/>
      <c r="L114" s="20"/>
    </row>
    <row r="115" spans="1:65" s="1" customFormat="1" ht="12" customHeight="1">
      <c r="B115" s="21"/>
      <c r="C115" s="29" t="s">
        <v>2335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5" s="2" customFormat="1" ht="16.5" customHeight="1">
      <c r="A116" s="35"/>
      <c r="B116" s="36"/>
      <c r="C116" s="37"/>
      <c r="D116" s="37"/>
      <c r="E116" s="328" t="s">
        <v>3441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3442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9" t="str">
        <f>E13</f>
        <v>01 - EZS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22</v>
      </c>
      <c r="D120" s="37"/>
      <c r="E120" s="37"/>
      <c r="F120" s="27" t="str">
        <f>F16</f>
        <v>Tachov</v>
      </c>
      <c r="G120" s="37"/>
      <c r="H120" s="37"/>
      <c r="I120" s="29" t="s">
        <v>24</v>
      </c>
      <c r="J120" s="67">
        <f>IF(J16="","",J16)</f>
        <v>45539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29" t="s">
        <v>29</v>
      </c>
      <c r="D122" s="37"/>
      <c r="E122" s="37"/>
      <c r="F122" s="27" t="str">
        <f>E19</f>
        <v>město Tachov</v>
      </c>
      <c r="G122" s="37"/>
      <c r="H122" s="37"/>
      <c r="I122" s="29" t="s">
        <v>37</v>
      </c>
      <c r="J122" s="33" t="str">
        <f>E25</f>
        <v>Architektonické studio Hysek s.r.o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35</v>
      </c>
      <c r="D123" s="37"/>
      <c r="E123" s="37"/>
      <c r="F123" s="27" t="str">
        <f>IF(E22="","",E22)</f>
        <v>Vyplň údaj</v>
      </c>
      <c r="G123" s="37"/>
      <c r="H123" s="37"/>
      <c r="I123" s="29" t="s">
        <v>42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7"/>
      <c r="B125" s="168"/>
      <c r="C125" s="169" t="s">
        <v>195</v>
      </c>
      <c r="D125" s="170" t="s">
        <v>70</v>
      </c>
      <c r="E125" s="170" t="s">
        <v>66</v>
      </c>
      <c r="F125" s="170" t="s">
        <v>67</v>
      </c>
      <c r="G125" s="170" t="s">
        <v>196</v>
      </c>
      <c r="H125" s="170" t="s">
        <v>197</v>
      </c>
      <c r="I125" s="170" t="s">
        <v>198</v>
      </c>
      <c r="J125" s="170" t="s">
        <v>185</v>
      </c>
      <c r="K125" s="171" t="s">
        <v>199</v>
      </c>
      <c r="L125" s="172"/>
      <c r="M125" s="76" t="s">
        <v>1</v>
      </c>
      <c r="N125" s="77" t="s">
        <v>49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P127+P149</f>
        <v>0</v>
      </c>
      <c r="Q126" s="80"/>
      <c r="R126" s="175">
        <f>R127+R149</f>
        <v>0</v>
      </c>
      <c r="S126" s="80"/>
      <c r="T126" s="176">
        <f>T127+T149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84</v>
      </c>
      <c r="AU126" s="17" t="s">
        <v>187</v>
      </c>
      <c r="BK126" s="177">
        <f>BK127+BK149</f>
        <v>0</v>
      </c>
    </row>
    <row r="127" spans="1:65" s="12" customFormat="1" ht="25.9" customHeight="1">
      <c r="B127" s="178"/>
      <c r="C127" s="179"/>
      <c r="D127" s="180" t="s">
        <v>84</v>
      </c>
      <c r="E127" s="181" t="s">
        <v>2694</v>
      </c>
      <c r="F127" s="181" t="s">
        <v>3446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SUM(P128:P148)</f>
        <v>0</v>
      </c>
      <c r="Q127" s="186"/>
      <c r="R127" s="187">
        <f>SUM(R128:R148)</f>
        <v>0</v>
      </c>
      <c r="S127" s="186"/>
      <c r="T127" s="188">
        <f>SUM(T128:T148)</f>
        <v>0</v>
      </c>
      <c r="AR127" s="189" t="s">
        <v>93</v>
      </c>
      <c r="AT127" s="190" t="s">
        <v>84</v>
      </c>
      <c r="AU127" s="190" t="s">
        <v>85</v>
      </c>
      <c r="AY127" s="189" t="s">
        <v>209</v>
      </c>
      <c r="BK127" s="191">
        <f>SUM(BK128:BK148)</f>
        <v>0</v>
      </c>
    </row>
    <row r="128" spans="1:65" s="2" customFormat="1" ht="24.2" customHeight="1">
      <c r="A128" s="35"/>
      <c r="B128" s="36"/>
      <c r="C128" s="250" t="s">
        <v>93</v>
      </c>
      <c r="D128" s="250" t="s">
        <v>405</v>
      </c>
      <c r="E128" s="251" t="s">
        <v>3284</v>
      </c>
      <c r="F128" s="252" t="s">
        <v>3447</v>
      </c>
      <c r="G128" s="253" t="s">
        <v>2550</v>
      </c>
      <c r="H128" s="254">
        <v>1</v>
      </c>
      <c r="I128" s="255"/>
      <c r="J128" s="256">
        <f t="shared" ref="J128:J148" si="0">ROUND(I128*H128,2)</f>
        <v>0</v>
      </c>
      <c r="K128" s="252" t="s">
        <v>1</v>
      </c>
      <c r="L128" s="257"/>
      <c r="M128" s="258" t="s">
        <v>1</v>
      </c>
      <c r="N128" s="259" t="s">
        <v>50</v>
      </c>
      <c r="O128" s="72"/>
      <c r="P128" s="203">
        <f t="shared" ref="P128:P148" si="1">O128*H128</f>
        <v>0</v>
      </c>
      <c r="Q128" s="203">
        <v>0</v>
      </c>
      <c r="R128" s="203">
        <f t="shared" ref="R128:R148" si="2">Q128*H128</f>
        <v>0</v>
      </c>
      <c r="S128" s="203">
        <v>0</v>
      </c>
      <c r="T128" s="204">
        <f t="shared" ref="T128:T148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254</v>
      </c>
      <c r="AT128" s="205" t="s">
        <v>405</v>
      </c>
      <c r="AU128" s="205" t="s">
        <v>93</v>
      </c>
      <c r="AY128" s="17" t="s">
        <v>209</v>
      </c>
      <c r="BE128" s="206">
        <f t="shared" ref="BE128:BE148" si="4">IF(N128="základní",J128,0)</f>
        <v>0</v>
      </c>
      <c r="BF128" s="206">
        <f t="shared" ref="BF128:BF148" si="5">IF(N128="snížená",J128,0)</f>
        <v>0</v>
      </c>
      <c r="BG128" s="206">
        <f t="shared" ref="BG128:BG148" si="6">IF(N128="zákl. přenesená",J128,0)</f>
        <v>0</v>
      </c>
      <c r="BH128" s="206">
        <f t="shared" ref="BH128:BH148" si="7">IF(N128="sníž. přenesená",J128,0)</f>
        <v>0</v>
      </c>
      <c r="BI128" s="206">
        <f t="shared" ref="BI128:BI148" si="8">IF(N128="nulová",J128,0)</f>
        <v>0</v>
      </c>
      <c r="BJ128" s="17" t="s">
        <v>93</v>
      </c>
      <c r="BK128" s="206">
        <f t="shared" ref="BK128:BK148" si="9">ROUND(I128*H128,2)</f>
        <v>0</v>
      </c>
      <c r="BL128" s="17" t="s">
        <v>217</v>
      </c>
      <c r="BM128" s="205" t="s">
        <v>95</v>
      </c>
    </row>
    <row r="129" spans="1:65" s="2" customFormat="1" ht="37.9" customHeight="1">
      <c r="A129" s="35"/>
      <c r="B129" s="36"/>
      <c r="C129" s="250" t="s">
        <v>95</v>
      </c>
      <c r="D129" s="250" t="s">
        <v>405</v>
      </c>
      <c r="E129" s="251" t="s">
        <v>3448</v>
      </c>
      <c r="F129" s="252" t="s">
        <v>3449</v>
      </c>
      <c r="G129" s="253" t="s">
        <v>2550</v>
      </c>
      <c r="H129" s="254">
        <v>1</v>
      </c>
      <c r="I129" s="255"/>
      <c r="J129" s="256">
        <f t="shared" si="0"/>
        <v>0</v>
      </c>
      <c r="K129" s="252" t="s">
        <v>1</v>
      </c>
      <c r="L129" s="257"/>
      <c r="M129" s="258" t="s">
        <v>1</v>
      </c>
      <c r="N129" s="259" t="s">
        <v>50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254</v>
      </c>
      <c r="AT129" s="205" t="s">
        <v>405</v>
      </c>
      <c r="AU129" s="205" t="s">
        <v>93</v>
      </c>
      <c r="AY129" s="17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7" t="s">
        <v>93</v>
      </c>
      <c r="BK129" s="206">
        <f t="shared" si="9"/>
        <v>0</v>
      </c>
      <c r="BL129" s="17" t="s">
        <v>217</v>
      </c>
      <c r="BM129" s="205" t="s">
        <v>217</v>
      </c>
    </row>
    <row r="130" spans="1:65" s="2" customFormat="1" ht="24.2" customHeight="1">
      <c r="A130" s="35"/>
      <c r="B130" s="36"/>
      <c r="C130" s="250" t="s">
        <v>130</v>
      </c>
      <c r="D130" s="250" t="s">
        <v>405</v>
      </c>
      <c r="E130" s="251" t="s">
        <v>3450</v>
      </c>
      <c r="F130" s="252" t="s">
        <v>3451</v>
      </c>
      <c r="G130" s="253" t="s">
        <v>2550</v>
      </c>
      <c r="H130" s="254">
        <v>1</v>
      </c>
      <c r="I130" s="255"/>
      <c r="J130" s="256">
        <f t="shared" si="0"/>
        <v>0</v>
      </c>
      <c r="K130" s="252" t="s">
        <v>1</v>
      </c>
      <c r="L130" s="257"/>
      <c r="M130" s="258" t="s">
        <v>1</v>
      </c>
      <c r="N130" s="259" t="s">
        <v>50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254</v>
      </c>
      <c r="AT130" s="205" t="s">
        <v>405</v>
      </c>
      <c r="AU130" s="205" t="s">
        <v>93</v>
      </c>
      <c r="AY130" s="17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93</v>
      </c>
      <c r="BK130" s="206">
        <f t="shared" si="9"/>
        <v>0</v>
      </c>
      <c r="BL130" s="17" t="s">
        <v>217</v>
      </c>
      <c r="BM130" s="205" t="s">
        <v>241</v>
      </c>
    </row>
    <row r="131" spans="1:65" s="2" customFormat="1" ht="24.2" customHeight="1">
      <c r="A131" s="35"/>
      <c r="B131" s="36"/>
      <c r="C131" s="250" t="s">
        <v>217</v>
      </c>
      <c r="D131" s="250" t="s">
        <v>405</v>
      </c>
      <c r="E131" s="251" t="s">
        <v>3452</v>
      </c>
      <c r="F131" s="252" t="s">
        <v>3453</v>
      </c>
      <c r="G131" s="253" t="s">
        <v>2550</v>
      </c>
      <c r="H131" s="254">
        <v>1</v>
      </c>
      <c r="I131" s="255"/>
      <c r="J131" s="256">
        <f t="shared" si="0"/>
        <v>0</v>
      </c>
      <c r="K131" s="252" t="s">
        <v>1</v>
      </c>
      <c r="L131" s="257"/>
      <c r="M131" s="258" t="s">
        <v>1</v>
      </c>
      <c r="N131" s="259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254</v>
      </c>
      <c r="AT131" s="205" t="s">
        <v>405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217</v>
      </c>
      <c r="BM131" s="205" t="s">
        <v>254</v>
      </c>
    </row>
    <row r="132" spans="1:65" s="2" customFormat="1" ht="24.2" customHeight="1">
      <c r="A132" s="35"/>
      <c r="B132" s="36"/>
      <c r="C132" s="250" t="s">
        <v>208</v>
      </c>
      <c r="D132" s="250" t="s">
        <v>405</v>
      </c>
      <c r="E132" s="251" t="s">
        <v>3454</v>
      </c>
      <c r="F132" s="252" t="s">
        <v>3455</v>
      </c>
      <c r="G132" s="253" t="s">
        <v>2550</v>
      </c>
      <c r="H132" s="254">
        <v>2</v>
      </c>
      <c r="I132" s="255"/>
      <c r="J132" s="256">
        <f t="shared" si="0"/>
        <v>0</v>
      </c>
      <c r="K132" s="252" t="s">
        <v>1</v>
      </c>
      <c r="L132" s="257"/>
      <c r="M132" s="258" t="s">
        <v>1</v>
      </c>
      <c r="N132" s="259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254</v>
      </c>
      <c r="AT132" s="205" t="s">
        <v>405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265</v>
      </c>
    </row>
    <row r="133" spans="1:65" s="2" customFormat="1" ht="37.9" customHeight="1">
      <c r="A133" s="35"/>
      <c r="B133" s="36"/>
      <c r="C133" s="250" t="s">
        <v>241</v>
      </c>
      <c r="D133" s="250" t="s">
        <v>405</v>
      </c>
      <c r="E133" s="251" t="s">
        <v>3456</v>
      </c>
      <c r="F133" s="252" t="s">
        <v>3457</v>
      </c>
      <c r="G133" s="253" t="s">
        <v>2550</v>
      </c>
      <c r="H133" s="254">
        <v>7</v>
      </c>
      <c r="I133" s="255"/>
      <c r="J133" s="256">
        <f t="shared" si="0"/>
        <v>0</v>
      </c>
      <c r="K133" s="252" t="s">
        <v>1</v>
      </c>
      <c r="L133" s="257"/>
      <c r="M133" s="258" t="s">
        <v>1</v>
      </c>
      <c r="N133" s="259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254</v>
      </c>
      <c r="AT133" s="205" t="s">
        <v>405</v>
      </c>
      <c r="AU133" s="205" t="s">
        <v>93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8</v>
      </c>
    </row>
    <row r="134" spans="1:65" s="2" customFormat="1" ht="37.9" customHeight="1">
      <c r="A134" s="35"/>
      <c r="B134" s="36"/>
      <c r="C134" s="250" t="s">
        <v>248</v>
      </c>
      <c r="D134" s="250" t="s">
        <v>405</v>
      </c>
      <c r="E134" s="251" t="s">
        <v>3458</v>
      </c>
      <c r="F134" s="252" t="s">
        <v>3459</v>
      </c>
      <c r="G134" s="253" t="s">
        <v>2550</v>
      </c>
      <c r="H134" s="254">
        <v>1</v>
      </c>
      <c r="I134" s="255"/>
      <c r="J134" s="256">
        <f t="shared" si="0"/>
        <v>0</v>
      </c>
      <c r="K134" s="252" t="s">
        <v>1</v>
      </c>
      <c r="L134" s="257"/>
      <c r="M134" s="258" t="s">
        <v>1</v>
      </c>
      <c r="N134" s="259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254</v>
      </c>
      <c r="AT134" s="205" t="s">
        <v>405</v>
      </c>
      <c r="AU134" s="205" t="s">
        <v>93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284</v>
      </c>
    </row>
    <row r="135" spans="1:65" s="2" customFormat="1" ht="24.2" customHeight="1">
      <c r="A135" s="35"/>
      <c r="B135" s="36"/>
      <c r="C135" s="250" t="s">
        <v>254</v>
      </c>
      <c r="D135" s="250" t="s">
        <v>405</v>
      </c>
      <c r="E135" s="251" t="s">
        <v>3460</v>
      </c>
      <c r="F135" s="252" t="s">
        <v>3461</v>
      </c>
      <c r="G135" s="253" t="s">
        <v>2550</v>
      </c>
      <c r="H135" s="254">
        <v>16</v>
      </c>
      <c r="I135" s="255"/>
      <c r="J135" s="256">
        <f t="shared" si="0"/>
        <v>0</v>
      </c>
      <c r="K135" s="252" t="s">
        <v>1</v>
      </c>
      <c r="L135" s="257"/>
      <c r="M135" s="258" t="s">
        <v>1</v>
      </c>
      <c r="N135" s="259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254</v>
      </c>
      <c r="AT135" s="205" t="s">
        <v>405</v>
      </c>
      <c r="AU135" s="205" t="s">
        <v>93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416</v>
      </c>
    </row>
    <row r="136" spans="1:65" s="2" customFormat="1" ht="24.2" customHeight="1">
      <c r="A136" s="35"/>
      <c r="B136" s="36"/>
      <c r="C136" s="250" t="s">
        <v>259</v>
      </c>
      <c r="D136" s="250" t="s">
        <v>405</v>
      </c>
      <c r="E136" s="251" t="s">
        <v>3462</v>
      </c>
      <c r="F136" s="252" t="s">
        <v>3463</v>
      </c>
      <c r="G136" s="253" t="s">
        <v>2550</v>
      </c>
      <c r="H136" s="254">
        <v>19</v>
      </c>
      <c r="I136" s="255"/>
      <c r="J136" s="256">
        <f t="shared" si="0"/>
        <v>0</v>
      </c>
      <c r="K136" s="252" t="s">
        <v>1</v>
      </c>
      <c r="L136" s="257"/>
      <c r="M136" s="258" t="s">
        <v>1</v>
      </c>
      <c r="N136" s="259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254</v>
      </c>
      <c r="AT136" s="205" t="s">
        <v>405</v>
      </c>
      <c r="AU136" s="205" t="s">
        <v>93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428</v>
      </c>
    </row>
    <row r="137" spans="1:65" s="2" customFormat="1" ht="37.9" customHeight="1">
      <c r="A137" s="35"/>
      <c r="B137" s="36"/>
      <c r="C137" s="250" t="s">
        <v>265</v>
      </c>
      <c r="D137" s="250" t="s">
        <v>405</v>
      </c>
      <c r="E137" s="251" t="s">
        <v>3464</v>
      </c>
      <c r="F137" s="252" t="s">
        <v>3465</v>
      </c>
      <c r="G137" s="253" t="s">
        <v>2550</v>
      </c>
      <c r="H137" s="254">
        <v>2</v>
      </c>
      <c r="I137" s="255"/>
      <c r="J137" s="256">
        <f t="shared" si="0"/>
        <v>0</v>
      </c>
      <c r="K137" s="252" t="s">
        <v>1</v>
      </c>
      <c r="L137" s="257"/>
      <c r="M137" s="258" t="s">
        <v>1</v>
      </c>
      <c r="N137" s="259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254</v>
      </c>
      <c r="AT137" s="205" t="s">
        <v>405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440</v>
      </c>
    </row>
    <row r="138" spans="1:65" s="2" customFormat="1" ht="24.2" customHeight="1">
      <c r="A138" s="35"/>
      <c r="B138" s="36"/>
      <c r="C138" s="250" t="s">
        <v>270</v>
      </c>
      <c r="D138" s="250" t="s">
        <v>405</v>
      </c>
      <c r="E138" s="251" t="s">
        <v>3466</v>
      </c>
      <c r="F138" s="252" t="s">
        <v>3467</v>
      </c>
      <c r="G138" s="253" t="s">
        <v>2550</v>
      </c>
      <c r="H138" s="254">
        <v>13</v>
      </c>
      <c r="I138" s="255"/>
      <c r="J138" s="256">
        <f t="shared" si="0"/>
        <v>0</v>
      </c>
      <c r="K138" s="252" t="s">
        <v>1</v>
      </c>
      <c r="L138" s="257"/>
      <c r="M138" s="258" t="s">
        <v>1</v>
      </c>
      <c r="N138" s="259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254</v>
      </c>
      <c r="AT138" s="205" t="s">
        <v>405</v>
      </c>
      <c r="AU138" s="205" t="s">
        <v>93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451</v>
      </c>
    </row>
    <row r="139" spans="1:65" s="2" customFormat="1" ht="33" customHeight="1">
      <c r="A139" s="35"/>
      <c r="B139" s="36"/>
      <c r="C139" s="250" t="s">
        <v>8</v>
      </c>
      <c r="D139" s="250" t="s">
        <v>405</v>
      </c>
      <c r="E139" s="251" t="s">
        <v>3468</v>
      </c>
      <c r="F139" s="252" t="s">
        <v>3469</v>
      </c>
      <c r="G139" s="253" t="s">
        <v>334</v>
      </c>
      <c r="H139" s="254">
        <v>160</v>
      </c>
      <c r="I139" s="255"/>
      <c r="J139" s="256">
        <f t="shared" si="0"/>
        <v>0</v>
      </c>
      <c r="K139" s="252" t="s">
        <v>1</v>
      </c>
      <c r="L139" s="257"/>
      <c r="M139" s="258" t="s">
        <v>1</v>
      </c>
      <c r="N139" s="259" t="s">
        <v>50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254</v>
      </c>
      <c r="AT139" s="205" t="s">
        <v>405</v>
      </c>
      <c r="AU139" s="205" t="s">
        <v>93</v>
      </c>
      <c r="AY139" s="17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93</v>
      </c>
      <c r="BK139" s="206">
        <f t="shared" si="9"/>
        <v>0</v>
      </c>
      <c r="BL139" s="17" t="s">
        <v>217</v>
      </c>
      <c r="BM139" s="205" t="s">
        <v>466</v>
      </c>
    </row>
    <row r="140" spans="1:65" s="2" customFormat="1" ht="33" customHeight="1">
      <c r="A140" s="35"/>
      <c r="B140" s="36"/>
      <c r="C140" s="250" t="s">
        <v>279</v>
      </c>
      <c r="D140" s="250" t="s">
        <v>405</v>
      </c>
      <c r="E140" s="251" t="s">
        <v>3470</v>
      </c>
      <c r="F140" s="252" t="s">
        <v>3471</v>
      </c>
      <c r="G140" s="253" t="s">
        <v>334</v>
      </c>
      <c r="H140" s="254">
        <v>130</v>
      </c>
      <c r="I140" s="255"/>
      <c r="J140" s="256">
        <f t="shared" si="0"/>
        <v>0</v>
      </c>
      <c r="K140" s="252" t="s">
        <v>1</v>
      </c>
      <c r="L140" s="257"/>
      <c r="M140" s="258" t="s">
        <v>1</v>
      </c>
      <c r="N140" s="259" t="s">
        <v>50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254</v>
      </c>
      <c r="AT140" s="205" t="s">
        <v>405</v>
      </c>
      <c r="AU140" s="205" t="s">
        <v>93</v>
      </c>
      <c r="AY140" s="17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93</v>
      </c>
      <c r="BK140" s="206">
        <f t="shared" si="9"/>
        <v>0</v>
      </c>
      <c r="BL140" s="17" t="s">
        <v>217</v>
      </c>
      <c r="BM140" s="205" t="s">
        <v>477</v>
      </c>
    </row>
    <row r="141" spans="1:65" s="2" customFormat="1" ht="33" customHeight="1">
      <c r="A141" s="35"/>
      <c r="B141" s="36"/>
      <c r="C141" s="250" t="s">
        <v>284</v>
      </c>
      <c r="D141" s="250" t="s">
        <v>405</v>
      </c>
      <c r="E141" s="251" t="s">
        <v>3472</v>
      </c>
      <c r="F141" s="252" t="s">
        <v>3473</v>
      </c>
      <c r="G141" s="253" t="s">
        <v>334</v>
      </c>
      <c r="H141" s="254">
        <v>170</v>
      </c>
      <c r="I141" s="255"/>
      <c r="J141" s="256">
        <f t="shared" si="0"/>
        <v>0</v>
      </c>
      <c r="K141" s="252" t="s">
        <v>1</v>
      </c>
      <c r="L141" s="257"/>
      <c r="M141" s="258" t="s">
        <v>1</v>
      </c>
      <c r="N141" s="259" t="s">
        <v>50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254</v>
      </c>
      <c r="AT141" s="205" t="s">
        <v>405</v>
      </c>
      <c r="AU141" s="205" t="s">
        <v>93</v>
      </c>
      <c r="AY141" s="17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93</v>
      </c>
      <c r="BK141" s="206">
        <f t="shared" si="9"/>
        <v>0</v>
      </c>
      <c r="BL141" s="17" t="s">
        <v>217</v>
      </c>
      <c r="BM141" s="205" t="s">
        <v>490</v>
      </c>
    </row>
    <row r="142" spans="1:65" s="2" customFormat="1" ht="24.2" customHeight="1">
      <c r="A142" s="35"/>
      <c r="B142" s="36"/>
      <c r="C142" s="250" t="s">
        <v>289</v>
      </c>
      <c r="D142" s="250" t="s">
        <v>405</v>
      </c>
      <c r="E142" s="251" t="s">
        <v>3474</v>
      </c>
      <c r="F142" s="252" t="s">
        <v>3475</v>
      </c>
      <c r="G142" s="253" t="s">
        <v>334</v>
      </c>
      <c r="H142" s="254">
        <v>150</v>
      </c>
      <c r="I142" s="255"/>
      <c r="J142" s="256">
        <f t="shared" si="0"/>
        <v>0</v>
      </c>
      <c r="K142" s="252" t="s">
        <v>1</v>
      </c>
      <c r="L142" s="257"/>
      <c r="M142" s="258" t="s">
        <v>1</v>
      </c>
      <c r="N142" s="259" t="s">
        <v>50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254</v>
      </c>
      <c r="AT142" s="205" t="s">
        <v>405</v>
      </c>
      <c r="AU142" s="205" t="s">
        <v>93</v>
      </c>
      <c r="AY142" s="17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93</v>
      </c>
      <c r="BK142" s="206">
        <f t="shared" si="9"/>
        <v>0</v>
      </c>
      <c r="BL142" s="17" t="s">
        <v>217</v>
      </c>
      <c r="BM142" s="205" t="s">
        <v>512</v>
      </c>
    </row>
    <row r="143" spans="1:65" s="2" customFormat="1" ht="33" customHeight="1">
      <c r="A143" s="35"/>
      <c r="B143" s="36"/>
      <c r="C143" s="250" t="s">
        <v>416</v>
      </c>
      <c r="D143" s="250" t="s">
        <v>405</v>
      </c>
      <c r="E143" s="251" t="s">
        <v>3476</v>
      </c>
      <c r="F143" s="252" t="s">
        <v>3477</v>
      </c>
      <c r="G143" s="253" t="s">
        <v>334</v>
      </c>
      <c r="H143" s="254">
        <v>195</v>
      </c>
      <c r="I143" s="255"/>
      <c r="J143" s="256">
        <f t="shared" si="0"/>
        <v>0</v>
      </c>
      <c r="K143" s="252" t="s">
        <v>1</v>
      </c>
      <c r="L143" s="257"/>
      <c r="M143" s="258" t="s">
        <v>1</v>
      </c>
      <c r="N143" s="259" t="s">
        <v>50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254</v>
      </c>
      <c r="AT143" s="205" t="s">
        <v>405</v>
      </c>
      <c r="AU143" s="205" t="s">
        <v>93</v>
      </c>
      <c r="AY143" s="17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93</v>
      </c>
      <c r="BK143" s="206">
        <f t="shared" si="9"/>
        <v>0</v>
      </c>
      <c r="BL143" s="17" t="s">
        <v>217</v>
      </c>
      <c r="BM143" s="205" t="s">
        <v>526</v>
      </c>
    </row>
    <row r="144" spans="1:65" s="2" customFormat="1" ht="44.25" customHeight="1">
      <c r="A144" s="35"/>
      <c r="B144" s="36"/>
      <c r="C144" s="250" t="s">
        <v>422</v>
      </c>
      <c r="D144" s="250" t="s">
        <v>405</v>
      </c>
      <c r="E144" s="251" t="s">
        <v>3478</v>
      </c>
      <c r="F144" s="252" t="s">
        <v>3479</v>
      </c>
      <c r="G144" s="253" t="s">
        <v>334</v>
      </c>
      <c r="H144" s="254">
        <v>220</v>
      </c>
      <c r="I144" s="255"/>
      <c r="J144" s="256">
        <f t="shared" si="0"/>
        <v>0</v>
      </c>
      <c r="K144" s="252" t="s">
        <v>1</v>
      </c>
      <c r="L144" s="257"/>
      <c r="M144" s="258" t="s">
        <v>1</v>
      </c>
      <c r="N144" s="259" t="s">
        <v>50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254</v>
      </c>
      <c r="AT144" s="205" t="s">
        <v>405</v>
      </c>
      <c r="AU144" s="205" t="s">
        <v>93</v>
      </c>
      <c r="AY144" s="17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93</v>
      </c>
      <c r="BK144" s="206">
        <f t="shared" si="9"/>
        <v>0</v>
      </c>
      <c r="BL144" s="17" t="s">
        <v>217</v>
      </c>
      <c r="BM144" s="205" t="s">
        <v>538</v>
      </c>
    </row>
    <row r="145" spans="1:65" s="2" customFormat="1" ht="33" customHeight="1">
      <c r="A145" s="35"/>
      <c r="B145" s="36"/>
      <c r="C145" s="250" t="s">
        <v>428</v>
      </c>
      <c r="D145" s="250" t="s">
        <v>405</v>
      </c>
      <c r="E145" s="251" t="s">
        <v>3480</v>
      </c>
      <c r="F145" s="252" t="s">
        <v>3481</v>
      </c>
      <c r="G145" s="253" t="s">
        <v>2550</v>
      </c>
      <c r="H145" s="254">
        <v>40</v>
      </c>
      <c r="I145" s="255"/>
      <c r="J145" s="256">
        <f t="shared" si="0"/>
        <v>0</v>
      </c>
      <c r="K145" s="252" t="s">
        <v>1</v>
      </c>
      <c r="L145" s="257"/>
      <c r="M145" s="258" t="s">
        <v>1</v>
      </c>
      <c r="N145" s="259" t="s">
        <v>50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254</v>
      </c>
      <c r="AT145" s="205" t="s">
        <v>405</v>
      </c>
      <c r="AU145" s="205" t="s">
        <v>93</v>
      </c>
      <c r="AY145" s="17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7" t="s">
        <v>93</v>
      </c>
      <c r="BK145" s="206">
        <f t="shared" si="9"/>
        <v>0</v>
      </c>
      <c r="BL145" s="17" t="s">
        <v>217</v>
      </c>
      <c r="BM145" s="205" t="s">
        <v>550</v>
      </c>
    </row>
    <row r="146" spans="1:65" s="2" customFormat="1" ht="24.2" customHeight="1">
      <c r="A146" s="35"/>
      <c r="B146" s="36"/>
      <c r="C146" s="250" t="s">
        <v>434</v>
      </c>
      <c r="D146" s="250" t="s">
        <v>405</v>
      </c>
      <c r="E146" s="251" t="s">
        <v>3482</v>
      </c>
      <c r="F146" s="252" t="s">
        <v>3483</v>
      </c>
      <c r="G146" s="253" t="s">
        <v>2550</v>
      </c>
      <c r="H146" s="254">
        <v>9</v>
      </c>
      <c r="I146" s="255"/>
      <c r="J146" s="256">
        <f t="shared" si="0"/>
        <v>0</v>
      </c>
      <c r="K146" s="252" t="s">
        <v>1</v>
      </c>
      <c r="L146" s="257"/>
      <c r="M146" s="258" t="s">
        <v>1</v>
      </c>
      <c r="N146" s="259" t="s">
        <v>50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254</v>
      </c>
      <c r="AT146" s="205" t="s">
        <v>405</v>
      </c>
      <c r="AU146" s="205" t="s">
        <v>93</v>
      </c>
      <c r="AY146" s="17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7" t="s">
        <v>93</v>
      </c>
      <c r="BK146" s="206">
        <f t="shared" si="9"/>
        <v>0</v>
      </c>
      <c r="BL146" s="17" t="s">
        <v>217</v>
      </c>
      <c r="BM146" s="205" t="s">
        <v>562</v>
      </c>
    </row>
    <row r="147" spans="1:65" s="2" customFormat="1" ht="16.5" customHeight="1">
      <c r="A147" s="35"/>
      <c r="B147" s="36"/>
      <c r="C147" s="250" t="s">
        <v>440</v>
      </c>
      <c r="D147" s="250" t="s">
        <v>405</v>
      </c>
      <c r="E147" s="251" t="s">
        <v>3484</v>
      </c>
      <c r="F147" s="252" t="s">
        <v>3485</v>
      </c>
      <c r="G147" s="253" t="s">
        <v>2550</v>
      </c>
      <c r="H147" s="254">
        <v>1</v>
      </c>
      <c r="I147" s="255"/>
      <c r="J147" s="256">
        <f t="shared" si="0"/>
        <v>0</v>
      </c>
      <c r="K147" s="252" t="s">
        <v>1</v>
      </c>
      <c r="L147" s="257"/>
      <c r="M147" s="258" t="s">
        <v>1</v>
      </c>
      <c r="N147" s="259" t="s">
        <v>50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254</v>
      </c>
      <c r="AT147" s="205" t="s">
        <v>405</v>
      </c>
      <c r="AU147" s="205" t="s">
        <v>93</v>
      </c>
      <c r="AY147" s="17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7" t="s">
        <v>93</v>
      </c>
      <c r="BK147" s="206">
        <f t="shared" si="9"/>
        <v>0</v>
      </c>
      <c r="BL147" s="17" t="s">
        <v>217</v>
      </c>
      <c r="BM147" s="205" t="s">
        <v>573</v>
      </c>
    </row>
    <row r="148" spans="1:65" s="2" customFormat="1" ht="24.2" customHeight="1">
      <c r="A148" s="35"/>
      <c r="B148" s="36"/>
      <c r="C148" s="250" t="s">
        <v>7</v>
      </c>
      <c r="D148" s="250" t="s">
        <v>405</v>
      </c>
      <c r="E148" s="251" t="s">
        <v>3486</v>
      </c>
      <c r="F148" s="252" t="s">
        <v>3487</v>
      </c>
      <c r="G148" s="253" t="s">
        <v>462</v>
      </c>
      <c r="H148" s="254">
        <v>0.5</v>
      </c>
      <c r="I148" s="255"/>
      <c r="J148" s="256">
        <f t="shared" si="0"/>
        <v>0</v>
      </c>
      <c r="K148" s="252" t="s">
        <v>1</v>
      </c>
      <c r="L148" s="257"/>
      <c r="M148" s="258" t="s">
        <v>1</v>
      </c>
      <c r="N148" s="259" t="s">
        <v>50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254</v>
      </c>
      <c r="AT148" s="205" t="s">
        <v>405</v>
      </c>
      <c r="AU148" s="205" t="s">
        <v>93</v>
      </c>
      <c r="AY148" s="17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7" t="s">
        <v>93</v>
      </c>
      <c r="BK148" s="206">
        <f t="shared" si="9"/>
        <v>0</v>
      </c>
      <c r="BL148" s="17" t="s">
        <v>217</v>
      </c>
      <c r="BM148" s="205" t="s">
        <v>586</v>
      </c>
    </row>
    <row r="149" spans="1:65" s="12" customFormat="1" ht="25.9" customHeight="1">
      <c r="B149" s="178"/>
      <c r="C149" s="179"/>
      <c r="D149" s="180" t="s">
        <v>84</v>
      </c>
      <c r="E149" s="181" t="s">
        <v>2720</v>
      </c>
      <c r="F149" s="181" t="s">
        <v>3488</v>
      </c>
      <c r="G149" s="179"/>
      <c r="H149" s="179"/>
      <c r="I149" s="182"/>
      <c r="J149" s="183">
        <f>BK149</f>
        <v>0</v>
      </c>
      <c r="K149" s="179"/>
      <c r="L149" s="184"/>
      <c r="M149" s="185"/>
      <c r="N149" s="186"/>
      <c r="O149" s="186"/>
      <c r="P149" s="187">
        <f>SUM(P150:P177)</f>
        <v>0</v>
      </c>
      <c r="Q149" s="186"/>
      <c r="R149" s="187">
        <f>SUM(R150:R177)</f>
        <v>0</v>
      </c>
      <c r="S149" s="186"/>
      <c r="T149" s="188">
        <f>SUM(T150:T177)</f>
        <v>0</v>
      </c>
      <c r="AR149" s="189" t="s">
        <v>93</v>
      </c>
      <c r="AT149" s="190" t="s">
        <v>84</v>
      </c>
      <c r="AU149" s="190" t="s">
        <v>85</v>
      </c>
      <c r="AY149" s="189" t="s">
        <v>209</v>
      </c>
      <c r="BK149" s="191">
        <f>SUM(BK150:BK177)</f>
        <v>0</v>
      </c>
    </row>
    <row r="150" spans="1:65" s="2" customFormat="1" ht="24.2" customHeight="1">
      <c r="A150" s="35"/>
      <c r="B150" s="36"/>
      <c r="C150" s="194" t="s">
        <v>451</v>
      </c>
      <c r="D150" s="194" t="s">
        <v>212</v>
      </c>
      <c r="E150" s="195" t="s">
        <v>3489</v>
      </c>
      <c r="F150" s="196" t="s">
        <v>3447</v>
      </c>
      <c r="G150" s="197" t="s">
        <v>2550</v>
      </c>
      <c r="H150" s="198">
        <v>1</v>
      </c>
      <c r="I150" s="199"/>
      <c r="J150" s="200">
        <f t="shared" ref="J150:J177" si="10">ROUND(I150*H150,2)</f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ref="P150:P177" si="11">O150*H150</f>
        <v>0</v>
      </c>
      <c r="Q150" s="203">
        <v>0</v>
      </c>
      <c r="R150" s="203">
        <f t="shared" ref="R150:R177" si="12">Q150*H150</f>
        <v>0</v>
      </c>
      <c r="S150" s="203">
        <v>0</v>
      </c>
      <c r="T150" s="204">
        <f t="shared" ref="T150:T177" si="1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93</v>
      </c>
      <c r="AY150" s="17" t="s">
        <v>209</v>
      </c>
      <c r="BE150" s="206">
        <f t="shared" ref="BE150:BE177" si="14">IF(N150="základní",J150,0)</f>
        <v>0</v>
      </c>
      <c r="BF150" s="206">
        <f t="shared" ref="BF150:BF177" si="15">IF(N150="snížená",J150,0)</f>
        <v>0</v>
      </c>
      <c r="BG150" s="206">
        <f t="shared" ref="BG150:BG177" si="16">IF(N150="zákl. přenesená",J150,0)</f>
        <v>0</v>
      </c>
      <c r="BH150" s="206">
        <f t="shared" ref="BH150:BH177" si="17">IF(N150="sníž. přenesená",J150,0)</f>
        <v>0</v>
      </c>
      <c r="BI150" s="206">
        <f t="shared" ref="BI150:BI177" si="18">IF(N150="nulová",J150,0)</f>
        <v>0</v>
      </c>
      <c r="BJ150" s="17" t="s">
        <v>93</v>
      </c>
      <c r="BK150" s="206">
        <f t="shared" ref="BK150:BK177" si="19">ROUND(I150*H150,2)</f>
        <v>0</v>
      </c>
      <c r="BL150" s="17" t="s">
        <v>217</v>
      </c>
      <c r="BM150" s="205" t="s">
        <v>598</v>
      </c>
    </row>
    <row r="151" spans="1:65" s="2" customFormat="1" ht="37.9" customHeight="1">
      <c r="A151" s="35"/>
      <c r="B151" s="36"/>
      <c r="C151" s="194" t="s">
        <v>459</v>
      </c>
      <c r="D151" s="194" t="s">
        <v>212</v>
      </c>
      <c r="E151" s="195" t="s">
        <v>3490</v>
      </c>
      <c r="F151" s="196" t="s">
        <v>3491</v>
      </c>
      <c r="G151" s="197" t="s">
        <v>2550</v>
      </c>
      <c r="H151" s="198">
        <v>1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609</v>
      </c>
    </row>
    <row r="152" spans="1:65" s="2" customFormat="1" ht="24.2" customHeight="1">
      <c r="A152" s="35"/>
      <c r="B152" s="36"/>
      <c r="C152" s="194" t="s">
        <v>466</v>
      </c>
      <c r="D152" s="194" t="s">
        <v>212</v>
      </c>
      <c r="E152" s="195" t="s">
        <v>3492</v>
      </c>
      <c r="F152" s="196" t="s">
        <v>3451</v>
      </c>
      <c r="G152" s="197" t="s">
        <v>2550</v>
      </c>
      <c r="H152" s="198">
        <v>1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624</v>
      </c>
    </row>
    <row r="153" spans="1:65" s="2" customFormat="1" ht="24.2" customHeight="1">
      <c r="A153" s="35"/>
      <c r="B153" s="36"/>
      <c r="C153" s="194" t="s">
        <v>471</v>
      </c>
      <c r="D153" s="194" t="s">
        <v>212</v>
      </c>
      <c r="E153" s="195" t="s">
        <v>3493</v>
      </c>
      <c r="F153" s="196" t="s">
        <v>3453</v>
      </c>
      <c r="G153" s="197" t="s">
        <v>2550</v>
      </c>
      <c r="H153" s="198">
        <v>1</v>
      </c>
      <c r="I153" s="199"/>
      <c r="J153" s="200">
        <f t="shared" si="10"/>
        <v>0</v>
      </c>
      <c r="K153" s="196" t="s">
        <v>1</v>
      </c>
      <c r="L153" s="40"/>
      <c r="M153" s="201" t="s">
        <v>1</v>
      </c>
      <c r="N153" s="202" t="s">
        <v>50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93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217</v>
      </c>
      <c r="BM153" s="205" t="s">
        <v>636</v>
      </c>
    </row>
    <row r="154" spans="1:65" s="2" customFormat="1" ht="24.2" customHeight="1">
      <c r="A154" s="35"/>
      <c r="B154" s="36"/>
      <c r="C154" s="194" t="s">
        <v>477</v>
      </c>
      <c r="D154" s="194" t="s">
        <v>212</v>
      </c>
      <c r="E154" s="195" t="s">
        <v>3494</v>
      </c>
      <c r="F154" s="196" t="s">
        <v>3495</v>
      </c>
      <c r="G154" s="197" t="s">
        <v>2550</v>
      </c>
      <c r="H154" s="198">
        <v>2</v>
      </c>
      <c r="I154" s="199"/>
      <c r="J154" s="200">
        <f t="shared" si="10"/>
        <v>0</v>
      </c>
      <c r="K154" s="196" t="s">
        <v>1</v>
      </c>
      <c r="L154" s="40"/>
      <c r="M154" s="201" t="s">
        <v>1</v>
      </c>
      <c r="N154" s="202" t="s">
        <v>50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217</v>
      </c>
      <c r="AT154" s="205" t="s">
        <v>212</v>
      </c>
      <c r="AU154" s="205" t="s">
        <v>93</v>
      </c>
      <c r="AY154" s="17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7" t="s">
        <v>93</v>
      </c>
      <c r="BK154" s="206">
        <f t="shared" si="19"/>
        <v>0</v>
      </c>
      <c r="BL154" s="17" t="s">
        <v>217</v>
      </c>
      <c r="BM154" s="205" t="s">
        <v>646</v>
      </c>
    </row>
    <row r="155" spans="1:65" s="2" customFormat="1" ht="37.9" customHeight="1">
      <c r="A155" s="35"/>
      <c r="B155" s="36"/>
      <c r="C155" s="194" t="s">
        <v>483</v>
      </c>
      <c r="D155" s="194" t="s">
        <v>212</v>
      </c>
      <c r="E155" s="195" t="s">
        <v>3496</v>
      </c>
      <c r="F155" s="196" t="s">
        <v>3457</v>
      </c>
      <c r="G155" s="197" t="s">
        <v>2550</v>
      </c>
      <c r="H155" s="198">
        <v>7</v>
      </c>
      <c r="I155" s="199"/>
      <c r="J155" s="200">
        <f t="shared" si="10"/>
        <v>0</v>
      </c>
      <c r="K155" s="196" t="s">
        <v>1</v>
      </c>
      <c r="L155" s="40"/>
      <c r="M155" s="201" t="s">
        <v>1</v>
      </c>
      <c r="N155" s="202" t="s">
        <v>50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217</v>
      </c>
      <c r="AT155" s="205" t="s">
        <v>212</v>
      </c>
      <c r="AU155" s="205" t="s">
        <v>93</v>
      </c>
      <c r="AY155" s="17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7" t="s">
        <v>93</v>
      </c>
      <c r="BK155" s="206">
        <f t="shared" si="19"/>
        <v>0</v>
      </c>
      <c r="BL155" s="17" t="s">
        <v>217</v>
      </c>
      <c r="BM155" s="205" t="s">
        <v>663</v>
      </c>
    </row>
    <row r="156" spans="1:65" s="2" customFormat="1" ht="37.9" customHeight="1">
      <c r="A156" s="35"/>
      <c r="B156" s="36"/>
      <c r="C156" s="194" t="s">
        <v>490</v>
      </c>
      <c r="D156" s="194" t="s">
        <v>212</v>
      </c>
      <c r="E156" s="195" t="s">
        <v>3497</v>
      </c>
      <c r="F156" s="196" t="s">
        <v>3459</v>
      </c>
      <c r="G156" s="197" t="s">
        <v>2550</v>
      </c>
      <c r="H156" s="198">
        <v>1</v>
      </c>
      <c r="I156" s="199"/>
      <c r="J156" s="200">
        <f t="shared" si="10"/>
        <v>0</v>
      </c>
      <c r="K156" s="196" t="s">
        <v>1</v>
      </c>
      <c r="L156" s="40"/>
      <c r="M156" s="201" t="s">
        <v>1</v>
      </c>
      <c r="N156" s="202" t="s">
        <v>50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93</v>
      </c>
      <c r="AY156" s="17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7" t="s">
        <v>93</v>
      </c>
      <c r="BK156" s="206">
        <f t="shared" si="19"/>
        <v>0</v>
      </c>
      <c r="BL156" s="17" t="s">
        <v>217</v>
      </c>
      <c r="BM156" s="205" t="s">
        <v>677</v>
      </c>
    </row>
    <row r="157" spans="1:65" s="2" customFormat="1" ht="24.2" customHeight="1">
      <c r="A157" s="35"/>
      <c r="B157" s="36"/>
      <c r="C157" s="194" t="s">
        <v>499</v>
      </c>
      <c r="D157" s="194" t="s">
        <v>212</v>
      </c>
      <c r="E157" s="195" t="s">
        <v>3498</v>
      </c>
      <c r="F157" s="196" t="s">
        <v>3461</v>
      </c>
      <c r="G157" s="197" t="s">
        <v>2550</v>
      </c>
      <c r="H157" s="198">
        <v>16</v>
      </c>
      <c r="I157" s="199"/>
      <c r="J157" s="200">
        <f t="shared" si="10"/>
        <v>0</v>
      </c>
      <c r="K157" s="196" t="s">
        <v>1</v>
      </c>
      <c r="L157" s="40"/>
      <c r="M157" s="201" t="s">
        <v>1</v>
      </c>
      <c r="N157" s="202" t="s">
        <v>50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93</v>
      </c>
      <c r="AY157" s="17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7" t="s">
        <v>93</v>
      </c>
      <c r="BK157" s="206">
        <f t="shared" si="19"/>
        <v>0</v>
      </c>
      <c r="BL157" s="17" t="s">
        <v>217</v>
      </c>
      <c r="BM157" s="205" t="s">
        <v>687</v>
      </c>
    </row>
    <row r="158" spans="1:65" s="2" customFormat="1" ht="24.2" customHeight="1">
      <c r="A158" s="35"/>
      <c r="B158" s="36"/>
      <c r="C158" s="194" t="s">
        <v>512</v>
      </c>
      <c r="D158" s="194" t="s">
        <v>212</v>
      </c>
      <c r="E158" s="195" t="s">
        <v>3499</v>
      </c>
      <c r="F158" s="196" t="s">
        <v>3463</v>
      </c>
      <c r="G158" s="197" t="s">
        <v>2550</v>
      </c>
      <c r="H158" s="198">
        <v>19</v>
      </c>
      <c r="I158" s="199"/>
      <c r="J158" s="200">
        <f t="shared" si="10"/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93</v>
      </c>
      <c r="AY158" s="17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7" t="s">
        <v>93</v>
      </c>
      <c r="BK158" s="206">
        <f t="shared" si="19"/>
        <v>0</v>
      </c>
      <c r="BL158" s="17" t="s">
        <v>217</v>
      </c>
      <c r="BM158" s="205" t="s">
        <v>697</v>
      </c>
    </row>
    <row r="159" spans="1:65" s="2" customFormat="1" ht="37.9" customHeight="1">
      <c r="A159" s="35"/>
      <c r="B159" s="36"/>
      <c r="C159" s="194" t="s">
        <v>519</v>
      </c>
      <c r="D159" s="194" t="s">
        <v>212</v>
      </c>
      <c r="E159" s="195" t="s">
        <v>3500</v>
      </c>
      <c r="F159" s="196" t="s">
        <v>3465</v>
      </c>
      <c r="G159" s="197" t="s">
        <v>2550</v>
      </c>
      <c r="H159" s="198">
        <v>2</v>
      </c>
      <c r="I159" s="199"/>
      <c r="J159" s="200">
        <f t="shared" si="1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93</v>
      </c>
      <c r="AY159" s="17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7" t="s">
        <v>93</v>
      </c>
      <c r="BK159" s="206">
        <f t="shared" si="19"/>
        <v>0</v>
      </c>
      <c r="BL159" s="17" t="s">
        <v>217</v>
      </c>
      <c r="BM159" s="205" t="s">
        <v>709</v>
      </c>
    </row>
    <row r="160" spans="1:65" s="2" customFormat="1" ht="24.2" customHeight="1">
      <c r="A160" s="35"/>
      <c r="B160" s="36"/>
      <c r="C160" s="194" t="s">
        <v>526</v>
      </c>
      <c r="D160" s="194" t="s">
        <v>212</v>
      </c>
      <c r="E160" s="195" t="s">
        <v>3501</v>
      </c>
      <c r="F160" s="196" t="s">
        <v>3467</v>
      </c>
      <c r="G160" s="197" t="s">
        <v>2550</v>
      </c>
      <c r="H160" s="198">
        <v>13</v>
      </c>
      <c r="I160" s="199"/>
      <c r="J160" s="200">
        <f t="shared" si="10"/>
        <v>0</v>
      </c>
      <c r="K160" s="196" t="s">
        <v>1</v>
      </c>
      <c r="L160" s="40"/>
      <c r="M160" s="201" t="s">
        <v>1</v>
      </c>
      <c r="N160" s="202" t="s">
        <v>50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93</v>
      </c>
      <c r="AY160" s="17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7" t="s">
        <v>93</v>
      </c>
      <c r="BK160" s="206">
        <f t="shared" si="19"/>
        <v>0</v>
      </c>
      <c r="BL160" s="17" t="s">
        <v>217</v>
      </c>
      <c r="BM160" s="205" t="s">
        <v>720</v>
      </c>
    </row>
    <row r="161" spans="1:65" s="2" customFormat="1" ht="33" customHeight="1">
      <c r="A161" s="35"/>
      <c r="B161" s="36"/>
      <c r="C161" s="194" t="s">
        <v>532</v>
      </c>
      <c r="D161" s="194" t="s">
        <v>212</v>
      </c>
      <c r="E161" s="195" t="s">
        <v>3502</v>
      </c>
      <c r="F161" s="196" t="s">
        <v>3469</v>
      </c>
      <c r="G161" s="197" t="s">
        <v>334</v>
      </c>
      <c r="H161" s="198">
        <v>160</v>
      </c>
      <c r="I161" s="199"/>
      <c r="J161" s="200">
        <f t="shared" si="10"/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93</v>
      </c>
      <c r="AY161" s="17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7" t="s">
        <v>93</v>
      </c>
      <c r="BK161" s="206">
        <f t="shared" si="19"/>
        <v>0</v>
      </c>
      <c r="BL161" s="17" t="s">
        <v>217</v>
      </c>
      <c r="BM161" s="205" t="s">
        <v>731</v>
      </c>
    </row>
    <row r="162" spans="1:65" s="2" customFormat="1" ht="33" customHeight="1">
      <c r="A162" s="35"/>
      <c r="B162" s="36"/>
      <c r="C162" s="194" t="s">
        <v>538</v>
      </c>
      <c r="D162" s="194" t="s">
        <v>212</v>
      </c>
      <c r="E162" s="195" t="s">
        <v>3503</v>
      </c>
      <c r="F162" s="196" t="s">
        <v>3471</v>
      </c>
      <c r="G162" s="197" t="s">
        <v>334</v>
      </c>
      <c r="H162" s="198">
        <v>130</v>
      </c>
      <c r="I162" s="199"/>
      <c r="J162" s="200">
        <f t="shared" si="10"/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93</v>
      </c>
      <c r="AY162" s="17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7" t="s">
        <v>93</v>
      </c>
      <c r="BK162" s="206">
        <f t="shared" si="19"/>
        <v>0</v>
      </c>
      <c r="BL162" s="17" t="s">
        <v>217</v>
      </c>
      <c r="BM162" s="205" t="s">
        <v>742</v>
      </c>
    </row>
    <row r="163" spans="1:65" s="2" customFormat="1" ht="33" customHeight="1">
      <c r="A163" s="35"/>
      <c r="B163" s="36"/>
      <c r="C163" s="194" t="s">
        <v>544</v>
      </c>
      <c r="D163" s="194" t="s">
        <v>212</v>
      </c>
      <c r="E163" s="195" t="s">
        <v>3504</v>
      </c>
      <c r="F163" s="196" t="s">
        <v>3473</v>
      </c>
      <c r="G163" s="197" t="s">
        <v>334</v>
      </c>
      <c r="H163" s="198">
        <v>170</v>
      </c>
      <c r="I163" s="199"/>
      <c r="J163" s="200">
        <f t="shared" si="10"/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93</v>
      </c>
      <c r="AY163" s="17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7" t="s">
        <v>93</v>
      </c>
      <c r="BK163" s="206">
        <f t="shared" si="19"/>
        <v>0</v>
      </c>
      <c r="BL163" s="17" t="s">
        <v>217</v>
      </c>
      <c r="BM163" s="205" t="s">
        <v>757</v>
      </c>
    </row>
    <row r="164" spans="1:65" s="2" customFormat="1" ht="24.2" customHeight="1">
      <c r="A164" s="35"/>
      <c r="B164" s="36"/>
      <c r="C164" s="194" t="s">
        <v>550</v>
      </c>
      <c r="D164" s="194" t="s">
        <v>212</v>
      </c>
      <c r="E164" s="195" t="s">
        <v>3505</v>
      </c>
      <c r="F164" s="196" t="s">
        <v>3475</v>
      </c>
      <c r="G164" s="197" t="s">
        <v>334</v>
      </c>
      <c r="H164" s="198">
        <v>150</v>
      </c>
      <c r="I164" s="199"/>
      <c r="J164" s="200">
        <f t="shared" si="10"/>
        <v>0</v>
      </c>
      <c r="K164" s="196" t="s">
        <v>1</v>
      </c>
      <c r="L164" s="40"/>
      <c r="M164" s="201" t="s">
        <v>1</v>
      </c>
      <c r="N164" s="202" t="s">
        <v>50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217</v>
      </c>
      <c r="AT164" s="205" t="s">
        <v>212</v>
      </c>
      <c r="AU164" s="205" t="s">
        <v>93</v>
      </c>
      <c r="AY164" s="17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7" t="s">
        <v>93</v>
      </c>
      <c r="BK164" s="206">
        <f t="shared" si="19"/>
        <v>0</v>
      </c>
      <c r="BL164" s="17" t="s">
        <v>217</v>
      </c>
      <c r="BM164" s="205" t="s">
        <v>770</v>
      </c>
    </row>
    <row r="165" spans="1:65" s="2" customFormat="1" ht="33" customHeight="1">
      <c r="A165" s="35"/>
      <c r="B165" s="36"/>
      <c r="C165" s="194" t="s">
        <v>556</v>
      </c>
      <c r="D165" s="194" t="s">
        <v>212</v>
      </c>
      <c r="E165" s="195" t="s">
        <v>3506</v>
      </c>
      <c r="F165" s="196" t="s">
        <v>3477</v>
      </c>
      <c r="G165" s="197" t="s">
        <v>334</v>
      </c>
      <c r="H165" s="198">
        <v>195</v>
      </c>
      <c r="I165" s="199"/>
      <c r="J165" s="200">
        <f t="shared" si="10"/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93</v>
      </c>
      <c r="AY165" s="17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7" t="s">
        <v>93</v>
      </c>
      <c r="BK165" s="206">
        <f t="shared" si="19"/>
        <v>0</v>
      </c>
      <c r="BL165" s="17" t="s">
        <v>217</v>
      </c>
      <c r="BM165" s="205" t="s">
        <v>784</v>
      </c>
    </row>
    <row r="166" spans="1:65" s="2" customFormat="1" ht="33" customHeight="1">
      <c r="A166" s="35"/>
      <c r="B166" s="36"/>
      <c r="C166" s="194" t="s">
        <v>562</v>
      </c>
      <c r="D166" s="194" t="s">
        <v>212</v>
      </c>
      <c r="E166" s="195" t="s">
        <v>3507</v>
      </c>
      <c r="F166" s="196" t="s">
        <v>3508</v>
      </c>
      <c r="G166" s="197" t="s">
        <v>334</v>
      </c>
      <c r="H166" s="198">
        <v>145</v>
      </c>
      <c r="I166" s="199"/>
      <c r="J166" s="200">
        <f t="shared" si="10"/>
        <v>0</v>
      </c>
      <c r="K166" s="196" t="s">
        <v>1</v>
      </c>
      <c r="L166" s="40"/>
      <c r="M166" s="201" t="s">
        <v>1</v>
      </c>
      <c r="N166" s="202" t="s">
        <v>50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93</v>
      </c>
      <c r="AY166" s="17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7" t="s">
        <v>93</v>
      </c>
      <c r="BK166" s="206">
        <f t="shared" si="19"/>
        <v>0</v>
      </c>
      <c r="BL166" s="17" t="s">
        <v>217</v>
      </c>
      <c r="BM166" s="205" t="s">
        <v>797</v>
      </c>
    </row>
    <row r="167" spans="1:65" s="2" customFormat="1" ht="44.25" customHeight="1">
      <c r="A167" s="35"/>
      <c r="B167" s="36"/>
      <c r="C167" s="194" t="s">
        <v>568</v>
      </c>
      <c r="D167" s="194" t="s">
        <v>212</v>
      </c>
      <c r="E167" s="195" t="s">
        <v>3509</v>
      </c>
      <c r="F167" s="196" t="s">
        <v>3479</v>
      </c>
      <c r="G167" s="197" t="s">
        <v>334</v>
      </c>
      <c r="H167" s="198">
        <v>220</v>
      </c>
      <c r="I167" s="199"/>
      <c r="J167" s="200">
        <f t="shared" si="10"/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93</v>
      </c>
      <c r="AY167" s="17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7" t="s">
        <v>93</v>
      </c>
      <c r="BK167" s="206">
        <f t="shared" si="19"/>
        <v>0</v>
      </c>
      <c r="BL167" s="17" t="s">
        <v>217</v>
      </c>
      <c r="BM167" s="205" t="s">
        <v>813</v>
      </c>
    </row>
    <row r="168" spans="1:65" s="2" customFormat="1" ht="24.2" customHeight="1">
      <c r="A168" s="35"/>
      <c r="B168" s="36"/>
      <c r="C168" s="194" t="s">
        <v>573</v>
      </c>
      <c r="D168" s="194" t="s">
        <v>212</v>
      </c>
      <c r="E168" s="195" t="s">
        <v>3510</v>
      </c>
      <c r="F168" s="196" t="s">
        <v>3511</v>
      </c>
      <c r="G168" s="197" t="s">
        <v>2550</v>
      </c>
      <c r="H168" s="198">
        <v>32</v>
      </c>
      <c r="I168" s="199"/>
      <c r="J168" s="200">
        <f t="shared" si="1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93</v>
      </c>
      <c r="AY168" s="17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7" t="s">
        <v>93</v>
      </c>
      <c r="BK168" s="206">
        <f t="shared" si="19"/>
        <v>0</v>
      </c>
      <c r="BL168" s="17" t="s">
        <v>217</v>
      </c>
      <c r="BM168" s="205" t="s">
        <v>868</v>
      </c>
    </row>
    <row r="169" spans="1:65" s="2" customFormat="1" ht="21.75" customHeight="1">
      <c r="A169" s="35"/>
      <c r="B169" s="36"/>
      <c r="C169" s="194" t="s">
        <v>579</v>
      </c>
      <c r="D169" s="194" t="s">
        <v>212</v>
      </c>
      <c r="E169" s="195" t="s">
        <v>3512</v>
      </c>
      <c r="F169" s="196" t="s">
        <v>3513</v>
      </c>
      <c r="G169" s="197" t="s">
        <v>2550</v>
      </c>
      <c r="H169" s="198">
        <v>2</v>
      </c>
      <c r="I169" s="199"/>
      <c r="J169" s="200">
        <f t="shared" si="1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93</v>
      </c>
      <c r="AY169" s="17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7" t="s">
        <v>93</v>
      </c>
      <c r="BK169" s="206">
        <f t="shared" si="19"/>
        <v>0</v>
      </c>
      <c r="BL169" s="17" t="s">
        <v>217</v>
      </c>
      <c r="BM169" s="205" t="s">
        <v>880</v>
      </c>
    </row>
    <row r="170" spans="1:65" s="2" customFormat="1" ht="33" customHeight="1">
      <c r="A170" s="35"/>
      <c r="B170" s="36"/>
      <c r="C170" s="194" t="s">
        <v>586</v>
      </c>
      <c r="D170" s="194" t="s">
        <v>212</v>
      </c>
      <c r="E170" s="195" t="s">
        <v>3514</v>
      </c>
      <c r="F170" s="196" t="s">
        <v>3481</v>
      </c>
      <c r="G170" s="197" t="s">
        <v>2550</v>
      </c>
      <c r="H170" s="198">
        <v>40</v>
      </c>
      <c r="I170" s="199"/>
      <c r="J170" s="200">
        <f t="shared" si="10"/>
        <v>0</v>
      </c>
      <c r="K170" s="196" t="s">
        <v>1</v>
      </c>
      <c r="L170" s="40"/>
      <c r="M170" s="201" t="s">
        <v>1</v>
      </c>
      <c r="N170" s="202" t="s">
        <v>50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93</v>
      </c>
      <c r="AY170" s="17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7" t="s">
        <v>93</v>
      </c>
      <c r="BK170" s="206">
        <f t="shared" si="19"/>
        <v>0</v>
      </c>
      <c r="BL170" s="17" t="s">
        <v>217</v>
      </c>
      <c r="BM170" s="205" t="s">
        <v>890</v>
      </c>
    </row>
    <row r="171" spans="1:65" s="2" customFormat="1" ht="24.2" customHeight="1">
      <c r="A171" s="35"/>
      <c r="B171" s="36"/>
      <c r="C171" s="194" t="s">
        <v>592</v>
      </c>
      <c r="D171" s="194" t="s">
        <v>212</v>
      </c>
      <c r="E171" s="195" t="s">
        <v>3515</v>
      </c>
      <c r="F171" s="196" t="s">
        <v>3483</v>
      </c>
      <c r="G171" s="197" t="s">
        <v>2550</v>
      </c>
      <c r="H171" s="198">
        <v>9</v>
      </c>
      <c r="I171" s="199"/>
      <c r="J171" s="200">
        <f t="shared" si="10"/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93</v>
      </c>
      <c r="AY171" s="17" t="s">
        <v>209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7" t="s">
        <v>93</v>
      </c>
      <c r="BK171" s="206">
        <f t="shared" si="19"/>
        <v>0</v>
      </c>
      <c r="BL171" s="17" t="s">
        <v>217</v>
      </c>
      <c r="BM171" s="205" t="s">
        <v>900</v>
      </c>
    </row>
    <row r="172" spans="1:65" s="2" customFormat="1" ht="16.5" customHeight="1">
      <c r="A172" s="35"/>
      <c r="B172" s="36"/>
      <c r="C172" s="194" t="s">
        <v>598</v>
      </c>
      <c r="D172" s="194" t="s">
        <v>212</v>
      </c>
      <c r="E172" s="195" t="s">
        <v>3516</v>
      </c>
      <c r="F172" s="196" t="s">
        <v>3485</v>
      </c>
      <c r="G172" s="197" t="s">
        <v>2550</v>
      </c>
      <c r="H172" s="198">
        <v>1</v>
      </c>
      <c r="I172" s="199"/>
      <c r="J172" s="200">
        <f t="shared" si="10"/>
        <v>0</v>
      </c>
      <c r="K172" s="196" t="s">
        <v>1</v>
      </c>
      <c r="L172" s="40"/>
      <c r="M172" s="201" t="s">
        <v>1</v>
      </c>
      <c r="N172" s="202" t="s">
        <v>50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93</v>
      </c>
      <c r="AY172" s="17" t="s">
        <v>209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7" t="s">
        <v>93</v>
      </c>
      <c r="BK172" s="206">
        <f t="shared" si="19"/>
        <v>0</v>
      </c>
      <c r="BL172" s="17" t="s">
        <v>217</v>
      </c>
      <c r="BM172" s="205" t="s">
        <v>911</v>
      </c>
    </row>
    <row r="173" spans="1:65" s="2" customFormat="1" ht="16.5" customHeight="1">
      <c r="A173" s="35"/>
      <c r="B173" s="36"/>
      <c r="C173" s="194" t="s">
        <v>603</v>
      </c>
      <c r="D173" s="194" t="s">
        <v>212</v>
      </c>
      <c r="E173" s="195" t="s">
        <v>3517</v>
      </c>
      <c r="F173" s="196" t="s">
        <v>3518</v>
      </c>
      <c r="G173" s="197" t="s">
        <v>3519</v>
      </c>
      <c r="H173" s="198">
        <v>40</v>
      </c>
      <c r="I173" s="199"/>
      <c r="J173" s="200">
        <f t="shared" si="10"/>
        <v>0</v>
      </c>
      <c r="K173" s="196" t="s">
        <v>1</v>
      </c>
      <c r="L173" s="40"/>
      <c r="M173" s="201" t="s">
        <v>1</v>
      </c>
      <c r="N173" s="202" t="s">
        <v>50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93</v>
      </c>
      <c r="AY173" s="17" t="s">
        <v>209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7" t="s">
        <v>93</v>
      </c>
      <c r="BK173" s="206">
        <f t="shared" si="19"/>
        <v>0</v>
      </c>
      <c r="BL173" s="17" t="s">
        <v>217</v>
      </c>
      <c r="BM173" s="205" t="s">
        <v>925</v>
      </c>
    </row>
    <row r="174" spans="1:65" s="2" customFormat="1" ht="24.2" customHeight="1">
      <c r="A174" s="35"/>
      <c r="B174" s="36"/>
      <c r="C174" s="194" t="s">
        <v>609</v>
      </c>
      <c r="D174" s="194" t="s">
        <v>212</v>
      </c>
      <c r="E174" s="195" t="s">
        <v>3520</v>
      </c>
      <c r="F174" s="196" t="s">
        <v>3487</v>
      </c>
      <c r="G174" s="197" t="s">
        <v>462</v>
      </c>
      <c r="H174" s="198">
        <v>0.5</v>
      </c>
      <c r="I174" s="199"/>
      <c r="J174" s="200">
        <f t="shared" si="10"/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217</v>
      </c>
      <c r="AT174" s="205" t="s">
        <v>212</v>
      </c>
      <c r="AU174" s="205" t="s">
        <v>93</v>
      </c>
      <c r="AY174" s="17" t="s">
        <v>209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7" t="s">
        <v>93</v>
      </c>
      <c r="BK174" s="206">
        <f t="shared" si="19"/>
        <v>0</v>
      </c>
      <c r="BL174" s="17" t="s">
        <v>217</v>
      </c>
      <c r="BM174" s="205" t="s">
        <v>944</v>
      </c>
    </row>
    <row r="175" spans="1:65" s="2" customFormat="1" ht="16.5" customHeight="1">
      <c r="A175" s="35"/>
      <c r="B175" s="36"/>
      <c r="C175" s="194" t="s">
        <v>618</v>
      </c>
      <c r="D175" s="194" t="s">
        <v>212</v>
      </c>
      <c r="E175" s="195" t="s">
        <v>3521</v>
      </c>
      <c r="F175" s="196" t="s">
        <v>2707</v>
      </c>
      <c r="G175" s="197" t="s">
        <v>3519</v>
      </c>
      <c r="H175" s="198">
        <v>4</v>
      </c>
      <c r="I175" s="199"/>
      <c r="J175" s="200">
        <f t="shared" si="10"/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93</v>
      </c>
      <c r="AY175" s="17" t="s">
        <v>209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7" t="s">
        <v>93</v>
      </c>
      <c r="BK175" s="206">
        <f t="shared" si="19"/>
        <v>0</v>
      </c>
      <c r="BL175" s="17" t="s">
        <v>217</v>
      </c>
      <c r="BM175" s="205" t="s">
        <v>954</v>
      </c>
    </row>
    <row r="176" spans="1:65" s="2" customFormat="1" ht="16.5" customHeight="1">
      <c r="A176" s="35"/>
      <c r="B176" s="36"/>
      <c r="C176" s="194" t="s">
        <v>624</v>
      </c>
      <c r="D176" s="194" t="s">
        <v>212</v>
      </c>
      <c r="E176" s="195" t="s">
        <v>3522</v>
      </c>
      <c r="F176" s="196" t="s">
        <v>3523</v>
      </c>
      <c r="G176" s="197" t="s">
        <v>3519</v>
      </c>
      <c r="H176" s="198">
        <v>12</v>
      </c>
      <c r="I176" s="199"/>
      <c r="J176" s="200">
        <f t="shared" si="10"/>
        <v>0</v>
      </c>
      <c r="K176" s="196" t="s">
        <v>1</v>
      </c>
      <c r="L176" s="40"/>
      <c r="M176" s="201" t="s">
        <v>1</v>
      </c>
      <c r="N176" s="202" t="s">
        <v>50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93</v>
      </c>
      <c r="AY176" s="17" t="s">
        <v>209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7" t="s">
        <v>93</v>
      </c>
      <c r="BK176" s="206">
        <f t="shared" si="19"/>
        <v>0</v>
      </c>
      <c r="BL176" s="17" t="s">
        <v>217</v>
      </c>
      <c r="BM176" s="205" t="s">
        <v>964</v>
      </c>
    </row>
    <row r="177" spans="1:65" s="2" customFormat="1" ht="16.5" customHeight="1">
      <c r="A177" s="35"/>
      <c r="B177" s="36"/>
      <c r="C177" s="194" t="s">
        <v>630</v>
      </c>
      <c r="D177" s="194" t="s">
        <v>212</v>
      </c>
      <c r="E177" s="195" t="s">
        <v>3524</v>
      </c>
      <c r="F177" s="196" t="s">
        <v>3525</v>
      </c>
      <c r="G177" s="197" t="s">
        <v>2550</v>
      </c>
      <c r="H177" s="198">
        <v>4</v>
      </c>
      <c r="I177" s="199"/>
      <c r="J177" s="200">
        <f t="shared" si="10"/>
        <v>0</v>
      </c>
      <c r="K177" s="196" t="s">
        <v>1</v>
      </c>
      <c r="L177" s="40"/>
      <c r="M177" s="261" t="s">
        <v>1</v>
      </c>
      <c r="N177" s="262" t="s">
        <v>50</v>
      </c>
      <c r="O177" s="227"/>
      <c r="P177" s="263">
        <f t="shared" si="11"/>
        <v>0</v>
      </c>
      <c r="Q177" s="263">
        <v>0</v>
      </c>
      <c r="R177" s="263">
        <f t="shared" si="12"/>
        <v>0</v>
      </c>
      <c r="S177" s="263">
        <v>0</v>
      </c>
      <c r="T177" s="26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217</v>
      </c>
      <c r="AT177" s="205" t="s">
        <v>212</v>
      </c>
      <c r="AU177" s="205" t="s">
        <v>93</v>
      </c>
      <c r="AY177" s="17" t="s">
        <v>209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7" t="s">
        <v>93</v>
      </c>
      <c r="BK177" s="206">
        <f t="shared" si="19"/>
        <v>0</v>
      </c>
      <c r="BL177" s="17" t="s">
        <v>217</v>
      </c>
      <c r="BM177" s="205" t="s">
        <v>979</v>
      </c>
    </row>
    <row r="178" spans="1:65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qIpfvEy5hF5oee5gETQp6kzZ57amareusVtkdLFOpIlZasGRga+xThypkIiUqGzC8v79ugGmjM+lc2p8Pl5+bg==" saltValue="Q/wD7Y9wAxiqVrG686AqbRJTjx6feP5OXTQj7vCKCDkmuBDiB+AeKPJFpRIPRJEc+fpzzRf02rLArF1L6xWcrQ==" spinCount="100000" sheet="1" objects="1" scenarios="1" formatColumns="0" formatRows="0" autoFilter="0"/>
  <autoFilter ref="C125:K177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ht="12.75">
      <c r="B8" s="20"/>
      <c r="D8" s="120" t="s">
        <v>180</v>
      </c>
      <c r="L8" s="20"/>
    </row>
    <row r="9" spans="1:46" s="1" customFormat="1" ht="16.5" customHeight="1">
      <c r="B9" s="20"/>
      <c r="E9" s="317" t="s">
        <v>2334</v>
      </c>
      <c r="F9" s="316"/>
      <c r="G9" s="316"/>
      <c r="H9" s="316"/>
      <c r="L9" s="20"/>
    </row>
    <row r="10" spans="1:46" s="1" customFormat="1" ht="12" customHeight="1">
      <c r="B10" s="20"/>
      <c r="D10" s="120" t="s">
        <v>2335</v>
      </c>
      <c r="L10" s="20"/>
    </row>
    <row r="11" spans="1:46" s="2" customFormat="1" ht="16.5" customHeight="1">
      <c r="A11" s="35"/>
      <c r="B11" s="40"/>
      <c r="C11" s="35"/>
      <c r="D11" s="35"/>
      <c r="E11" s="327" t="s">
        <v>3441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3442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9" t="s">
        <v>3526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20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22</v>
      </c>
      <c r="E16" s="35"/>
      <c r="F16" s="111" t="s">
        <v>23</v>
      </c>
      <c r="G16" s="35"/>
      <c r="H16" s="35"/>
      <c r="I16" s="120" t="s">
        <v>24</v>
      </c>
      <c r="J16" s="121">
        <f>'Rekapitulace stavby'!AN8</f>
        <v>45539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29</v>
      </c>
      <c r="E18" s="35"/>
      <c r="F18" s="35"/>
      <c r="G18" s="35"/>
      <c r="H18" s="35"/>
      <c r="I18" s="120" t="s">
        <v>30</v>
      </c>
      <c r="J18" s="111" t="s">
        <v>31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32</v>
      </c>
      <c r="F19" s="35"/>
      <c r="G19" s="35"/>
      <c r="H19" s="35"/>
      <c r="I19" s="120" t="s">
        <v>33</v>
      </c>
      <c r="J19" s="111" t="s">
        <v>34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35</v>
      </c>
      <c r="E21" s="35"/>
      <c r="F21" s="35"/>
      <c r="G21" s="35"/>
      <c r="H21" s="35"/>
      <c r="I21" s="120" t="s">
        <v>30</v>
      </c>
      <c r="J21" s="30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33</v>
      </c>
      <c r="J22" s="30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37</v>
      </c>
      <c r="E24" s="35"/>
      <c r="F24" s="35"/>
      <c r="G24" s="35"/>
      <c r="H24" s="35"/>
      <c r="I24" s="120" t="s">
        <v>30</v>
      </c>
      <c r="J24" s="111" t="s">
        <v>38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39</v>
      </c>
      <c r="F25" s="35"/>
      <c r="G25" s="35"/>
      <c r="H25" s="35"/>
      <c r="I25" s="120" t="s">
        <v>33</v>
      </c>
      <c r="J25" s="111" t="s">
        <v>40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42</v>
      </c>
      <c r="E27" s="35"/>
      <c r="F27" s="35"/>
      <c r="G27" s="35"/>
      <c r="H27" s="35"/>
      <c r="I27" s="120" t="s">
        <v>30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33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44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3" t="s">
        <v>1</v>
      </c>
      <c r="F31" s="323"/>
      <c r="G31" s="323"/>
      <c r="H31" s="32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45</v>
      </c>
      <c r="E34" s="35"/>
      <c r="F34" s="35"/>
      <c r="G34" s="35"/>
      <c r="H34" s="35"/>
      <c r="I34" s="35"/>
      <c r="J34" s="129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47</v>
      </c>
      <c r="G36" s="35"/>
      <c r="H36" s="35"/>
      <c r="I36" s="130" t="s">
        <v>46</v>
      </c>
      <c r="J36" s="130" t="s">
        <v>48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49</v>
      </c>
      <c r="E37" s="120" t="s">
        <v>50</v>
      </c>
      <c r="F37" s="132">
        <f>ROUND((SUM(BE134:BE220)),  2)</f>
        <v>0</v>
      </c>
      <c r="G37" s="35"/>
      <c r="H37" s="35"/>
      <c r="I37" s="133">
        <v>0.21</v>
      </c>
      <c r="J37" s="132">
        <f>ROUND(((SUM(BE134:BE220))*I37),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51</v>
      </c>
      <c r="F38" s="132">
        <f>ROUND((SUM(BF134:BF220)),  2)</f>
        <v>0</v>
      </c>
      <c r="G38" s="35"/>
      <c r="H38" s="35"/>
      <c r="I38" s="133">
        <v>0.12</v>
      </c>
      <c r="J38" s="132">
        <f>ROUND(((SUM(BF134:BF220))*I38),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52</v>
      </c>
      <c r="F39" s="132">
        <f>ROUND((SUM(BG134:BG220)),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53</v>
      </c>
      <c r="F40" s="132">
        <f>ROUND((SUM(BH134:BH220)),  2)</f>
        <v>0</v>
      </c>
      <c r="G40" s="35"/>
      <c r="H40" s="35"/>
      <c r="I40" s="133">
        <v>0.12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54</v>
      </c>
      <c r="F41" s="132">
        <f>ROUND((SUM(BI134:BI220)),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55</v>
      </c>
      <c r="E43" s="136"/>
      <c r="F43" s="136"/>
      <c r="G43" s="137" t="s">
        <v>56</v>
      </c>
      <c r="H43" s="138" t="s">
        <v>57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1" t="s">
        <v>58</v>
      </c>
      <c r="E50" s="142"/>
      <c r="F50" s="142"/>
      <c r="G50" s="141" t="s">
        <v>59</v>
      </c>
      <c r="H50" s="142"/>
      <c r="I50" s="142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3" t="s">
        <v>60</v>
      </c>
      <c r="E61" s="144"/>
      <c r="F61" s="145" t="s">
        <v>61</v>
      </c>
      <c r="G61" s="143" t="s">
        <v>60</v>
      </c>
      <c r="H61" s="144"/>
      <c r="I61" s="144"/>
      <c r="J61" s="146" t="s">
        <v>61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62</v>
      </c>
      <c r="E65" s="147"/>
      <c r="F65" s="147"/>
      <c r="G65" s="141" t="s">
        <v>63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3" t="s">
        <v>60</v>
      </c>
      <c r="E76" s="144"/>
      <c r="F76" s="145" t="s">
        <v>61</v>
      </c>
      <c r="G76" s="143" t="s">
        <v>60</v>
      </c>
      <c r="H76" s="144"/>
      <c r="I76" s="144"/>
      <c r="J76" s="146" t="s">
        <v>61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TACHOV - dětská skupina, p.p.č. 1450/1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180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24" t="s">
        <v>2334</v>
      </c>
      <c r="F87" s="301"/>
      <c r="G87" s="301"/>
      <c r="H87" s="301"/>
      <c r="I87" s="22"/>
      <c r="J87" s="22"/>
      <c r="K87" s="22"/>
      <c r="L87" s="20"/>
    </row>
    <row r="88" spans="1:31" s="1" customFormat="1" ht="12" customHeight="1">
      <c r="B88" s="21"/>
      <c r="C88" s="29" t="s">
        <v>2335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5"/>
      <c r="B89" s="36"/>
      <c r="C89" s="37"/>
      <c r="D89" s="37"/>
      <c r="E89" s="328" t="s">
        <v>3441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3442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9" t="str">
        <f>E13</f>
        <v>02 - SKS_CCTV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29" t="s">
        <v>22</v>
      </c>
      <c r="D93" s="37"/>
      <c r="E93" s="37"/>
      <c r="F93" s="27" t="str">
        <f>F16</f>
        <v>Tachov</v>
      </c>
      <c r="G93" s="37"/>
      <c r="H93" s="37"/>
      <c r="I93" s="29" t="s">
        <v>24</v>
      </c>
      <c r="J93" s="67">
        <f>IF(J16="","",J16)</f>
        <v>45539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29" t="s">
        <v>29</v>
      </c>
      <c r="D95" s="37"/>
      <c r="E95" s="37"/>
      <c r="F95" s="27" t="str">
        <f>E19</f>
        <v>město Tachov</v>
      </c>
      <c r="G95" s="37"/>
      <c r="H95" s="37"/>
      <c r="I95" s="29" t="s">
        <v>37</v>
      </c>
      <c r="J95" s="33" t="str">
        <f>E25</f>
        <v>Architektonické studio Hysek s.r.o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29" t="s">
        <v>35</v>
      </c>
      <c r="D96" s="37"/>
      <c r="E96" s="37"/>
      <c r="F96" s="27" t="str">
        <f>IF(E22="","",E22)</f>
        <v>Vyplň údaj</v>
      </c>
      <c r="G96" s="37"/>
      <c r="H96" s="37"/>
      <c r="I96" s="29" t="s">
        <v>42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184</v>
      </c>
      <c r="D98" s="153"/>
      <c r="E98" s="153"/>
      <c r="F98" s="153"/>
      <c r="G98" s="153"/>
      <c r="H98" s="153"/>
      <c r="I98" s="153"/>
      <c r="J98" s="154" t="s">
        <v>185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186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7" t="s">
        <v>187</v>
      </c>
    </row>
    <row r="101" spans="1:47" s="9" customFormat="1" ht="24.95" customHeight="1">
      <c r="B101" s="156"/>
      <c r="C101" s="157"/>
      <c r="D101" s="158" t="s">
        <v>3444</v>
      </c>
      <c r="E101" s="159"/>
      <c r="F101" s="159"/>
      <c r="G101" s="159"/>
      <c r="H101" s="159"/>
      <c r="I101" s="159"/>
      <c r="J101" s="160">
        <f>J135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3527</v>
      </c>
      <c r="E102" s="159"/>
      <c r="F102" s="159"/>
      <c r="G102" s="159"/>
      <c r="H102" s="159"/>
      <c r="I102" s="159"/>
      <c r="J102" s="160">
        <f>J145</f>
        <v>0</v>
      </c>
      <c r="K102" s="157"/>
      <c r="L102" s="161"/>
    </row>
    <row r="103" spans="1:47" s="9" customFormat="1" ht="24.95" customHeight="1">
      <c r="B103" s="156"/>
      <c r="C103" s="157"/>
      <c r="D103" s="158" t="s">
        <v>3528</v>
      </c>
      <c r="E103" s="159"/>
      <c r="F103" s="159"/>
      <c r="G103" s="159"/>
      <c r="H103" s="159"/>
      <c r="I103" s="159"/>
      <c r="J103" s="160">
        <f>J153</f>
        <v>0</v>
      </c>
      <c r="K103" s="157"/>
      <c r="L103" s="161"/>
    </row>
    <row r="104" spans="1:47" s="9" customFormat="1" ht="24.95" customHeight="1">
      <c r="B104" s="156"/>
      <c r="C104" s="157"/>
      <c r="D104" s="158" t="s">
        <v>3529</v>
      </c>
      <c r="E104" s="159"/>
      <c r="F104" s="159"/>
      <c r="G104" s="159"/>
      <c r="H104" s="159"/>
      <c r="I104" s="159"/>
      <c r="J104" s="160">
        <f>J160</f>
        <v>0</v>
      </c>
      <c r="K104" s="157"/>
      <c r="L104" s="161"/>
    </row>
    <row r="105" spans="1:47" s="9" customFormat="1" ht="24.95" customHeight="1">
      <c r="B105" s="156"/>
      <c r="C105" s="157"/>
      <c r="D105" s="158" t="s">
        <v>3530</v>
      </c>
      <c r="E105" s="159"/>
      <c r="F105" s="159"/>
      <c r="G105" s="159"/>
      <c r="H105" s="159"/>
      <c r="I105" s="159"/>
      <c r="J105" s="160">
        <f>J166</f>
        <v>0</v>
      </c>
      <c r="K105" s="157"/>
      <c r="L105" s="161"/>
    </row>
    <row r="106" spans="1:47" s="9" customFormat="1" ht="24.95" customHeight="1">
      <c r="B106" s="156"/>
      <c r="C106" s="157"/>
      <c r="D106" s="158" t="s">
        <v>3531</v>
      </c>
      <c r="E106" s="159"/>
      <c r="F106" s="159"/>
      <c r="G106" s="159"/>
      <c r="H106" s="159"/>
      <c r="I106" s="159"/>
      <c r="J106" s="160">
        <f>J174</f>
        <v>0</v>
      </c>
      <c r="K106" s="157"/>
      <c r="L106" s="161"/>
    </row>
    <row r="107" spans="1:47" s="9" customFormat="1" ht="24.95" customHeight="1">
      <c r="B107" s="156"/>
      <c r="C107" s="157"/>
      <c r="D107" s="158" t="s">
        <v>3527</v>
      </c>
      <c r="E107" s="159"/>
      <c r="F107" s="159"/>
      <c r="G107" s="159"/>
      <c r="H107" s="159"/>
      <c r="I107" s="159"/>
      <c r="J107" s="160">
        <f>J184</f>
        <v>0</v>
      </c>
      <c r="K107" s="157"/>
      <c r="L107" s="161"/>
    </row>
    <row r="108" spans="1:47" s="9" customFormat="1" ht="24.95" customHeight="1">
      <c r="B108" s="156"/>
      <c r="C108" s="157"/>
      <c r="D108" s="158" t="s">
        <v>3528</v>
      </c>
      <c r="E108" s="159"/>
      <c r="F108" s="159"/>
      <c r="G108" s="159"/>
      <c r="H108" s="159"/>
      <c r="I108" s="159"/>
      <c r="J108" s="160">
        <f>J192</f>
        <v>0</v>
      </c>
      <c r="K108" s="157"/>
      <c r="L108" s="161"/>
    </row>
    <row r="109" spans="1:47" s="9" customFormat="1" ht="24.95" customHeight="1">
      <c r="B109" s="156"/>
      <c r="C109" s="157"/>
      <c r="D109" s="158" t="s">
        <v>3529</v>
      </c>
      <c r="E109" s="159"/>
      <c r="F109" s="159"/>
      <c r="G109" s="159"/>
      <c r="H109" s="159"/>
      <c r="I109" s="159"/>
      <c r="J109" s="160">
        <f>J199</f>
        <v>0</v>
      </c>
      <c r="K109" s="157"/>
      <c r="L109" s="161"/>
    </row>
    <row r="110" spans="1:47" s="9" customFormat="1" ht="24.95" customHeight="1">
      <c r="B110" s="156"/>
      <c r="C110" s="157"/>
      <c r="D110" s="158" t="s">
        <v>3530</v>
      </c>
      <c r="E110" s="159"/>
      <c r="F110" s="159"/>
      <c r="G110" s="159"/>
      <c r="H110" s="159"/>
      <c r="I110" s="159"/>
      <c r="J110" s="160">
        <f>J205</f>
        <v>0</v>
      </c>
      <c r="K110" s="157"/>
      <c r="L110" s="16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3" t="s">
        <v>194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TACHOV - dětská skupina, p.p.č. 1450/1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9" t="s">
        <v>180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1" customFormat="1" ht="16.5" customHeight="1">
      <c r="B122" s="21"/>
      <c r="C122" s="22"/>
      <c r="D122" s="22"/>
      <c r="E122" s="324" t="s">
        <v>2334</v>
      </c>
      <c r="F122" s="301"/>
      <c r="G122" s="301"/>
      <c r="H122" s="301"/>
      <c r="I122" s="22"/>
      <c r="J122" s="22"/>
      <c r="K122" s="22"/>
      <c r="L122" s="20"/>
    </row>
    <row r="123" spans="1:31" s="1" customFormat="1" ht="12" customHeight="1">
      <c r="B123" s="21"/>
      <c r="C123" s="29" t="s">
        <v>2335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2" customFormat="1" ht="16.5" customHeight="1">
      <c r="A124" s="35"/>
      <c r="B124" s="36"/>
      <c r="C124" s="37"/>
      <c r="D124" s="37"/>
      <c r="E124" s="328" t="s">
        <v>3441</v>
      </c>
      <c r="F124" s="326"/>
      <c r="G124" s="326"/>
      <c r="H124" s="32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9" t="s">
        <v>3442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9" t="str">
        <f>E13</f>
        <v>02 - SKS_CCTV</v>
      </c>
      <c r="F126" s="326"/>
      <c r="G126" s="326"/>
      <c r="H126" s="32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9" t="s">
        <v>22</v>
      </c>
      <c r="D128" s="37"/>
      <c r="E128" s="37"/>
      <c r="F128" s="27" t="str">
        <f>F16</f>
        <v>Tachov</v>
      </c>
      <c r="G128" s="37"/>
      <c r="H128" s="37"/>
      <c r="I128" s="29" t="s">
        <v>24</v>
      </c>
      <c r="J128" s="67">
        <f>IF(J16="","",J16)</f>
        <v>45539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29" t="s">
        <v>29</v>
      </c>
      <c r="D130" s="37"/>
      <c r="E130" s="37"/>
      <c r="F130" s="27" t="str">
        <f>E19</f>
        <v>město Tachov</v>
      </c>
      <c r="G130" s="37"/>
      <c r="H130" s="37"/>
      <c r="I130" s="29" t="s">
        <v>37</v>
      </c>
      <c r="J130" s="33" t="str">
        <f>E25</f>
        <v>Architektonické studio Hysek s.r.o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9" t="s">
        <v>35</v>
      </c>
      <c r="D131" s="37"/>
      <c r="E131" s="37"/>
      <c r="F131" s="27" t="str">
        <f>IF(E22="","",E22)</f>
        <v>Vyplň údaj</v>
      </c>
      <c r="G131" s="37"/>
      <c r="H131" s="37"/>
      <c r="I131" s="29" t="s">
        <v>42</v>
      </c>
      <c r="J131" s="33" t="str">
        <f>E28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7"/>
      <c r="B133" s="168"/>
      <c r="C133" s="169" t="s">
        <v>195</v>
      </c>
      <c r="D133" s="170" t="s">
        <v>70</v>
      </c>
      <c r="E133" s="170" t="s">
        <v>66</v>
      </c>
      <c r="F133" s="170" t="s">
        <v>67</v>
      </c>
      <c r="G133" s="170" t="s">
        <v>196</v>
      </c>
      <c r="H133" s="170" t="s">
        <v>197</v>
      </c>
      <c r="I133" s="170" t="s">
        <v>198</v>
      </c>
      <c r="J133" s="170" t="s">
        <v>185</v>
      </c>
      <c r="K133" s="171" t="s">
        <v>199</v>
      </c>
      <c r="L133" s="172"/>
      <c r="M133" s="76" t="s">
        <v>1</v>
      </c>
      <c r="N133" s="77" t="s">
        <v>49</v>
      </c>
      <c r="O133" s="77" t="s">
        <v>200</v>
      </c>
      <c r="P133" s="77" t="s">
        <v>201</v>
      </c>
      <c r="Q133" s="77" t="s">
        <v>202</v>
      </c>
      <c r="R133" s="77" t="s">
        <v>203</v>
      </c>
      <c r="S133" s="77" t="s">
        <v>204</v>
      </c>
      <c r="T133" s="78" t="s">
        <v>205</v>
      </c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1:65" s="2" customFormat="1" ht="22.9" customHeight="1">
      <c r="A134" s="35"/>
      <c r="B134" s="36"/>
      <c r="C134" s="83" t="s">
        <v>206</v>
      </c>
      <c r="D134" s="37"/>
      <c r="E134" s="37"/>
      <c r="F134" s="37"/>
      <c r="G134" s="37"/>
      <c r="H134" s="37"/>
      <c r="I134" s="37"/>
      <c r="J134" s="173">
        <f>BK134</f>
        <v>0</v>
      </c>
      <c r="K134" s="37"/>
      <c r="L134" s="40"/>
      <c r="M134" s="79"/>
      <c r="N134" s="174"/>
      <c r="O134" s="80"/>
      <c r="P134" s="175">
        <f>P135+P145+P153+P160+P166+P174+P184+P192+P199+P205</f>
        <v>0</v>
      </c>
      <c r="Q134" s="80"/>
      <c r="R134" s="175">
        <f>R135+R145+R153+R160+R166+R174+R184+R192+R199+R205</f>
        <v>0</v>
      </c>
      <c r="S134" s="80"/>
      <c r="T134" s="176">
        <f>T135+T145+T153+T160+T166+T174+T184+T192+T199+T205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84</v>
      </c>
      <c r="AU134" s="17" t="s">
        <v>187</v>
      </c>
      <c r="BK134" s="177">
        <f>BK135+BK145+BK153+BK160+BK166+BK174+BK184+BK192+BK199+BK205</f>
        <v>0</v>
      </c>
    </row>
    <row r="135" spans="1:65" s="12" customFormat="1" ht="25.9" customHeight="1">
      <c r="B135" s="178"/>
      <c r="C135" s="179"/>
      <c r="D135" s="180" t="s">
        <v>84</v>
      </c>
      <c r="E135" s="181" t="s">
        <v>2694</v>
      </c>
      <c r="F135" s="181" t="s">
        <v>3446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SUM(P136:P144)</f>
        <v>0</v>
      </c>
      <c r="Q135" s="186"/>
      <c r="R135" s="187">
        <f>SUM(R136:R144)</f>
        <v>0</v>
      </c>
      <c r="S135" s="186"/>
      <c r="T135" s="188">
        <f>SUM(T136:T144)</f>
        <v>0</v>
      </c>
      <c r="AR135" s="189" t="s">
        <v>93</v>
      </c>
      <c r="AT135" s="190" t="s">
        <v>84</v>
      </c>
      <c r="AU135" s="190" t="s">
        <v>85</v>
      </c>
      <c r="AY135" s="189" t="s">
        <v>209</v>
      </c>
      <c r="BK135" s="191">
        <f>SUM(BK136:BK144)</f>
        <v>0</v>
      </c>
    </row>
    <row r="136" spans="1:65" s="2" customFormat="1" ht="24.2" customHeight="1">
      <c r="A136" s="35"/>
      <c r="B136" s="36"/>
      <c r="C136" s="194" t="s">
        <v>93</v>
      </c>
      <c r="D136" s="194" t="s">
        <v>212</v>
      </c>
      <c r="E136" s="195" t="s">
        <v>3532</v>
      </c>
      <c r="F136" s="196" t="s">
        <v>3533</v>
      </c>
      <c r="G136" s="197" t="s">
        <v>2550</v>
      </c>
      <c r="H136" s="198">
        <v>12</v>
      </c>
      <c r="I136" s="199"/>
      <c r="J136" s="200">
        <f t="shared" ref="J136:J144" si="0">ROUND(I136*H136,2)</f>
        <v>0</v>
      </c>
      <c r="K136" s="196" t="s">
        <v>1</v>
      </c>
      <c r="L136" s="40"/>
      <c r="M136" s="201" t="s">
        <v>1</v>
      </c>
      <c r="N136" s="202" t="s">
        <v>50</v>
      </c>
      <c r="O136" s="72"/>
      <c r="P136" s="203">
        <f t="shared" ref="P136:P144" si="1">O136*H136</f>
        <v>0</v>
      </c>
      <c r="Q136" s="203">
        <v>0</v>
      </c>
      <c r="R136" s="203">
        <f t="shared" ref="R136:R144" si="2">Q136*H136</f>
        <v>0</v>
      </c>
      <c r="S136" s="203">
        <v>0</v>
      </c>
      <c r="T136" s="204">
        <f t="shared" ref="T136:T144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93</v>
      </c>
      <c r="AY136" s="17" t="s">
        <v>209</v>
      </c>
      <c r="BE136" s="206">
        <f t="shared" ref="BE136:BE144" si="4">IF(N136="základní",J136,0)</f>
        <v>0</v>
      </c>
      <c r="BF136" s="206">
        <f t="shared" ref="BF136:BF144" si="5">IF(N136="snížená",J136,0)</f>
        <v>0</v>
      </c>
      <c r="BG136" s="206">
        <f t="shared" ref="BG136:BG144" si="6">IF(N136="zákl. přenesená",J136,0)</f>
        <v>0</v>
      </c>
      <c r="BH136" s="206">
        <f t="shared" ref="BH136:BH144" si="7">IF(N136="sníž. přenesená",J136,0)</f>
        <v>0</v>
      </c>
      <c r="BI136" s="206">
        <f t="shared" ref="BI136:BI144" si="8">IF(N136="nulová",J136,0)</f>
        <v>0</v>
      </c>
      <c r="BJ136" s="17" t="s">
        <v>93</v>
      </c>
      <c r="BK136" s="206">
        <f t="shared" ref="BK136:BK144" si="9">ROUND(I136*H136,2)</f>
        <v>0</v>
      </c>
      <c r="BL136" s="17" t="s">
        <v>217</v>
      </c>
      <c r="BM136" s="205" t="s">
        <v>95</v>
      </c>
    </row>
    <row r="137" spans="1:65" s="2" customFormat="1" ht="24.2" customHeight="1">
      <c r="A137" s="35"/>
      <c r="B137" s="36"/>
      <c r="C137" s="194" t="s">
        <v>95</v>
      </c>
      <c r="D137" s="194" t="s">
        <v>212</v>
      </c>
      <c r="E137" s="195" t="s">
        <v>3534</v>
      </c>
      <c r="F137" s="196" t="s">
        <v>3535</v>
      </c>
      <c r="G137" s="197" t="s">
        <v>2550</v>
      </c>
      <c r="H137" s="198">
        <v>8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217</v>
      </c>
    </row>
    <row r="138" spans="1:65" s="2" customFormat="1" ht="33" customHeight="1">
      <c r="A138" s="35"/>
      <c r="B138" s="36"/>
      <c r="C138" s="194" t="s">
        <v>130</v>
      </c>
      <c r="D138" s="194" t="s">
        <v>212</v>
      </c>
      <c r="E138" s="195" t="s">
        <v>3536</v>
      </c>
      <c r="F138" s="196" t="s">
        <v>3537</v>
      </c>
      <c r="G138" s="197" t="s">
        <v>334</v>
      </c>
      <c r="H138" s="198">
        <v>1260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217</v>
      </c>
      <c r="AT138" s="205" t="s">
        <v>212</v>
      </c>
      <c r="AU138" s="205" t="s">
        <v>93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241</v>
      </c>
    </row>
    <row r="139" spans="1:65" s="2" customFormat="1" ht="24.2" customHeight="1">
      <c r="A139" s="35"/>
      <c r="B139" s="36"/>
      <c r="C139" s="194" t="s">
        <v>217</v>
      </c>
      <c r="D139" s="194" t="s">
        <v>212</v>
      </c>
      <c r="E139" s="195" t="s">
        <v>3538</v>
      </c>
      <c r="F139" s="196" t="s">
        <v>3539</v>
      </c>
      <c r="G139" s="197" t="s">
        <v>2550</v>
      </c>
      <c r="H139" s="198">
        <v>20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50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93</v>
      </c>
      <c r="AY139" s="17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93</v>
      </c>
      <c r="BK139" s="206">
        <f t="shared" si="9"/>
        <v>0</v>
      </c>
      <c r="BL139" s="17" t="s">
        <v>217</v>
      </c>
      <c r="BM139" s="205" t="s">
        <v>254</v>
      </c>
    </row>
    <row r="140" spans="1:65" s="2" customFormat="1" ht="24.2" customHeight="1">
      <c r="A140" s="35"/>
      <c r="B140" s="36"/>
      <c r="C140" s="194" t="s">
        <v>208</v>
      </c>
      <c r="D140" s="194" t="s">
        <v>212</v>
      </c>
      <c r="E140" s="195" t="s">
        <v>3540</v>
      </c>
      <c r="F140" s="196" t="s">
        <v>3541</v>
      </c>
      <c r="G140" s="197" t="s">
        <v>334</v>
      </c>
      <c r="H140" s="198">
        <v>240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93</v>
      </c>
      <c r="AY140" s="17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93</v>
      </c>
      <c r="BK140" s="206">
        <f t="shared" si="9"/>
        <v>0</v>
      </c>
      <c r="BL140" s="17" t="s">
        <v>217</v>
      </c>
      <c r="BM140" s="205" t="s">
        <v>265</v>
      </c>
    </row>
    <row r="141" spans="1:65" s="2" customFormat="1" ht="24.2" customHeight="1">
      <c r="A141" s="35"/>
      <c r="B141" s="36"/>
      <c r="C141" s="194" t="s">
        <v>241</v>
      </c>
      <c r="D141" s="194" t="s">
        <v>212</v>
      </c>
      <c r="E141" s="195" t="s">
        <v>3542</v>
      </c>
      <c r="F141" s="196" t="s">
        <v>3543</v>
      </c>
      <c r="G141" s="197" t="s">
        <v>334</v>
      </c>
      <c r="H141" s="198">
        <v>270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50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93</v>
      </c>
      <c r="AY141" s="17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93</v>
      </c>
      <c r="BK141" s="206">
        <f t="shared" si="9"/>
        <v>0</v>
      </c>
      <c r="BL141" s="17" t="s">
        <v>217</v>
      </c>
      <c r="BM141" s="205" t="s">
        <v>8</v>
      </c>
    </row>
    <row r="142" spans="1:65" s="2" customFormat="1" ht="33" customHeight="1">
      <c r="A142" s="35"/>
      <c r="B142" s="36"/>
      <c r="C142" s="194" t="s">
        <v>248</v>
      </c>
      <c r="D142" s="194" t="s">
        <v>212</v>
      </c>
      <c r="E142" s="195" t="s">
        <v>3544</v>
      </c>
      <c r="F142" s="196" t="s">
        <v>3545</v>
      </c>
      <c r="G142" s="197" t="s">
        <v>2550</v>
      </c>
      <c r="H142" s="198">
        <v>56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50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93</v>
      </c>
      <c r="AY142" s="17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93</v>
      </c>
      <c r="BK142" s="206">
        <f t="shared" si="9"/>
        <v>0</v>
      </c>
      <c r="BL142" s="17" t="s">
        <v>217</v>
      </c>
      <c r="BM142" s="205" t="s">
        <v>284</v>
      </c>
    </row>
    <row r="143" spans="1:65" s="2" customFormat="1" ht="24.2" customHeight="1">
      <c r="A143" s="35"/>
      <c r="B143" s="36"/>
      <c r="C143" s="194" t="s">
        <v>254</v>
      </c>
      <c r="D143" s="194" t="s">
        <v>212</v>
      </c>
      <c r="E143" s="195" t="s">
        <v>3546</v>
      </c>
      <c r="F143" s="196" t="s">
        <v>3547</v>
      </c>
      <c r="G143" s="197" t="s">
        <v>462</v>
      </c>
      <c r="H143" s="198">
        <v>0.5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93</v>
      </c>
      <c r="AY143" s="17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93</v>
      </c>
      <c r="BK143" s="206">
        <f t="shared" si="9"/>
        <v>0</v>
      </c>
      <c r="BL143" s="17" t="s">
        <v>217</v>
      </c>
      <c r="BM143" s="205" t="s">
        <v>416</v>
      </c>
    </row>
    <row r="144" spans="1:65" s="2" customFormat="1" ht="16.5" customHeight="1">
      <c r="A144" s="35"/>
      <c r="B144" s="36"/>
      <c r="C144" s="194" t="s">
        <v>259</v>
      </c>
      <c r="D144" s="194" t="s">
        <v>212</v>
      </c>
      <c r="E144" s="195" t="s">
        <v>3548</v>
      </c>
      <c r="F144" s="196" t="s">
        <v>3549</v>
      </c>
      <c r="G144" s="197" t="s">
        <v>2550</v>
      </c>
      <c r="H144" s="198">
        <v>1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93</v>
      </c>
      <c r="AY144" s="17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93</v>
      </c>
      <c r="BK144" s="206">
        <f t="shared" si="9"/>
        <v>0</v>
      </c>
      <c r="BL144" s="17" t="s">
        <v>217</v>
      </c>
      <c r="BM144" s="205" t="s">
        <v>428</v>
      </c>
    </row>
    <row r="145" spans="1:65" s="12" customFormat="1" ht="25.9" customHeight="1">
      <c r="B145" s="178"/>
      <c r="C145" s="179"/>
      <c r="D145" s="180" t="s">
        <v>84</v>
      </c>
      <c r="E145" s="181" t="s">
        <v>2720</v>
      </c>
      <c r="F145" s="181" t="s">
        <v>3550</v>
      </c>
      <c r="G145" s="179"/>
      <c r="H145" s="179"/>
      <c r="I145" s="182"/>
      <c r="J145" s="183">
        <f>BK145</f>
        <v>0</v>
      </c>
      <c r="K145" s="179"/>
      <c r="L145" s="184"/>
      <c r="M145" s="185"/>
      <c r="N145" s="186"/>
      <c r="O145" s="186"/>
      <c r="P145" s="187">
        <f>SUM(P146:P152)</f>
        <v>0</v>
      </c>
      <c r="Q145" s="186"/>
      <c r="R145" s="187">
        <f>SUM(R146:R152)</f>
        <v>0</v>
      </c>
      <c r="S145" s="186"/>
      <c r="T145" s="188">
        <f>SUM(T146:T152)</f>
        <v>0</v>
      </c>
      <c r="AR145" s="189" t="s">
        <v>93</v>
      </c>
      <c r="AT145" s="190" t="s">
        <v>84</v>
      </c>
      <c r="AU145" s="190" t="s">
        <v>85</v>
      </c>
      <c r="AY145" s="189" t="s">
        <v>209</v>
      </c>
      <c r="BK145" s="191">
        <f>SUM(BK146:BK152)</f>
        <v>0</v>
      </c>
    </row>
    <row r="146" spans="1:65" s="2" customFormat="1" ht="24.2" customHeight="1">
      <c r="A146" s="35"/>
      <c r="B146" s="36"/>
      <c r="C146" s="194" t="s">
        <v>265</v>
      </c>
      <c r="D146" s="194" t="s">
        <v>212</v>
      </c>
      <c r="E146" s="195" t="s">
        <v>3551</v>
      </c>
      <c r="F146" s="196" t="s">
        <v>3552</v>
      </c>
      <c r="G146" s="197" t="s">
        <v>2550</v>
      </c>
      <c r="H146" s="198">
        <v>1</v>
      </c>
      <c r="I146" s="199"/>
      <c r="J146" s="200">
        <f t="shared" ref="J146:J152" si="10">ROUND(I146*H146,2)</f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 t="shared" ref="P146:P152" si="11">O146*H146</f>
        <v>0</v>
      </c>
      <c r="Q146" s="203">
        <v>0</v>
      </c>
      <c r="R146" s="203">
        <f t="shared" ref="R146:R152" si="12">Q146*H146</f>
        <v>0</v>
      </c>
      <c r="S146" s="203">
        <v>0</v>
      </c>
      <c r="T146" s="204">
        <f t="shared" ref="T146:T152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93</v>
      </c>
      <c r="AY146" s="17" t="s">
        <v>209</v>
      </c>
      <c r="BE146" s="206">
        <f t="shared" ref="BE146:BE152" si="14">IF(N146="základní",J146,0)</f>
        <v>0</v>
      </c>
      <c r="BF146" s="206">
        <f t="shared" ref="BF146:BF152" si="15">IF(N146="snížená",J146,0)</f>
        <v>0</v>
      </c>
      <c r="BG146" s="206">
        <f t="shared" ref="BG146:BG152" si="16">IF(N146="zákl. přenesená",J146,0)</f>
        <v>0</v>
      </c>
      <c r="BH146" s="206">
        <f t="shared" ref="BH146:BH152" si="17">IF(N146="sníž. přenesená",J146,0)</f>
        <v>0</v>
      </c>
      <c r="BI146" s="206">
        <f t="shared" ref="BI146:BI152" si="18">IF(N146="nulová",J146,0)</f>
        <v>0</v>
      </c>
      <c r="BJ146" s="17" t="s">
        <v>93</v>
      </c>
      <c r="BK146" s="206">
        <f t="shared" ref="BK146:BK152" si="19">ROUND(I146*H146,2)</f>
        <v>0</v>
      </c>
      <c r="BL146" s="17" t="s">
        <v>217</v>
      </c>
      <c r="BM146" s="205" t="s">
        <v>440</v>
      </c>
    </row>
    <row r="147" spans="1:65" s="2" customFormat="1" ht="33" customHeight="1">
      <c r="A147" s="35"/>
      <c r="B147" s="36"/>
      <c r="C147" s="194" t="s">
        <v>270</v>
      </c>
      <c r="D147" s="194" t="s">
        <v>212</v>
      </c>
      <c r="E147" s="195" t="s">
        <v>3553</v>
      </c>
      <c r="F147" s="196" t="s">
        <v>3554</v>
      </c>
      <c r="G147" s="197" t="s">
        <v>2550</v>
      </c>
      <c r="H147" s="198">
        <v>1</v>
      </c>
      <c r="I147" s="199"/>
      <c r="J147" s="200">
        <f t="shared" si="10"/>
        <v>0</v>
      </c>
      <c r="K147" s="196" t="s">
        <v>1</v>
      </c>
      <c r="L147" s="40"/>
      <c r="M147" s="201" t="s">
        <v>1</v>
      </c>
      <c r="N147" s="202" t="s">
        <v>50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217</v>
      </c>
      <c r="AT147" s="205" t="s">
        <v>212</v>
      </c>
      <c r="AU147" s="205" t="s">
        <v>93</v>
      </c>
      <c r="AY147" s="17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7" t="s">
        <v>93</v>
      </c>
      <c r="BK147" s="206">
        <f t="shared" si="19"/>
        <v>0</v>
      </c>
      <c r="BL147" s="17" t="s">
        <v>217</v>
      </c>
      <c r="BM147" s="205" t="s">
        <v>451</v>
      </c>
    </row>
    <row r="148" spans="1:65" s="2" customFormat="1" ht="24.2" customHeight="1">
      <c r="A148" s="35"/>
      <c r="B148" s="36"/>
      <c r="C148" s="194" t="s">
        <v>8</v>
      </c>
      <c r="D148" s="194" t="s">
        <v>212</v>
      </c>
      <c r="E148" s="195" t="s">
        <v>3555</v>
      </c>
      <c r="F148" s="196" t="s">
        <v>3556</v>
      </c>
      <c r="G148" s="197" t="s">
        <v>2550</v>
      </c>
      <c r="H148" s="198">
        <v>1</v>
      </c>
      <c r="I148" s="199"/>
      <c r="J148" s="200">
        <f t="shared" si="10"/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93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217</v>
      </c>
      <c r="BM148" s="205" t="s">
        <v>466</v>
      </c>
    </row>
    <row r="149" spans="1:65" s="2" customFormat="1" ht="24.2" customHeight="1">
      <c r="A149" s="35"/>
      <c r="B149" s="36"/>
      <c r="C149" s="194" t="s">
        <v>279</v>
      </c>
      <c r="D149" s="194" t="s">
        <v>212</v>
      </c>
      <c r="E149" s="195" t="s">
        <v>3557</v>
      </c>
      <c r="F149" s="196" t="s">
        <v>3558</v>
      </c>
      <c r="G149" s="197" t="s">
        <v>2550</v>
      </c>
      <c r="H149" s="198">
        <v>2</v>
      </c>
      <c r="I149" s="199"/>
      <c r="J149" s="200">
        <f t="shared" si="10"/>
        <v>0</v>
      </c>
      <c r="K149" s="196" t="s">
        <v>1</v>
      </c>
      <c r="L149" s="40"/>
      <c r="M149" s="201" t="s">
        <v>1</v>
      </c>
      <c r="N149" s="202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217</v>
      </c>
      <c r="AT149" s="205" t="s">
        <v>212</v>
      </c>
      <c r="AU149" s="205" t="s">
        <v>93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217</v>
      </c>
      <c r="BM149" s="205" t="s">
        <v>477</v>
      </c>
    </row>
    <row r="150" spans="1:65" s="2" customFormat="1" ht="24.2" customHeight="1">
      <c r="A150" s="35"/>
      <c r="B150" s="36"/>
      <c r="C150" s="194" t="s">
        <v>284</v>
      </c>
      <c r="D150" s="194" t="s">
        <v>212</v>
      </c>
      <c r="E150" s="195" t="s">
        <v>3559</v>
      </c>
      <c r="F150" s="196" t="s">
        <v>3560</v>
      </c>
      <c r="G150" s="197" t="s">
        <v>1</v>
      </c>
      <c r="H150" s="198">
        <v>46</v>
      </c>
      <c r="I150" s="199"/>
      <c r="J150" s="200">
        <f t="shared" si="10"/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93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217</v>
      </c>
      <c r="BM150" s="205" t="s">
        <v>490</v>
      </c>
    </row>
    <row r="151" spans="1:65" s="2" customFormat="1" ht="33" customHeight="1">
      <c r="A151" s="35"/>
      <c r="B151" s="36"/>
      <c r="C151" s="194" t="s">
        <v>289</v>
      </c>
      <c r="D151" s="194" t="s">
        <v>212</v>
      </c>
      <c r="E151" s="195" t="s">
        <v>3561</v>
      </c>
      <c r="F151" s="196" t="s">
        <v>3562</v>
      </c>
      <c r="G151" s="197" t="s">
        <v>2550</v>
      </c>
      <c r="H151" s="198">
        <v>1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512</v>
      </c>
    </row>
    <row r="152" spans="1:65" s="2" customFormat="1" ht="33" customHeight="1">
      <c r="A152" s="35"/>
      <c r="B152" s="36"/>
      <c r="C152" s="194" t="s">
        <v>416</v>
      </c>
      <c r="D152" s="194" t="s">
        <v>212</v>
      </c>
      <c r="E152" s="195" t="s">
        <v>3563</v>
      </c>
      <c r="F152" s="196" t="s">
        <v>3564</v>
      </c>
      <c r="G152" s="197" t="s">
        <v>2550</v>
      </c>
      <c r="H152" s="198">
        <v>2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526</v>
      </c>
    </row>
    <row r="153" spans="1:65" s="12" customFormat="1" ht="25.9" customHeight="1">
      <c r="B153" s="178"/>
      <c r="C153" s="179"/>
      <c r="D153" s="180" t="s">
        <v>84</v>
      </c>
      <c r="E153" s="181" t="s">
        <v>2738</v>
      </c>
      <c r="F153" s="181" t="s">
        <v>3565</v>
      </c>
      <c r="G153" s="179"/>
      <c r="H153" s="179"/>
      <c r="I153" s="182"/>
      <c r="J153" s="183">
        <f>BK153</f>
        <v>0</v>
      </c>
      <c r="K153" s="179"/>
      <c r="L153" s="184"/>
      <c r="M153" s="185"/>
      <c r="N153" s="186"/>
      <c r="O153" s="186"/>
      <c r="P153" s="187">
        <f>SUM(P154:P159)</f>
        <v>0</v>
      </c>
      <c r="Q153" s="186"/>
      <c r="R153" s="187">
        <f>SUM(R154:R159)</f>
        <v>0</v>
      </c>
      <c r="S153" s="186"/>
      <c r="T153" s="188">
        <f>SUM(T154:T159)</f>
        <v>0</v>
      </c>
      <c r="AR153" s="189" t="s">
        <v>93</v>
      </c>
      <c r="AT153" s="190" t="s">
        <v>84</v>
      </c>
      <c r="AU153" s="190" t="s">
        <v>85</v>
      </c>
      <c r="AY153" s="189" t="s">
        <v>209</v>
      </c>
      <c r="BK153" s="191">
        <f>SUM(BK154:BK159)</f>
        <v>0</v>
      </c>
    </row>
    <row r="154" spans="1:65" s="2" customFormat="1" ht="76.349999999999994" customHeight="1">
      <c r="A154" s="35"/>
      <c r="B154" s="36"/>
      <c r="C154" s="194" t="s">
        <v>422</v>
      </c>
      <c r="D154" s="194" t="s">
        <v>212</v>
      </c>
      <c r="E154" s="195" t="s">
        <v>3566</v>
      </c>
      <c r="F154" s="196" t="s">
        <v>3567</v>
      </c>
      <c r="G154" s="197" t="s">
        <v>2550</v>
      </c>
      <c r="H154" s="198">
        <v>4</v>
      </c>
      <c r="I154" s="199"/>
      <c r="J154" s="200">
        <f t="shared" ref="J154:J159" si="20">ROUND(I154*H154,2)</f>
        <v>0</v>
      </c>
      <c r="K154" s="196" t="s">
        <v>1</v>
      </c>
      <c r="L154" s="40"/>
      <c r="M154" s="201" t="s">
        <v>1</v>
      </c>
      <c r="N154" s="202" t="s">
        <v>50</v>
      </c>
      <c r="O154" s="72"/>
      <c r="P154" s="203">
        <f t="shared" ref="P154:P159" si="21">O154*H154</f>
        <v>0</v>
      </c>
      <c r="Q154" s="203">
        <v>0</v>
      </c>
      <c r="R154" s="203">
        <f t="shared" ref="R154:R159" si="22">Q154*H154</f>
        <v>0</v>
      </c>
      <c r="S154" s="203">
        <v>0</v>
      </c>
      <c r="T154" s="204">
        <f t="shared" ref="T154:T159" si="2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217</v>
      </c>
      <c r="AT154" s="205" t="s">
        <v>212</v>
      </c>
      <c r="AU154" s="205" t="s">
        <v>93</v>
      </c>
      <c r="AY154" s="17" t="s">
        <v>209</v>
      </c>
      <c r="BE154" s="206">
        <f t="shared" ref="BE154:BE159" si="24">IF(N154="základní",J154,0)</f>
        <v>0</v>
      </c>
      <c r="BF154" s="206">
        <f t="shared" ref="BF154:BF159" si="25">IF(N154="snížená",J154,0)</f>
        <v>0</v>
      </c>
      <c r="BG154" s="206">
        <f t="shared" ref="BG154:BG159" si="26">IF(N154="zákl. přenesená",J154,0)</f>
        <v>0</v>
      </c>
      <c r="BH154" s="206">
        <f t="shared" ref="BH154:BH159" si="27">IF(N154="sníž. přenesená",J154,0)</f>
        <v>0</v>
      </c>
      <c r="BI154" s="206">
        <f t="shared" ref="BI154:BI159" si="28">IF(N154="nulová",J154,0)</f>
        <v>0</v>
      </c>
      <c r="BJ154" s="17" t="s">
        <v>93</v>
      </c>
      <c r="BK154" s="206">
        <f t="shared" ref="BK154:BK159" si="29">ROUND(I154*H154,2)</f>
        <v>0</v>
      </c>
      <c r="BL154" s="17" t="s">
        <v>217</v>
      </c>
      <c r="BM154" s="205" t="s">
        <v>538</v>
      </c>
    </row>
    <row r="155" spans="1:65" s="2" customFormat="1" ht="24.2" customHeight="1">
      <c r="A155" s="35"/>
      <c r="B155" s="36"/>
      <c r="C155" s="194" t="s">
        <v>428</v>
      </c>
      <c r="D155" s="194" t="s">
        <v>212</v>
      </c>
      <c r="E155" s="195" t="s">
        <v>3568</v>
      </c>
      <c r="F155" s="196" t="s">
        <v>3569</v>
      </c>
      <c r="G155" s="197" t="s">
        <v>2550</v>
      </c>
      <c r="H155" s="198">
        <v>4</v>
      </c>
      <c r="I155" s="199"/>
      <c r="J155" s="200">
        <f t="shared" si="20"/>
        <v>0</v>
      </c>
      <c r="K155" s="196" t="s">
        <v>1</v>
      </c>
      <c r="L155" s="40"/>
      <c r="M155" s="201" t="s">
        <v>1</v>
      </c>
      <c r="N155" s="202" t="s">
        <v>50</v>
      </c>
      <c r="O155" s="72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217</v>
      </c>
      <c r="AT155" s="205" t="s">
        <v>212</v>
      </c>
      <c r="AU155" s="205" t="s">
        <v>93</v>
      </c>
      <c r="AY155" s="17" t="s">
        <v>209</v>
      </c>
      <c r="BE155" s="206">
        <f t="shared" si="24"/>
        <v>0</v>
      </c>
      <c r="BF155" s="206">
        <f t="shared" si="25"/>
        <v>0</v>
      </c>
      <c r="BG155" s="206">
        <f t="shared" si="26"/>
        <v>0</v>
      </c>
      <c r="BH155" s="206">
        <f t="shared" si="27"/>
        <v>0</v>
      </c>
      <c r="BI155" s="206">
        <f t="shared" si="28"/>
        <v>0</v>
      </c>
      <c r="BJ155" s="17" t="s">
        <v>93</v>
      </c>
      <c r="BK155" s="206">
        <f t="shared" si="29"/>
        <v>0</v>
      </c>
      <c r="BL155" s="17" t="s">
        <v>217</v>
      </c>
      <c r="BM155" s="205" t="s">
        <v>550</v>
      </c>
    </row>
    <row r="156" spans="1:65" s="2" customFormat="1" ht="66.75" customHeight="1">
      <c r="A156" s="35"/>
      <c r="B156" s="36"/>
      <c r="C156" s="194" t="s">
        <v>434</v>
      </c>
      <c r="D156" s="194" t="s">
        <v>212</v>
      </c>
      <c r="E156" s="195" t="s">
        <v>3570</v>
      </c>
      <c r="F156" s="196" t="s">
        <v>3571</v>
      </c>
      <c r="G156" s="197" t="s">
        <v>2550</v>
      </c>
      <c r="H156" s="198">
        <v>5</v>
      </c>
      <c r="I156" s="199"/>
      <c r="J156" s="200">
        <f t="shared" si="20"/>
        <v>0</v>
      </c>
      <c r="K156" s="196" t="s">
        <v>1</v>
      </c>
      <c r="L156" s="40"/>
      <c r="M156" s="201" t="s">
        <v>1</v>
      </c>
      <c r="N156" s="202" t="s">
        <v>50</v>
      </c>
      <c r="O156" s="72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93</v>
      </c>
      <c r="AY156" s="17" t="s">
        <v>209</v>
      </c>
      <c r="BE156" s="206">
        <f t="shared" si="24"/>
        <v>0</v>
      </c>
      <c r="BF156" s="206">
        <f t="shared" si="25"/>
        <v>0</v>
      </c>
      <c r="BG156" s="206">
        <f t="shared" si="26"/>
        <v>0</v>
      </c>
      <c r="BH156" s="206">
        <f t="shared" si="27"/>
        <v>0</v>
      </c>
      <c r="BI156" s="206">
        <f t="shared" si="28"/>
        <v>0</v>
      </c>
      <c r="BJ156" s="17" t="s">
        <v>93</v>
      </c>
      <c r="BK156" s="206">
        <f t="shared" si="29"/>
        <v>0</v>
      </c>
      <c r="BL156" s="17" t="s">
        <v>217</v>
      </c>
      <c r="BM156" s="205" t="s">
        <v>562</v>
      </c>
    </row>
    <row r="157" spans="1:65" s="2" customFormat="1" ht="76.349999999999994" customHeight="1">
      <c r="A157" s="35"/>
      <c r="B157" s="36"/>
      <c r="C157" s="194" t="s">
        <v>440</v>
      </c>
      <c r="D157" s="194" t="s">
        <v>212</v>
      </c>
      <c r="E157" s="195" t="s">
        <v>3572</v>
      </c>
      <c r="F157" s="196" t="s">
        <v>3573</v>
      </c>
      <c r="G157" s="197" t="s">
        <v>2550</v>
      </c>
      <c r="H157" s="198">
        <v>1</v>
      </c>
      <c r="I157" s="199"/>
      <c r="J157" s="200">
        <f t="shared" si="20"/>
        <v>0</v>
      </c>
      <c r="K157" s="196" t="s">
        <v>1</v>
      </c>
      <c r="L157" s="40"/>
      <c r="M157" s="201" t="s">
        <v>1</v>
      </c>
      <c r="N157" s="202" t="s">
        <v>50</v>
      </c>
      <c r="O157" s="72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93</v>
      </c>
      <c r="AY157" s="17" t="s">
        <v>209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7" t="s">
        <v>93</v>
      </c>
      <c r="BK157" s="206">
        <f t="shared" si="29"/>
        <v>0</v>
      </c>
      <c r="BL157" s="17" t="s">
        <v>217</v>
      </c>
      <c r="BM157" s="205" t="s">
        <v>573</v>
      </c>
    </row>
    <row r="158" spans="1:65" s="2" customFormat="1" ht="24.2" customHeight="1">
      <c r="A158" s="35"/>
      <c r="B158" s="36"/>
      <c r="C158" s="194" t="s">
        <v>7</v>
      </c>
      <c r="D158" s="194" t="s">
        <v>212</v>
      </c>
      <c r="E158" s="195" t="s">
        <v>3574</v>
      </c>
      <c r="F158" s="196" t="s">
        <v>3575</v>
      </c>
      <c r="G158" s="197" t="s">
        <v>2550</v>
      </c>
      <c r="H158" s="198">
        <v>2</v>
      </c>
      <c r="I158" s="199"/>
      <c r="J158" s="200">
        <f t="shared" si="20"/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93</v>
      </c>
      <c r="AY158" s="17" t="s">
        <v>209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7" t="s">
        <v>93</v>
      </c>
      <c r="BK158" s="206">
        <f t="shared" si="29"/>
        <v>0</v>
      </c>
      <c r="BL158" s="17" t="s">
        <v>217</v>
      </c>
      <c r="BM158" s="205" t="s">
        <v>586</v>
      </c>
    </row>
    <row r="159" spans="1:65" s="2" customFormat="1" ht="49.15" customHeight="1">
      <c r="A159" s="35"/>
      <c r="B159" s="36"/>
      <c r="C159" s="194" t="s">
        <v>451</v>
      </c>
      <c r="D159" s="194" t="s">
        <v>212</v>
      </c>
      <c r="E159" s="195" t="s">
        <v>3576</v>
      </c>
      <c r="F159" s="196" t="s">
        <v>3577</v>
      </c>
      <c r="G159" s="197" t="s">
        <v>2550</v>
      </c>
      <c r="H159" s="198">
        <v>1</v>
      </c>
      <c r="I159" s="199"/>
      <c r="J159" s="200">
        <f t="shared" si="2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93</v>
      </c>
      <c r="AY159" s="17" t="s">
        <v>209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7" t="s">
        <v>93</v>
      </c>
      <c r="BK159" s="206">
        <f t="shared" si="29"/>
        <v>0</v>
      </c>
      <c r="BL159" s="17" t="s">
        <v>217</v>
      </c>
      <c r="BM159" s="205" t="s">
        <v>598</v>
      </c>
    </row>
    <row r="160" spans="1:65" s="12" customFormat="1" ht="25.9" customHeight="1">
      <c r="B160" s="178"/>
      <c r="C160" s="179"/>
      <c r="D160" s="180" t="s">
        <v>84</v>
      </c>
      <c r="E160" s="181" t="s">
        <v>2749</v>
      </c>
      <c r="F160" s="181" t="s">
        <v>3578</v>
      </c>
      <c r="G160" s="179"/>
      <c r="H160" s="179"/>
      <c r="I160" s="182"/>
      <c r="J160" s="183">
        <f>BK160</f>
        <v>0</v>
      </c>
      <c r="K160" s="179"/>
      <c r="L160" s="184"/>
      <c r="M160" s="185"/>
      <c r="N160" s="186"/>
      <c r="O160" s="186"/>
      <c r="P160" s="187">
        <f>SUM(P161:P165)</f>
        <v>0</v>
      </c>
      <c r="Q160" s="186"/>
      <c r="R160" s="187">
        <f>SUM(R161:R165)</f>
        <v>0</v>
      </c>
      <c r="S160" s="186"/>
      <c r="T160" s="188">
        <f>SUM(T161:T165)</f>
        <v>0</v>
      </c>
      <c r="AR160" s="189" t="s">
        <v>93</v>
      </c>
      <c r="AT160" s="190" t="s">
        <v>84</v>
      </c>
      <c r="AU160" s="190" t="s">
        <v>85</v>
      </c>
      <c r="AY160" s="189" t="s">
        <v>209</v>
      </c>
      <c r="BK160" s="191">
        <f>SUM(BK161:BK165)</f>
        <v>0</v>
      </c>
    </row>
    <row r="161" spans="1:65" s="2" customFormat="1" ht="66.75" customHeight="1">
      <c r="A161" s="35"/>
      <c r="B161" s="36"/>
      <c r="C161" s="194" t="s">
        <v>459</v>
      </c>
      <c r="D161" s="194" t="s">
        <v>212</v>
      </c>
      <c r="E161" s="195" t="s">
        <v>3579</v>
      </c>
      <c r="F161" s="196" t="s">
        <v>3580</v>
      </c>
      <c r="G161" s="197" t="s">
        <v>2550</v>
      </c>
      <c r="H161" s="198">
        <v>1</v>
      </c>
      <c r="I161" s="199"/>
      <c r="J161" s="200">
        <f>ROUND(I161*H161,2)</f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93</v>
      </c>
      <c r="AY161" s="17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93</v>
      </c>
      <c r="BK161" s="206">
        <f>ROUND(I161*H161,2)</f>
        <v>0</v>
      </c>
      <c r="BL161" s="17" t="s">
        <v>217</v>
      </c>
      <c r="BM161" s="205" t="s">
        <v>609</v>
      </c>
    </row>
    <row r="162" spans="1:65" s="2" customFormat="1" ht="66.75" customHeight="1">
      <c r="A162" s="35"/>
      <c r="B162" s="36"/>
      <c r="C162" s="194" t="s">
        <v>466</v>
      </c>
      <c r="D162" s="194" t="s">
        <v>212</v>
      </c>
      <c r="E162" s="195" t="s">
        <v>3581</v>
      </c>
      <c r="F162" s="196" t="s">
        <v>3582</v>
      </c>
      <c r="G162" s="197" t="s">
        <v>2550</v>
      </c>
      <c r="H162" s="198">
        <v>1</v>
      </c>
      <c r="I162" s="199"/>
      <c r="J162" s="200">
        <f>ROUND(I162*H162,2)</f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93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217</v>
      </c>
      <c r="BM162" s="205" t="s">
        <v>624</v>
      </c>
    </row>
    <row r="163" spans="1:65" s="2" customFormat="1" ht="24.2" customHeight="1">
      <c r="A163" s="35"/>
      <c r="B163" s="36"/>
      <c r="C163" s="194" t="s">
        <v>471</v>
      </c>
      <c r="D163" s="194" t="s">
        <v>212</v>
      </c>
      <c r="E163" s="195" t="s">
        <v>3583</v>
      </c>
      <c r="F163" s="196" t="s">
        <v>3584</v>
      </c>
      <c r="G163" s="197" t="s">
        <v>2550</v>
      </c>
      <c r="H163" s="198">
        <v>28</v>
      </c>
      <c r="I163" s="199"/>
      <c r="J163" s="200">
        <f>ROUND(I163*H163,2)</f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93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217</v>
      </c>
      <c r="BM163" s="205" t="s">
        <v>636</v>
      </c>
    </row>
    <row r="164" spans="1:65" s="2" customFormat="1" ht="24.2" customHeight="1">
      <c r="A164" s="35"/>
      <c r="B164" s="36"/>
      <c r="C164" s="194" t="s">
        <v>477</v>
      </c>
      <c r="D164" s="194" t="s">
        <v>212</v>
      </c>
      <c r="E164" s="195" t="s">
        <v>3585</v>
      </c>
      <c r="F164" s="196" t="s">
        <v>3586</v>
      </c>
      <c r="G164" s="197" t="s">
        <v>2550</v>
      </c>
      <c r="H164" s="198">
        <v>8</v>
      </c>
      <c r="I164" s="199"/>
      <c r="J164" s="200">
        <f>ROUND(I164*H164,2)</f>
        <v>0</v>
      </c>
      <c r="K164" s="196" t="s">
        <v>1</v>
      </c>
      <c r="L164" s="40"/>
      <c r="M164" s="201" t="s">
        <v>1</v>
      </c>
      <c r="N164" s="202" t="s">
        <v>50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217</v>
      </c>
      <c r="AT164" s="205" t="s">
        <v>212</v>
      </c>
      <c r="AU164" s="205" t="s">
        <v>93</v>
      </c>
      <c r="AY164" s="17" t="s">
        <v>209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7" t="s">
        <v>93</v>
      </c>
      <c r="BK164" s="206">
        <f>ROUND(I164*H164,2)</f>
        <v>0</v>
      </c>
      <c r="BL164" s="17" t="s">
        <v>217</v>
      </c>
      <c r="BM164" s="205" t="s">
        <v>646</v>
      </c>
    </row>
    <row r="165" spans="1:65" s="2" customFormat="1" ht="24.2" customHeight="1">
      <c r="A165" s="35"/>
      <c r="B165" s="36"/>
      <c r="C165" s="194" t="s">
        <v>483</v>
      </c>
      <c r="D165" s="194" t="s">
        <v>212</v>
      </c>
      <c r="E165" s="195" t="s">
        <v>3587</v>
      </c>
      <c r="F165" s="196" t="s">
        <v>3588</v>
      </c>
      <c r="G165" s="197" t="s">
        <v>2550</v>
      </c>
      <c r="H165" s="198">
        <v>8</v>
      </c>
      <c r="I165" s="199"/>
      <c r="J165" s="200">
        <f>ROUND(I165*H165,2)</f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93</v>
      </c>
      <c r="AY165" s="17" t="s">
        <v>209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93</v>
      </c>
      <c r="BK165" s="206">
        <f>ROUND(I165*H165,2)</f>
        <v>0</v>
      </c>
      <c r="BL165" s="17" t="s">
        <v>217</v>
      </c>
      <c r="BM165" s="205" t="s">
        <v>663</v>
      </c>
    </row>
    <row r="166" spans="1:65" s="12" customFormat="1" ht="25.9" customHeight="1">
      <c r="B166" s="178"/>
      <c r="C166" s="179"/>
      <c r="D166" s="180" t="s">
        <v>84</v>
      </c>
      <c r="E166" s="181" t="s">
        <v>2767</v>
      </c>
      <c r="F166" s="181" t="s">
        <v>3589</v>
      </c>
      <c r="G166" s="179"/>
      <c r="H166" s="179"/>
      <c r="I166" s="182"/>
      <c r="J166" s="183">
        <f>BK166</f>
        <v>0</v>
      </c>
      <c r="K166" s="179"/>
      <c r="L166" s="184"/>
      <c r="M166" s="185"/>
      <c r="N166" s="186"/>
      <c r="O166" s="186"/>
      <c r="P166" s="187">
        <f>SUM(P167:P173)</f>
        <v>0</v>
      </c>
      <c r="Q166" s="186"/>
      <c r="R166" s="187">
        <f>SUM(R167:R173)</f>
        <v>0</v>
      </c>
      <c r="S166" s="186"/>
      <c r="T166" s="188">
        <f>SUM(T167:T173)</f>
        <v>0</v>
      </c>
      <c r="AR166" s="189" t="s">
        <v>93</v>
      </c>
      <c r="AT166" s="190" t="s">
        <v>84</v>
      </c>
      <c r="AU166" s="190" t="s">
        <v>85</v>
      </c>
      <c r="AY166" s="189" t="s">
        <v>209</v>
      </c>
      <c r="BK166" s="191">
        <f>SUM(BK167:BK173)</f>
        <v>0</v>
      </c>
    </row>
    <row r="167" spans="1:65" s="2" customFormat="1" ht="78" customHeight="1">
      <c r="A167" s="35"/>
      <c r="B167" s="36"/>
      <c r="C167" s="194" t="s">
        <v>490</v>
      </c>
      <c r="D167" s="194" t="s">
        <v>212</v>
      </c>
      <c r="E167" s="195" t="s">
        <v>3590</v>
      </c>
      <c r="F167" s="196" t="s">
        <v>3591</v>
      </c>
      <c r="G167" s="197" t="s">
        <v>2550</v>
      </c>
      <c r="H167" s="198">
        <v>2</v>
      </c>
      <c r="I167" s="199"/>
      <c r="J167" s="200">
        <f t="shared" ref="J167:J173" si="30">ROUND(I167*H167,2)</f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ref="P167:P173" si="31">O167*H167</f>
        <v>0</v>
      </c>
      <c r="Q167" s="203">
        <v>0</v>
      </c>
      <c r="R167" s="203">
        <f t="shared" ref="R167:R173" si="32">Q167*H167</f>
        <v>0</v>
      </c>
      <c r="S167" s="203">
        <v>0</v>
      </c>
      <c r="T167" s="204">
        <f t="shared" ref="T167:T173" si="3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93</v>
      </c>
      <c r="AY167" s="17" t="s">
        <v>209</v>
      </c>
      <c r="BE167" s="206">
        <f t="shared" ref="BE167:BE173" si="34">IF(N167="základní",J167,0)</f>
        <v>0</v>
      </c>
      <c r="BF167" s="206">
        <f t="shared" ref="BF167:BF173" si="35">IF(N167="snížená",J167,0)</f>
        <v>0</v>
      </c>
      <c r="BG167" s="206">
        <f t="shared" ref="BG167:BG173" si="36">IF(N167="zákl. přenesená",J167,0)</f>
        <v>0</v>
      </c>
      <c r="BH167" s="206">
        <f t="shared" ref="BH167:BH173" si="37">IF(N167="sníž. přenesená",J167,0)</f>
        <v>0</v>
      </c>
      <c r="BI167" s="206">
        <f t="shared" ref="BI167:BI173" si="38">IF(N167="nulová",J167,0)</f>
        <v>0</v>
      </c>
      <c r="BJ167" s="17" t="s">
        <v>93</v>
      </c>
      <c r="BK167" s="206">
        <f t="shared" ref="BK167:BK173" si="39">ROUND(I167*H167,2)</f>
        <v>0</v>
      </c>
      <c r="BL167" s="17" t="s">
        <v>217</v>
      </c>
      <c r="BM167" s="205" t="s">
        <v>677</v>
      </c>
    </row>
    <row r="168" spans="1:65" s="2" customFormat="1" ht="24.2" customHeight="1">
      <c r="A168" s="35"/>
      <c r="B168" s="36"/>
      <c r="C168" s="194" t="s">
        <v>499</v>
      </c>
      <c r="D168" s="194" t="s">
        <v>212</v>
      </c>
      <c r="E168" s="195" t="s">
        <v>3592</v>
      </c>
      <c r="F168" s="196" t="s">
        <v>3593</v>
      </c>
      <c r="G168" s="197" t="s">
        <v>2550</v>
      </c>
      <c r="H168" s="198">
        <v>1</v>
      </c>
      <c r="I168" s="199"/>
      <c r="J168" s="200">
        <f t="shared" si="3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31"/>
        <v>0</v>
      </c>
      <c r="Q168" s="203">
        <v>0</v>
      </c>
      <c r="R168" s="203">
        <f t="shared" si="32"/>
        <v>0</v>
      </c>
      <c r="S168" s="203">
        <v>0</v>
      </c>
      <c r="T168" s="204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93</v>
      </c>
      <c r="AY168" s="17" t="s">
        <v>209</v>
      </c>
      <c r="BE168" s="206">
        <f t="shared" si="34"/>
        <v>0</v>
      </c>
      <c r="BF168" s="206">
        <f t="shared" si="35"/>
        <v>0</v>
      </c>
      <c r="BG168" s="206">
        <f t="shared" si="36"/>
        <v>0</v>
      </c>
      <c r="BH168" s="206">
        <f t="shared" si="37"/>
        <v>0</v>
      </c>
      <c r="BI168" s="206">
        <f t="shared" si="38"/>
        <v>0</v>
      </c>
      <c r="BJ168" s="17" t="s">
        <v>93</v>
      </c>
      <c r="BK168" s="206">
        <f t="shared" si="39"/>
        <v>0</v>
      </c>
      <c r="BL168" s="17" t="s">
        <v>217</v>
      </c>
      <c r="BM168" s="205" t="s">
        <v>687</v>
      </c>
    </row>
    <row r="169" spans="1:65" s="2" customFormat="1" ht="24.2" customHeight="1">
      <c r="A169" s="35"/>
      <c r="B169" s="36"/>
      <c r="C169" s="194" t="s">
        <v>512</v>
      </c>
      <c r="D169" s="194" t="s">
        <v>212</v>
      </c>
      <c r="E169" s="195" t="s">
        <v>3594</v>
      </c>
      <c r="F169" s="196" t="s">
        <v>3595</v>
      </c>
      <c r="G169" s="197" t="s">
        <v>2550</v>
      </c>
      <c r="H169" s="198">
        <v>2</v>
      </c>
      <c r="I169" s="199"/>
      <c r="J169" s="200">
        <f t="shared" si="3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31"/>
        <v>0</v>
      </c>
      <c r="Q169" s="203">
        <v>0</v>
      </c>
      <c r="R169" s="203">
        <f t="shared" si="32"/>
        <v>0</v>
      </c>
      <c r="S169" s="203">
        <v>0</v>
      </c>
      <c r="T169" s="204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93</v>
      </c>
      <c r="AY169" s="17" t="s">
        <v>209</v>
      </c>
      <c r="BE169" s="206">
        <f t="shared" si="34"/>
        <v>0</v>
      </c>
      <c r="BF169" s="206">
        <f t="shared" si="35"/>
        <v>0</v>
      </c>
      <c r="BG169" s="206">
        <f t="shared" si="36"/>
        <v>0</v>
      </c>
      <c r="BH169" s="206">
        <f t="shared" si="37"/>
        <v>0</v>
      </c>
      <c r="BI169" s="206">
        <f t="shared" si="38"/>
        <v>0</v>
      </c>
      <c r="BJ169" s="17" t="s">
        <v>93</v>
      </c>
      <c r="BK169" s="206">
        <f t="shared" si="39"/>
        <v>0</v>
      </c>
      <c r="BL169" s="17" t="s">
        <v>217</v>
      </c>
      <c r="BM169" s="205" t="s">
        <v>697</v>
      </c>
    </row>
    <row r="170" spans="1:65" s="2" customFormat="1" ht="44.25" customHeight="1">
      <c r="A170" s="35"/>
      <c r="B170" s="36"/>
      <c r="C170" s="194" t="s">
        <v>519</v>
      </c>
      <c r="D170" s="194" t="s">
        <v>212</v>
      </c>
      <c r="E170" s="195" t="s">
        <v>3596</v>
      </c>
      <c r="F170" s="196" t="s">
        <v>3597</v>
      </c>
      <c r="G170" s="197" t="s">
        <v>2550</v>
      </c>
      <c r="H170" s="198">
        <v>3</v>
      </c>
      <c r="I170" s="199"/>
      <c r="J170" s="200">
        <f t="shared" si="30"/>
        <v>0</v>
      </c>
      <c r="K170" s="196" t="s">
        <v>1</v>
      </c>
      <c r="L170" s="40"/>
      <c r="M170" s="201" t="s">
        <v>1</v>
      </c>
      <c r="N170" s="202" t="s">
        <v>50</v>
      </c>
      <c r="O170" s="72"/>
      <c r="P170" s="203">
        <f t="shared" si="31"/>
        <v>0</v>
      </c>
      <c r="Q170" s="203">
        <v>0</v>
      </c>
      <c r="R170" s="203">
        <f t="shared" si="32"/>
        <v>0</v>
      </c>
      <c r="S170" s="203">
        <v>0</v>
      </c>
      <c r="T170" s="204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93</v>
      </c>
      <c r="AY170" s="17" t="s">
        <v>209</v>
      </c>
      <c r="BE170" s="206">
        <f t="shared" si="34"/>
        <v>0</v>
      </c>
      <c r="BF170" s="206">
        <f t="shared" si="35"/>
        <v>0</v>
      </c>
      <c r="BG170" s="206">
        <f t="shared" si="36"/>
        <v>0</v>
      </c>
      <c r="BH170" s="206">
        <f t="shared" si="37"/>
        <v>0</v>
      </c>
      <c r="BI170" s="206">
        <f t="shared" si="38"/>
        <v>0</v>
      </c>
      <c r="BJ170" s="17" t="s">
        <v>93</v>
      </c>
      <c r="BK170" s="206">
        <f t="shared" si="39"/>
        <v>0</v>
      </c>
      <c r="BL170" s="17" t="s">
        <v>217</v>
      </c>
      <c r="BM170" s="205" t="s">
        <v>709</v>
      </c>
    </row>
    <row r="171" spans="1:65" s="2" customFormat="1" ht="37.9" customHeight="1">
      <c r="A171" s="35"/>
      <c r="B171" s="36"/>
      <c r="C171" s="194" t="s">
        <v>526</v>
      </c>
      <c r="D171" s="194" t="s">
        <v>212</v>
      </c>
      <c r="E171" s="195" t="s">
        <v>3598</v>
      </c>
      <c r="F171" s="196" t="s">
        <v>3599</v>
      </c>
      <c r="G171" s="197" t="s">
        <v>2550</v>
      </c>
      <c r="H171" s="198">
        <v>2</v>
      </c>
      <c r="I171" s="199"/>
      <c r="J171" s="200">
        <f t="shared" si="30"/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93</v>
      </c>
      <c r="AY171" s="17" t="s">
        <v>209</v>
      </c>
      <c r="BE171" s="206">
        <f t="shared" si="34"/>
        <v>0</v>
      </c>
      <c r="BF171" s="206">
        <f t="shared" si="35"/>
        <v>0</v>
      </c>
      <c r="BG171" s="206">
        <f t="shared" si="36"/>
        <v>0</v>
      </c>
      <c r="BH171" s="206">
        <f t="shared" si="37"/>
        <v>0</v>
      </c>
      <c r="BI171" s="206">
        <f t="shared" si="38"/>
        <v>0</v>
      </c>
      <c r="BJ171" s="17" t="s">
        <v>93</v>
      </c>
      <c r="BK171" s="206">
        <f t="shared" si="39"/>
        <v>0</v>
      </c>
      <c r="BL171" s="17" t="s">
        <v>217</v>
      </c>
      <c r="BM171" s="205" t="s">
        <v>720</v>
      </c>
    </row>
    <row r="172" spans="1:65" s="2" customFormat="1" ht="24.2" customHeight="1">
      <c r="A172" s="35"/>
      <c r="B172" s="36"/>
      <c r="C172" s="194" t="s">
        <v>532</v>
      </c>
      <c r="D172" s="194" t="s">
        <v>212</v>
      </c>
      <c r="E172" s="195" t="s">
        <v>3600</v>
      </c>
      <c r="F172" s="196" t="s">
        <v>3601</v>
      </c>
      <c r="G172" s="197" t="s">
        <v>2550</v>
      </c>
      <c r="H172" s="198">
        <v>3</v>
      </c>
      <c r="I172" s="199"/>
      <c r="J172" s="200">
        <f t="shared" si="30"/>
        <v>0</v>
      </c>
      <c r="K172" s="196" t="s">
        <v>1</v>
      </c>
      <c r="L172" s="40"/>
      <c r="M172" s="201" t="s">
        <v>1</v>
      </c>
      <c r="N172" s="202" t="s">
        <v>50</v>
      </c>
      <c r="O172" s="72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93</v>
      </c>
      <c r="AY172" s="17" t="s">
        <v>209</v>
      </c>
      <c r="BE172" s="206">
        <f t="shared" si="34"/>
        <v>0</v>
      </c>
      <c r="BF172" s="206">
        <f t="shared" si="35"/>
        <v>0</v>
      </c>
      <c r="BG172" s="206">
        <f t="shared" si="36"/>
        <v>0</v>
      </c>
      <c r="BH172" s="206">
        <f t="shared" si="37"/>
        <v>0</v>
      </c>
      <c r="BI172" s="206">
        <f t="shared" si="38"/>
        <v>0</v>
      </c>
      <c r="BJ172" s="17" t="s">
        <v>93</v>
      </c>
      <c r="BK172" s="206">
        <f t="shared" si="39"/>
        <v>0</v>
      </c>
      <c r="BL172" s="17" t="s">
        <v>217</v>
      </c>
      <c r="BM172" s="205" t="s">
        <v>731</v>
      </c>
    </row>
    <row r="173" spans="1:65" s="2" customFormat="1" ht="33" customHeight="1">
      <c r="A173" s="35"/>
      <c r="B173" s="36"/>
      <c r="C173" s="194" t="s">
        <v>538</v>
      </c>
      <c r="D173" s="194" t="s">
        <v>212</v>
      </c>
      <c r="E173" s="195" t="s">
        <v>3602</v>
      </c>
      <c r="F173" s="196" t="s">
        <v>3603</v>
      </c>
      <c r="G173" s="197" t="s">
        <v>2550</v>
      </c>
      <c r="H173" s="198">
        <v>1</v>
      </c>
      <c r="I173" s="199"/>
      <c r="J173" s="200">
        <f t="shared" si="30"/>
        <v>0</v>
      </c>
      <c r="K173" s="196" t="s">
        <v>1</v>
      </c>
      <c r="L173" s="40"/>
      <c r="M173" s="201" t="s">
        <v>1</v>
      </c>
      <c r="N173" s="202" t="s">
        <v>50</v>
      </c>
      <c r="O173" s="72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93</v>
      </c>
      <c r="AY173" s="17" t="s">
        <v>209</v>
      </c>
      <c r="BE173" s="206">
        <f t="shared" si="34"/>
        <v>0</v>
      </c>
      <c r="BF173" s="206">
        <f t="shared" si="35"/>
        <v>0</v>
      </c>
      <c r="BG173" s="206">
        <f t="shared" si="36"/>
        <v>0</v>
      </c>
      <c r="BH173" s="206">
        <f t="shared" si="37"/>
        <v>0</v>
      </c>
      <c r="BI173" s="206">
        <f t="shared" si="38"/>
        <v>0</v>
      </c>
      <c r="BJ173" s="17" t="s">
        <v>93</v>
      </c>
      <c r="BK173" s="206">
        <f t="shared" si="39"/>
        <v>0</v>
      </c>
      <c r="BL173" s="17" t="s">
        <v>217</v>
      </c>
      <c r="BM173" s="205" t="s">
        <v>742</v>
      </c>
    </row>
    <row r="174" spans="1:65" s="12" customFormat="1" ht="25.9" customHeight="1">
      <c r="B174" s="178"/>
      <c r="C174" s="179"/>
      <c r="D174" s="180" t="s">
        <v>84</v>
      </c>
      <c r="E174" s="181" t="s">
        <v>2801</v>
      </c>
      <c r="F174" s="181" t="s">
        <v>3488</v>
      </c>
      <c r="G174" s="179"/>
      <c r="H174" s="179"/>
      <c r="I174" s="182"/>
      <c r="J174" s="183">
        <f>BK174</f>
        <v>0</v>
      </c>
      <c r="K174" s="179"/>
      <c r="L174" s="184"/>
      <c r="M174" s="185"/>
      <c r="N174" s="186"/>
      <c r="O174" s="186"/>
      <c r="P174" s="187">
        <f>SUM(P175:P183)</f>
        <v>0</v>
      </c>
      <c r="Q174" s="186"/>
      <c r="R174" s="187">
        <f>SUM(R175:R183)</f>
        <v>0</v>
      </c>
      <c r="S174" s="186"/>
      <c r="T174" s="188">
        <f>SUM(T175:T183)</f>
        <v>0</v>
      </c>
      <c r="AR174" s="189" t="s">
        <v>93</v>
      </c>
      <c r="AT174" s="190" t="s">
        <v>84</v>
      </c>
      <c r="AU174" s="190" t="s">
        <v>85</v>
      </c>
      <c r="AY174" s="189" t="s">
        <v>209</v>
      </c>
      <c r="BK174" s="191">
        <f>SUM(BK175:BK183)</f>
        <v>0</v>
      </c>
    </row>
    <row r="175" spans="1:65" s="2" customFormat="1" ht="24.2" customHeight="1">
      <c r="A175" s="35"/>
      <c r="B175" s="36"/>
      <c r="C175" s="194" t="s">
        <v>544</v>
      </c>
      <c r="D175" s="194" t="s">
        <v>212</v>
      </c>
      <c r="E175" s="195" t="s">
        <v>3604</v>
      </c>
      <c r="F175" s="196" t="s">
        <v>3533</v>
      </c>
      <c r="G175" s="197" t="s">
        <v>2550</v>
      </c>
      <c r="H175" s="198">
        <v>12</v>
      </c>
      <c r="I175" s="199"/>
      <c r="J175" s="200">
        <f t="shared" ref="J175:J183" si="40">ROUND(I175*H175,2)</f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 t="shared" ref="P175:P183" si="41">O175*H175</f>
        <v>0</v>
      </c>
      <c r="Q175" s="203">
        <v>0</v>
      </c>
      <c r="R175" s="203">
        <f t="shared" ref="R175:R183" si="42">Q175*H175</f>
        <v>0</v>
      </c>
      <c r="S175" s="203">
        <v>0</v>
      </c>
      <c r="T175" s="204">
        <f t="shared" ref="T175:T183" si="43"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93</v>
      </c>
      <c r="AY175" s="17" t="s">
        <v>209</v>
      </c>
      <c r="BE175" s="206">
        <f t="shared" ref="BE175:BE183" si="44">IF(N175="základní",J175,0)</f>
        <v>0</v>
      </c>
      <c r="BF175" s="206">
        <f t="shared" ref="BF175:BF183" si="45">IF(N175="snížená",J175,0)</f>
        <v>0</v>
      </c>
      <c r="BG175" s="206">
        <f t="shared" ref="BG175:BG183" si="46">IF(N175="zákl. přenesená",J175,0)</f>
        <v>0</v>
      </c>
      <c r="BH175" s="206">
        <f t="shared" ref="BH175:BH183" si="47">IF(N175="sníž. přenesená",J175,0)</f>
        <v>0</v>
      </c>
      <c r="BI175" s="206">
        <f t="shared" ref="BI175:BI183" si="48">IF(N175="nulová",J175,0)</f>
        <v>0</v>
      </c>
      <c r="BJ175" s="17" t="s">
        <v>93</v>
      </c>
      <c r="BK175" s="206">
        <f t="shared" ref="BK175:BK183" si="49">ROUND(I175*H175,2)</f>
        <v>0</v>
      </c>
      <c r="BL175" s="17" t="s">
        <v>217</v>
      </c>
      <c r="BM175" s="205" t="s">
        <v>757</v>
      </c>
    </row>
    <row r="176" spans="1:65" s="2" customFormat="1" ht="24.2" customHeight="1">
      <c r="A176" s="35"/>
      <c r="B176" s="36"/>
      <c r="C176" s="194" t="s">
        <v>550</v>
      </c>
      <c r="D176" s="194" t="s">
        <v>212</v>
      </c>
      <c r="E176" s="195" t="s">
        <v>3605</v>
      </c>
      <c r="F176" s="196" t="s">
        <v>3535</v>
      </c>
      <c r="G176" s="197" t="s">
        <v>2550</v>
      </c>
      <c r="H176" s="198">
        <v>8</v>
      </c>
      <c r="I176" s="199"/>
      <c r="J176" s="200">
        <f t="shared" si="40"/>
        <v>0</v>
      </c>
      <c r="K176" s="196" t="s">
        <v>1</v>
      </c>
      <c r="L176" s="40"/>
      <c r="M176" s="201" t="s">
        <v>1</v>
      </c>
      <c r="N176" s="202" t="s">
        <v>50</v>
      </c>
      <c r="O176" s="72"/>
      <c r="P176" s="203">
        <f t="shared" si="41"/>
        <v>0</v>
      </c>
      <c r="Q176" s="203">
        <v>0</v>
      </c>
      <c r="R176" s="203">
        <f t="shared" si="42"/>
        <v>0</v>
      </c>
      <c r="S176" s="203">
        <v>0</v>
      </c>
      <c r="T176" s="204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93</v>
      </c>
      <c r="AY176" s="17" t="s">
        <v>209</v>
      </c>
      <c r="BE176" s="206">
        <f t="shared" si="44"/>
        <v>0</v>
      </c>
      <c r="BF176" s="206">
        <f t="shared" si="45"/>
        <v>0</v>
      </c>
      <c r="BG176" s="206">
        <f t="shared" si="46"/>
        <v>0</v>
      </c>
      <c r="BH176" s="206">
        <f t="shared" si="47"/>
        <v>0</v>
      </c>
      <c r="BI176" s="206">
        <f t="shared" si="48"/>
        <v>0</v>
      </c>
      <c r="BJ176" s="17" t="s">
        <v>93</v>
      </c>
      <c r="BK176" s="206">
        <f t="shared" si="49"/>
        <v>0</v>
      </c>
      <c r="BL176" s="17" t="s">
        <v>217</v>
      </c>
      <c r="BM176" s="205" t="s">
        <v>770</v>
      </c>
    </row>
    <row r="177" spans="1:65" s="2" customFormat="1" ht="33" customHeight="1">
      <c r="A177" s="35"/>
      <c r="B177" s="36"/>
      <c r="C177" s="194" t="s">
        <v>556</v>
      </c>
      <c r="D177" s="194" t="s">
        <v>212</v>
      </c>
      <c r="E177" s="195" t="s">
        <v>3606</v>
      </c>
      <c r="F177" s="196" t="s">
        <v>3537</v>
      </c>
      <c r="G177" s="197" t="s">
        <v>334</v>
      </c>
      <c r="H177" s="198">
        <v>1260</v>
      </c>
      <c r="I177" s="199"/>
      <c r="J177" s="200">
        <f t="shared" si="40"/>
        <v>0</v>
      </c>
      <c r="K177" s="196" t="s">
        <v>1</v>
      </c>
      <c r="L177" s="40"/>
      <c r="M177" s="201" t="s">
        <v>1</v>
      </c>
      <c r="N177" s="202" t="s">
        <v>50</v>
      </c>
      <c r="O177" s="72"/>
      <c r="P177" s="203">
        <f t="shared" si="41"/>
        <v>0</v>
      </c>
      <c r="Q177" s="203">
        <v>0</v>
      </c>
      <c r="R177" s="203">
        <f t="shared" si="42"/>
        <v>0</v>
      </c>
      <c r="S177" s="203">
        <v>0</v>
      </c>
      <c r="T177" s="204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217</v>
      </c>
      <c r="AT177" s="205" t="s">
        <v>212</v>
      </c>
      <c r="AU177" s="205" t="s">
        <v>93</v>
      </c>
      <c r="AY177" s="17" t="s">
        <v>209</v>
      </c>
      <c r="BE177" s="206">
        <f t="shared" si="44"/>
        <v>0</v>
      </c>
      <c r="BF177" s="206">
        <f t="shared" si="45"/>
        <v>0</v>
      </c>
      <c r="BG177" s="206">
        <f t="shared" si="46"/>
        <v>0</v>
      </c>
      <c r="BH177" s="206">
        <f t="shared" si="47"/>
        <v>0</v>
      </c>
      <c r="BI177" s="206">
        <f t="shared" si="48"/>
        <v>0</v>
      </c>
      <c r="BJ177" s="17" t="s">
        <v>93</v>
      </c>
      <c r="BK177" s="206">
        <f t="shared" si="49"/>
        <v>0</v>
      </c>
      <c r="BL177" s="17" t="s">
        <v>217</v>
      </c>
      <c r="BM177" s="205" t="s">
        <v>784</v>
      </c>
    </row>
    <row r="178" spans="1:65" s="2" customFormat="1" ht="24.2" customHeight="1">
      <c r="A178" s="35"/>
      <c r="B178" s="36"/>
      <c r="C178" s="194" t="s">
        <v>562</v>
      </c>
      <c r="D178" s="194" t="s">
        <v>212</v>
      </c>
      <c r="E178" s="195" t="s">
        <v>3514</v>
      </c>
      <c r="F178" s="196" t="s">
        <v>3539</v>
      </c>
      <c r="G178" s="197" t="s">
        <v>2550</v>
      </c>
      <c r="H178" s="198">
        <v>20</v>
      </c>
      <c r="I178" s="199"/>
      <c r="J178" s="200">
        <f t="shared" si="40"/>
        <v>0</v>
      </c>
      <c r="K178" s="196" t="s">
        <v>1</v>
      </c>
      <c r="L178" s="40"/>
      <c r="M178" s="201" t="s">
        <v>1</v>
      </c>
      <c r="N178" s="202" t="s">
        <v>50</v>
      </c>
      <c r="O178" s="72"/>
      <c r="P178" s="203">
        <f t="shared" si="41"/>
        <v>0</v>
      </c>
      <c r="Q178" s="203">
        <v>0</v>
      </c>
      <c r="R178" s="203">
        <f t="shared" si="42"/>
        <v>0</v>
      </c>
      <c r="S178" s="203">
        <v>0</v>
      </c>
      <c r="T178" s="204">
        <f t="shared" si="4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93</v>
      </c>
      <c r="AY178" s="17" t="s">
        <v>209</v>
      </c>
      <c r="BE178" s="206">
        <f t="shared" si="44"/>
        <v>0</v>
      </c>
      <c r="BF178" s="206">
        <f t="shared" si="45"/>
        <v>0</v>
      </c>
      <c r="BG178" s="206">
        <f t="shared" si="46"/>
        <v>0</v>
      </c>
      <c r="BH178" s="206">
        <f t="shared" si="47"/>
        <v>0</v>
      </c>
      <c r="BI178" s="206">
        <f t="shared" si="48"/>
        <v>0</v>
      </c>
      <c r="BJ178" s="17" t="s">
        <v>93</v>
      </c>
      <c r="BK178" s="206">
        <f t="shared" si="49"/>
        <v>0</v>
      </c>
      <c r="BL178" s="17" t="s">
        <v>217</v>
      </c>
      <c r="BM178" s="205" t="s">
        <v>797</v>
      </c>
    </row>
    <row r="179" spans="1:65" s="2" customFormat="1" ht="24.2" customHeight="1">
      <c r="A179" s="35"/>
      <c r="B179" s="36"/>
      <c r="C179" s="194" t="s">
        <v>568</v>
      </c>
      <c r="D179" s="194" t="s">
        <v>212</v>
      </c>
      <c r="E179" s="195" t="s">
        <v>3607</v>
      </c>
      <c r="F179" s="196" t="s">
        <v>3541</v>
      </c>
      <c r="G179" s="197" t="s">
        <v>334</v>
      </c>
      <c r="H179" s="198">
        <v>240</v>
      </c>
      <c r="I179" s="199"/>
      <c r="J179" s="200">
        <f t="shared" si="40"/>
        <v>0</v>
      </c>
      <c r="K179" s="196" t="s">
        <v>1</v>
      </c>
      <c r="L179" s="40"/>
      <c r="M179" s="201" t="s">
        <v>1</v>
      </c>
      <c r="N179" s="202" t="s">
        <v>50</v>
      </c>
      <c r="O179" s="72"/>
      <c r="P179" s="203">
        <f t="shared" si="41"/>
        <v>0</v>
      </c>
      <c r="Q179" s="203">
        <v>0</v>
      </c>
      <c r="R179" s="203">
        <f t="shared" si="42"/>
        <v>0</v>
      </c>
      <c r="S179" s="203">
        <v>0</v>
      </c>
      <c r="T179" s="204">
        <f t="shared" si="4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217</v>
      </c>
      <c r="AT179" s="205" t="s">
        <v>212</v>
      </c>
      <c r="AU179" s="205" t="s">
        <v>93</v>
      </c>
      <c r="AY179" s="17" t="s">
        <v>209</v>
      </c>
      <c r="BE179" s="206">
        <f t="shared" si="44"/>
        <v>0</v>
      </c>
      <c r="BF179" s="206">
        <f t="shared" si="45"/>
        <v>0</v>
      </c>
      <c r="BG179" s="206">
        <f t="shared" si="46"/>
        <v>0</v>
      </c>
      <c r="BH179" s="206">
        <f t="shared" si="47"/>
        <v>0</v>
      </c>
      <c r="BI179" s="206">
        <f t="shared" si="48"/>
        <v>0</v>
      </c>
      <c r="BJ179" s="17" t="s">
        <v>93</v>
      </c>
      <c r="BK179" s="206">
        <f t="shared" si="49"/>
        <v>0</v>
      </c>
      <c r="BL179" s="17" t="s">
        <v>217</v>
      </c>
      <c r="BM179" s="205" t="s">
        <v>813</v>
      </c>
    </row>
    <row r="180" spans="1:65" s="2" customFormat="1" ht="24.2" customHeight="1">
      <c r="A180" s="35"/>
      <c r="B180" s="36"/>
      <c r="C180" s="194" t="s">
        <v>573</v>
      </c>
      <c r="D180" s="194" t="s">
        <v>212</v>
      </c>
      <c r="E180" s="195" t="s">
        <v>3509</v>
      </c>
      <c r="F180" s="196" t="s">
        <v>3543</v>
      </c>
      <c r="G180" s="197" t="s">
        <v>334</v>
      </c>
      <c r="H180" s="198">
        <v>270</v>
      </c>
      <c r="I180" s="199"/>
      <c r="J180" s="200">
        <f t="shared" si="40"/>
        <v>0</v>
      </c>
      <c r="K180" s="196" t="s">
        <v>1</v>
      </c>
      <c r="L180" s="40"/>
      <c r="M180" s="201" t="s">
        <v>1</v>
      </c>
      <c r="N180" s="202" t="s">
        <v>50</v>
      </c>
      <c r="O180" s="72"/>
      <c r="P180" s="203">
        <f t="shared" si="41"/>
        <v>0</v>
      </c>
      <c r="Q180" s="203">
        <v>0</v>
      </c>
      <c r="R180" s="203">
        <f t="shared" si="42"/>
        <v>0</v>
      </c>
      <c r="S180" s="203">
        <v>0</v>
      </c>
      <c r="T180" s="204">
        <f t="shared" si="4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217</v>
      </c>
      <c r="AT180" s="205" t="s">
        <v>212</v>
      </c>
      <c r="AU180" s="205" t="s">
        <v>93</v>
      </c>
      <c r="AY180" s="17" t="s">
        <v>209</v>
      </c>
      <c r="BE180" s="206">
        <f t="shared" si="44"/>
        <v>0</v>
      </c>
      <c r="BF180" s="206">
        <f t="shared" si="45"/>
        <v>0</v>
      </c>
      <c r="BG180" s="206">
        <f t="shared" si="46"/>
        <v>0</v>
      </c>
      <c r="BH180" s="206">
        <f t="shared" si="47"/>
        <v>0</v>
      </c>
      <c r="BI180" s="206">
        <f t="shared" si="48"/>
        <v>0</v>
      </c>
      <c r="BJ180" s="17" t="s">
        <v>93</v>
      </c>
      <c r="BK180" s="206">
        <f t="shared" si="49"/>
        <v>0</v>
      </c>
      <c r="BL180" s="17" t="s">
        <v>217</v>
      </c>
      <c r="BM180" s="205" t="s">
        <v>868</v>
      </c>
    </row>
    <row r="181" spans="1:65" s="2" customFormat="1" ht="33" customHeight="1">
      <c r="A181" s="35"/>
      <c r="B181" s="36"/>
      <c r="C181" s="194" t="s">
        <v>579</v>
      </c>
      <c r="D181" s="194" t="s">
        <v>212</v>
      </c>
      <c r="E181" s="195" t="s">
        <v>3608</v>
      </c>
      <c r="F181" s="196" t="s">
        <v>3545</v>
      </c>
      <c r="G181" s="197" t="s">
        <v>2550</v>
      </c>
      <c r="H181" s="198">
        <v>56</v>
      </c>
      <c r="I181" s="199"/>
      <c r="J181" s="200">
        <f t="shared" si="40"/>
        <v>0</v>
      </c>
      <c r="K181" s="196" t="s">
        <v>1</v>
      </c>
      <c r="L181" s="40"/>
      <c r="M181" s="201" t="s">
        <v>1</v>
      </c>
      <c r="N181" s="202" t="s">
        <v>50</v>
      </c>
      <c r="O181" s="72"/>
      <c r="P181" s="203">
        <f t="shared" si="41"/>
        <v>0</v>
      </c>
      <c r="Q181" s="203">
        <v>0</v>
      </c>
      <c r="R181" s="203">
        <f t="shared" si="42"/>
        <v>0</v>
      </c>
      <c r="S181" s="203">
        <v>0</v>
      </c>
      <c r="T181" s="204">
        <f t="shared" si="4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217</v>
      </c>
      <c r="AT181" s="205" t="s">
        <v>212</v>
      </c>
      <c r="AU181" s="205" t="s">
        <v>93</v>
      </c>
      <c r="AY181" s="17" t="s">
        <v>209</v>
      </c>
      <c r="BE181" s="206">
        <f t="shared" si="44"/>
        <v>0</v>
      </c>
      <c r="BF181" s="206">
        <f t="shared" si="45"/>
        <v>0</v>
      </c>
      <c r="BG181" s="206">
        <f t="shared" si="46"/>
        <v>0</v>
      </c>
      <c r="BH181" s="206">
        <f t="shared" si="47"/>
        <v>0</v>
      </c>
      <c r="BI181" s="206">
        <f t="shared" si="48"/>
        <v>0</v>
      </c>
      <c r="BJ181" s="17" t="s">
        <v>93</v>
      </c>
      <c r="BK181" s="206">
        <f t="shared" si="49"/>
        <v>0</v>
      </c>
      <c r="BL181" s="17" t="s">
        <v>217</v>
      </c>
      <c r="BM181" s="205" t="s">
        <v>880</v>
      </c>
    </row>
    <row r="182" spans="1:65" s="2" customFormat="1" ht="24.2" customHeight="1">
      <c r="A182" s="35"/>
      <c r="B182" s="36"/>
      <c r="C182" s="194" t="s">
        <v>586</v>
      </c>
      <c r="D182" s="194" t="s">
        <v>212</v>
      </c>
      <c r="E182" s="195" t="s">
        <v>3609</v>
      </c>
      <c r="F182" s="196" t="s">
        <v>3547</v>
      </c>
      <c r="G182" s="197" t="s">
        <v>462</v>
      </c>
      <c r="H182" s="198">
        <v>0.5</v>
      </c>
      <c r="I182" s="199"/>
      <c r="J182" s="200">
        <f t="shared" si="40"/>
        <v>0</v>
      </c>
      <c r="K182" s="196" t="s">
        <v>1</v>
      </c>
      <c r="L182" s="40"/>
      <c r="M182" s="201" t="s">
        <v>1</v>
      </c>
      <c r="N182" s="202" t="s">
        <v>50</v>
      </c>
      <c r="O182" s="72"/>
      <c r="P182" s="203">
        <f t="shared" si="41"/>
        <v>0</v>
      </c>
      <c r="Q182" s="203">
        <v>0</v>
      </c>
      <c r="R182" s="203">
        <f t="shared" si="42"/>
        <v>0</v>
      </c>
      <c r="S182" s="203">
        <v>0</v>
      </c>
      <c r="T182" s="204">
        <f t="shared" si="4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217</v>
      </c>
      <c r="AT182" s="205" t="s">
        <v>212</v>
      </c>
      <c r="AU182" s="205" t="s">
        <v>93</v>
      </c>
      <c r="AY182" s="17" t="s">
        <v>209</v>
      </c>
      <c r="BE182" s="206">
        <f t="shared" si="44"/>
        <v>0</v>
      </c>
      <c r="BF182" s="206">
        <f t="shared" si="45"/>
        <v>0</v>
      </c>
      <c r="BG182" s="206">
        <f t="shared" si="46"/>
        <v>0</v>
      </c>
      <c r="BH182" s="206">
        <f t="shared" si="47"/>
        <v>0</v>
      </c>
      <c r="BI182" s="206">
        <f t="shared" si="48"/>
        <v>0</v>
      </c>
      <c r="BJ182" s="17" t="s">
        <v>93</v>
      </c>
      <c r="BK182" s="206">
        <f t="shared" si="49"/>
        <v>0</v>
      </c>
      <c r="BL182" s="17" t="s">
        <v>217</v>
      </c>
      <c r="BM182" s="205" t="s">
        <v>890</v>
      </c>
    </row>
    <row r="183" spans="1:65" s="2" customFormat="1" ht="16.5" customHeight="1">
      <c r="A183" s="35"/>
      <c r="B183" s="36"/>
      <c r="C183" s="194" t="s">
        <v>592</v>
      </c>
      <c r="D183" s="194" t="s">
        <v>212</v>
      </c>
      <c r="E183" s="195" t="s">
        <v>3548</v>
      </c>
      <c r="F183" s="196" t="s">
        <v>3549</v>
      </c>
      <c r="G183" s="197" t="s">
        <v>2550</v>
      </c>
      <c r="H183" s="198">
        <v>1</v>
      </c>
      <c r="I183" s="199"/>
      <c r="J183" s="200">
        <f t="shared" si="40"/>
        <v>0</v>
      </c>
      <c r="K183" s="196" t="s">
        <v>1</v>
      </c>
      <c r="L183" s="40"/>
      <c r="M183" s="201" t="s">
        <v>1</v>
      </c>
      <c r="N183" s="202" t="s">
        <v>50</v>
      </c>
      <c r="O183" s="72"/>
      <c r="P183" s="203">
        <f t="shared" si="41"/>
        <v>0</v>
      </c>
      <c r="Q183" s="203">
        <v>0</v>
      </c>
      <c r="R183" s="203">
        <f t="shared" si="42"/>
        <v>0</v>
      </c>
      <c r="S183" s="203">
        <v>0</v>
      </c>
      <c r="T183" s="204">
        <f t="shared" si="4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217</v>
      </c>
      <c r="AT183" s="205" t="s">
        <v>212</v>
      </c>
      <c r="AU183" s="205" t="s">
        <v>93</v>
      </c>
      <c r="AY183" s="17" t="s">
        <v>209</v>
      </c>
      <c r="BE183" s="206">
        <f t="shared" si="44"/>
        <v>0</v>
      </c>
      <c r="BF183" s="206">
        <f t="shared" si="45"/>
        <v>0</v>
      </c>
      <c r="BG183" s="206">
        <f t="shared" si="46"/>
        <v>0</v>
      </c>
      <c r="BH183" s="206">
        <f t="shared" si="47"/>
        <v>0</v>
      </c>
      <c r="BI183" s="206">
        <f t="shared" si="48"/>
        <v>0</v>
      </c>
      <c r="BJ183" s="17" t="s">
        <v>93</v>
      </c>
      <c r="BK183" s="206">
        <f t="shared" si="49"/>
        <v>0</v>
      </c>
      <c r="BL183" s="17" t="s">
        <v>217</v>
      </c>
      <c r="BM183" s="205" t="s">
        <v>900</v>
      </c>
    </row>
    <row r="184" spans="1:65" s="12" customFormat="1" ht="25.9" customHeight="1">
      <c r="B184" s="178"/>
      <c r="C184" s="179"/>
      <c r="D184" s="180" t="s">
        <v>84</v>
      </c>
      <c r="E184" s="181" t="s">
        <v>2720</v>
      </c>
      <c r="F184" s="181" t="s">
        <v>3550</v>
      </c>
      <c r="G184" s="179"/>
      <c r="H184" s="179"/>
      <c r="I184" s="182"/>
      <c r="J184" s="183">
        <f>BK184</f>
        <v>0</v>
      </c>
      <c r="K184" s="179"/>
      <c r="L184" s="184"/>
      <c r="M184" s="185"/>
      <c r="N184" s="186"/>
      <c r="O184" s="186"/>
      <c r="P184" s="187">
        <f>SUM(P185:P191)</f>
        <v>0</v>
      </c>
      <c r="Q184" s="186"/>
      <c r="R184" s="187">
        <f>SUM(R185:R191)</f>
        <v>0</v>
      </c>
      <c r="S184" s="186"/>
      <c r="T184" s="188">
        <f>SUM(T185:T191)</f>
        <v>0</v>
      </c>
      <c r="AR184" s="189" t="s">
        <v>93</v>
      </c>
      <c r="AT184" s="190" t="s">
        <v>84</v>
      </c>
      <c r="AU184" s="190" t="s">
        <v>85</v>
      </c>
      <c r="AY184" s="189" t="s">
        <v>209</v>
      </c>
      <c r="BK184" s="191">
        <f>SUM(BK185:BK191)</f>
        <v>0</v>
      </c>
    </row>
    <row r="185" spans="1:65" s="2" customFormat="1" ht="24.2" customHeight="1">
      <c r="A185" s="35"/>
      <c r="B185" s="36"/>
      <c r="C185" s="194" t="s">
        <v>598</v>
      </c>
      <c r="D185" s="194" t="s">
        <v>212</v>
      </c>
      <c r="E185" s="195" t="s">
        <v>3610</v>
      </c>
      <c r="F185" s="196" t="s">
        <v>3552</v>
      </c>
      <c r="G185" s="197" t="s">
        <v>2550</v>
      </c>
      <c r="H185" s="198">
        <v>1</v>
      </c>
      <c r="I185" s="199"/>
      <c r="J185" s="200">
        <f t="shared" ref="J185:J191" si="50">ROUND(I185*H185,2)</f>
        <v>0</v>
      </c>
      <c r="K185" s="196" t="s">
        <v>1</v>
      </c>
      <c r="L185" s="40"/>
      <c r="M185" s="201" t="s">
        <v>1</v>
      </c>
      <c r="N185" s="202" t="s">
        <v>50</v>
      </c>
      <c r="O185" s="72"/>
      <c r="P185" s="203">
        <f t="shared" ref="P185:P191" si="51">O185*H185</f>
        <v>0</v>
      </c>
      <c r="Q185" s="203">
        <v>0</v>
      </c>
      <c r="R185" s="203">
        <f t="shared" ref="R185:R191" si="52">Q185*H185</f>
        <v>0</v>
      </c>
      <c r="S185" s="203">
        <v>0</v>
      </c>
      <c r="T185" s="204">
        <f t="shared" ref="T185:T191" si="5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217</v>
      </c>
      <c r="AT185" s="205" t="s">
        <v>212</v>
      </c>
      <c r="AU185" s="205" t="s">
        <v>93</v>
      </c>
      <c r="AY185" s="17" t="s">
        <v>209</v>
      </c>
      <c r="BE185" s="206">
        <f t="shared" ref="BE185:BE191" si="54">IF(N185="základní",J185,0)</f>
        <v>0</v>
      </c>
      <c r="BF185" s="206">
        <f t="shared" ref="BF185:BF191" si="55">IF(N185="snížená",J185,0)</f>
        <v>0</v>
      </c>
      <c r="BG185" s="206">
        <f t="shared" ref="BG185:BG191" si="56">IF(N185="zákl. přenesená",J185,0)</f>
        <v>0</v>
      </c>
      <c r="BH185" s="206">
        <f t="shared" ref="BH185:BH191" si="57">IF(N185="sníž. přenesená",J185,0)</f>
        <v>0</v>
      </c>
      <c r="BI185" s="206">
        <f t="shared" ref="BI185:BI191" si="58">IF(N185="nulová",J185,0)</f>
        <v>0</v>
      </c>
      <c r="BJ185" s="17" t="s">
        <v>93</v>
      </c>
      <c r="BK185" s="206">
        <f t="shared" ref="BK185:BK191" si="59">ROUND(I185*H185,2)</f>
        <v>0</v>
      </c>
      <c r="BL185" s="17" t="s">
        <v>217</v>
      </c>
      <c r="BM185" s="205" t="s">
        <v>911</v>
      </c>
    </row>
    <row r="186" spans="1:65" s="2" customFormat="1" ht="33" customHeight="1">
      <c r="A186" s="35"/>
      <c r="B186" s="36"/>
      <c r="C186" s="194" t="s">
        <v>603</v>
      </c>
      <c r="D186" s="194" t="s">
        <v>212</v>
      </c>
      <c r="E186" s="195" t="s">
        <v>3611</v>
      </c>
      <c r="F186" s="196" t="s">
        <v>3554</v>
      </c>
      <c r="G186" s="197" t="s">
        <v>2550</v>
      </c>
      <c r="H186" s="198">
        <v>1</v>
      </c>
      <c r="I186" s="199"/>
      <c r="J186" s="200">
        <f t="shared" si="50"/>
        <v>0</v>
      </c>
      <c r="K186" s="196" t="s">
        <v>1</v>
      </c>
      <c r="L186" s="40"/>
      <c r="M186" s="201" t="s">
        <v>1</v>
      </c>
      <c r="N186" s="202" t="s">
        <v>50</v>
      </c>
      <c r="O186" s="72"/>
      <c r="P186" s="203">
        <f t="shared" si="51"/>
        <v>0</v>
      </c>
      <c r="Q186" s="203">
        <v>0</v>
      </c>
      <c r="R186" s="203">
        <f t="shared" si="52"/>
        <v>0</v>
      </c>
      <c r="S186" s="203">
        <v>0</v>
      </c>
      <c r="T186" s="204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217</v>
      </c>
      <c r="AT186" s="205" t="s">
        <v>212</v>
      </c>
      <c r="AU186" s="205" t="s">
        <v>93</v>
      </c>
      <c r="AY186" s="17" t="s">
        <v>209</v>
      </c>
      <c r="BE186" s="206">
        <f t="shared" si="54"/>
        <v>0</v>
      </c>
      <c r="BF186" s="206">
        <f t="shared" si="55"/>
        <v>0</v>
      </c>
      <c r="BG186" s="206">
        <f t="shared" si="56"/>
        <v>0</v>
      </c>
      <c r="BH186" s="206">
        <f t="shared" si="57"/>
        <v>0</v>
      </c>
      <c r="BI186" s="206">
        <f t="shared" si="58"/>
        <v>0</v>
      </c>
      <c r="BJ186" s="17" t="s">
        <v>93</v>
      </c>
      <c r="BK186" s="206">
        <f t="shared" si="59"/>
        <v>0</v>
      </c>
      <c r="BL186" s="17" t="s">
        <v>217</v>
      </c>
      <c r="BM186" s="205" t="s">
        <v>925</v>
      </c>
    </row>
    <row r="187" spans="1:65" s="2" customFormat="1" ht="24.2" customHeight="1">
      <c r="A187" s="35"/>
      <c r="B187" s="36"/>
      <c r="C187" s="194" t="s">
        <v>609</v>
      </c>
      <c r="D187" s="194" t="s">
        <v>212</v>
      </c>
      <c r="E187" s="195" t="s">
        <v>3612</v>
      </c>
      <c r="F187" s="196" t="s">
        <v>3556</v>
      </c>
      <c r="G187" s="197" t="s">
        <v>2550</v>
      </c>
      <c r="H187" s="198">
        <v>1</v>
      </c>
      <c r="I187" s="199"/>
      <c r="J187" s="200">
        <f t="shared" si="50"/>
        <v>0</v>
      </c>
      <c r="K187" s="196" t="s">
        <v>1</v>
      </c>
      <c r="L187" s="40"/>
      <c r="M187" s="201" t="s">
        <v>1</v>
      </c>
      <c r="N187" s="202" t="s">
        <v>50</v>
      </c>
      <c r="O187" s="72"/>
      <c r="P187" s="203">
        <f t="shared" si="51"/>
        <v>0</v>
      </c>
      <c r="Q187" s="203">
        <v>0</v>
      </c>
      <c r="R187" s="203">
        <f t="shared" si="52"/>
        <v>0</v>
      </c>
      <c r="S187" s="203">
        <v>0</v>
      </c>
      <c r="T187" s="204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217</v>
      </c>
      <c r="AT187" s="205" t="s">
        <v>212</v>
      </c>
      <c r="AU187" s="205" t="s">
        <v>93</v>
      </c>
      <c r="AY187" s="17" t="s">
        <v>209</v>
      </c>
      <c r="BE187" s="206">
        <f t="shared" si="54"/>
        <v>0</v>
      </c>
      <c r="BF187" s="206">
        <f t="shared" si="55"/>
        <v>0</v>
      </c>
      <c r="BG187" s="206">
        <f t="shared" si="56"/>
        <v>0</v>
      </c>
      <c r="BH187" s="206">
        <f t="shared" si="57"/>
        <v>0</v>
      </c>
      <c r="BI187" s="206">
        <f t="shared" si="58"/>
        <v>0</v>
      </c>
      <c r="BJ187" s="17" t="s">
        <v>93</v>
      </c>
      <c r="BK187" s="206">
        <f t="shared" si="59"/>
        <v>0</v>
      </c>
      <c r="BL187" s="17" t="s">
        <v>217</v>
      </c>
      <c r="BM187" s="205" t="s">
        <v>944</v>
      </c>
    </row>
    <row r="188" spans="1:65" s="2" customFormat="1" ht="24.2" customHeight="1">
      <c r="A188" s="35"/>
      <c r="B188" s="36"/>
      <c r="C188" s="194" t="s">
        <v>618</v>
      </c>
      <c r="D188" s="194" t="s">
        <v>212</v>
      </c>
      <c r="E188" s="195" t="s">
        <v>3613</v>
      </c>
      <c r="F188" s="196" t="s">
        <v>3558</v>
      </c>
      <c r="G188" s="197" t="s">
        <v>2550</v>
      </c>
      <c r="H188" s="198">
        <v>2</v>
      </c>
      <c r="I188" s="199"/>
      <c r="J188" s="200">
        <f t="shared" si="50"/>
        <v>0</v>
      </c>
      <c r="K188" s="196" t="s">
        <v>1</v>
      </c>
      <c r="L188" s="40"/>
      <c r="M188" s="201" t="s">
        <v>1</v>
      </c>
      <c r="N188" s="202" t="s">
        <v>50</v>
      </c>
      <c r="O188" s="72"/>
      <c r="P188" s="203">
        <f t="shared" si="51"/>
        <v>0</v>
      </c>
      <c r="Q188" s="203">
        <v>0</v>
      </c>
      <c r="R188" s="203">
        <f t="shared" si="52"/>
        <v>0</v>
      </c>
      <c r="S188" s="203">
        <v>0</v>
      </c>
      <c r="T188" s="204">
        <f t="shared" si="5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217</v>
      </c>
      <c r="AT188" s="205" t="s">
        <v>212</v>
      </c>
      <c r="AU188" s="205" t="s">
        <v>93</v>
      </c>
      <c r="AY188" s="17" t="s">
        <v>209</v>
      </c>
      <c r="BE188" s="206">
        <f t="shared" si="54"/>
        <v>0</v>
      </c>
      <c r="BF188" s="206">
        <f t="shared" si="55"/>
        <v>0</v>
      </c>
      <c r="BG188" s="206">
        <f t="shared" si="56"/>
        <v>0</v>
      </c>
      <c r="BH188" s="206">
        <f t="shared" si="57"/>
        <v>0</v>
      </c>
      <c r="BI188" s="206">
        <f t="shared" si="58"/>
        <v>0</v>
      </c>
      <c r="BJ188" s="17" t="s">
        <v>93</v>
      </c>
      <c r="BK188" s="206">
        <f t="shared" si="59"/>
        <v>0</v>
      </c>
      <c r="BL188" s="17" t="s">
        <v>217</v>
      </c>
      <c r="BM188" s="205" t="s">
        <v>954</v>
      </c>
    </row>
    <row r="189" spans="1:65" s="2" customFormat="1" ht="24.2" customHeight="1">
      <c r="A189" s="35"/>
      <c r="B189" s="36"/>
      <c r="C189" s="194" t="s">
        <v>624</v>
      </c>
      <c r="D189" s="194" t="s">
        <v>212</v>
      </c>
      <c r="E189" s="195" t="s">
        <v>3614</v>
      </c>
      <c r="F189" s="196" t="s">
        <v>3560</v>
      </c>
      <c r="G189" s="197" t="s">
        <v>2550</v>
      </c>
      <c r="H189" s="198">
        <v>46</v>
      </c>
      <c r="I189" s="199"/>
      <c r="J189" s="200">
        <f t="shared" si="50"/>
        <v>0</v>
      </c>
      <c r="K189" s="196" t="s">
        <v>1</v>
      </c>
      <c r="L189" s="40"/>
      <c r="M189" s="201" t="s">
        <v>1</v>
      </c>
      <c r="N189" s="202" t="s">
        <v>50</v>
      </c>
      <c r="O189" s="72"/>
      <c r="P189" s="203">
        <f t="shared" si="51"/>
        <v>0</v>
      </c>
      <c r="Q189" s="203">
        <v>0</v>
      </c>
      <c r="R189" s="203">
        <f t="shared" si="52"/>
        <v>0</v>
      </c>
      <c r="S189" s="203">
        <v>0</v>
      </c>
      <c r="T189" s="204">
        <f t="shared" si="5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217</v>
      </c>
      <c r="AT189" s="205" t="s">
        <v>212</v>
      </c>
      <c r="AU189" s="205" t="s">
        <v>93</v>
      </c>
      <c r="AY189" s="17" t="s">
        <v>209</v>
      </c>
      <c r="BE189" s="206">
        <f t="shared" si="54"/>
        <v>0</v>
      </c>
      <c r="BF189" s="206">
        <f t="shared" si="55"/>
        <v>0</v>
      </c>
      <c r="BG189" s="206">
        <f t="shared" si="56"/>
        <v>0</v>
      </c>
      <c r="BH189" s="206">
        <f t="shared" si="57"/>
        <v>0</v>
      </c>
      <c r="BI189" s="206">
        <f t="shared" si="58"/>
        <v>0</v>
      </c>
      <c r="BJ189" s="17" t="s">
        <v>93</v>
      </c>
      <c r="BK189" s="206">
        <f t="shared" si="59"/>
        <v>0</v>
      </c>
      <c r="BL189" s="17" t="s">
        <v>217</v>
      </c>
      <c r="BM189" s="205" t="s">
        <v>964</v>
      </c>
    </row>
    <row r="190" spans="1:65" s="2" customFormat="1" ht="33" customHeight="1">
      <c r="A190" s="35"/>
      <c r="B190" s="36"/>
      <c r="C190" s="194" t="s">
        <v>630</v>
      </c>
      <c r="D190" s="194" t="s">
        <v>212</v>
      </c>
      <c r="E190" s="195" t="s">
        <v>3615</v>
      </c>
      <c r="F190" s="196" t="s">
        <v>3562</v>
      </c>
      <c r="G190" s="197" t="s">
        <v>2550</v>
      </c>
      <c r="H190" s="198">
        <v>1</v>
      </c>
      <c r="I190" s="199"/>
      <c r="J190" s="200">
        <f t="shared" si="50"/>
        <v>0</v>
      </c>
      <c r="K190" s="196" t="s">
        <v>1</v>
      </c>
      <c r="L190" s="40"/>
      <c r="M190" s="201" t="s">
        <v>1</v>
      </c>
      <c r="N190" s="202" t="s">
        <v>50</v>
      </c>
      <c r="O190" s="72"/>
      <c r="P190" s="203">
        <f t="shared" si="51"/>
        <v>0</v>
      </c>
      <c r="Q190" s="203">
        <v>0</v>
      </c>
      <c r="R190" s="203">
        <f t="shared" si="52"/>
        <v>0</v>
      </c>
      <c r="S190" s="203">
        <v>0</v>
      </c>
      <c r="T190" s="204">
        <f t="shared" si="5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217</v>
      </c>
      <c r="AT190" s="205" t="s">
        <v>212</v>
      </c>
      <c r="AU190" s="205" t="s">
        <v>93</v>
      </c>
      <c r="AY190" s="17" t="s">
        <v>209</v>
      </c>
      <c r="BE190" s="206">
        <f t="shared" si="54"/>
        <v>0</v>
      </c>
      <c r="BF190" s="206">
        <f t="shared" si="55"/>
        <v>0</v>
      </c>
      <c r="BG190" s="206">
        <f t="shared" si="56"/>
        <v>0</v>
      </c>
      <c r="BH190" s="206">
        <f t="shared" si="57"/>
        <v>0</v>
      </c>
      <c r="BI190" s="206">
        <f t="shared" si="58"/>
        <v>0</v>
      </c>
      <c r="BJ190" s="17" t="s">
        <v>93</v>
      </c>
      <c r="BK190" s="206">
        <f t="shared" si="59"/>
        <v>0</v>
      </c>
      <c r="BL190" s="17" t="s">
        <v>217</v>
      </c>
      <c r="BM190" s="205" t="s">
        <v>979</v>
      </c>
    </row>
    <row r="191" spans="1:65" s="2" customFormat="1" ht="33" customHeight="1">
      <c r="A191" s="35"/>
      <c r="B191" s="36"/>
      <c r="C191" s="194" t="s">
        <v>636</v>
      </c>
      <c r="D191" s="194" t="s">
        <v>212</v>
      </c>
      <c r="E191" s="195" t="s">
        <v>3616</v>
      </c>
      <c r="F191" s="196" t="s">
        <v>3564</v>
      </c>
      <c r="G191" s="197" t="s">
        <v>2550</v>
      </c>
      <c r="H191" s="198">
        <v>2</v>
      </c>
      <c r="I191" s="199"/>
      <c r="J191" s="200">
        <f t="shared" si="50"/>
        <v>0</v>
      </c>
      <c r="K191" s="196" t="s">
        <v>1</v>
      </c>
      <c r="L191" s="40"/>
      <c r="M191" s="201" t="s">
        <v>1</v>
      </c>
      <c r="N191" s="202" t="s">
        <v>50</v>
      </c>
      <c r="O191" s="72"/>
      <c r="P191" s="203">
        <f t="shared" si="51"/>
        <v>0</v>
      </c>
      <c r="Q191" s="203">
        <v>0</v>
      </c>
      <c r="R191" s="203">
        <f t="shared" si="52"/>
        <v>0</v>
      </c>
      <c r="S191" s="203">
        <v>0</v>
      </c>
      <c r="T191" s="204">
        <f t="shared" si="5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217</v>
      </c>
      <c r="AT191" s="205" t="s">
        <v>212</v>
      </c>
      <c r="AU191" s="205" t="s">
        <v>93</v>
      </c>
      <c r="AY191" s="17" t="s">
        <v>209</v>
      </c>
      <c r="BE191" s="206">
        <f t="shared" si="54"/>
        <v>0</v>
      </c>
      <c r="BF191" s="206">
        <f t="shared" si="55"/>
        <v>0</v>
      </c>
      <c r="BG191" s="206">
        <f t="shared" si="56"/>
        <v>0</v>
      </c>
      <c r="BH191" s="206">
        <f t="shared" si="57"/>
        <v>0</v>
      </c>
      <c r="BI191" s="206">
        <f t="shared" si="58"/>
        <v>0</v>
      </c>
      <c r="BJ191" s="17" t="s">
        <v>93</v>
      </c>
      <c r="BK191" s="206">
        <f t="shared" si="59"/>
        <v>0</v>
      </c>
      <c r="BL191" s="17" t="s">
        <v>217</v>
      </c>
      <c r="BM191" s="205" t="s">
        <v>990</v>
      </c>
    </row>
    <row r="192" spans="1:65" s="12" customFormat="1" ht="25.9" customHeight="1">
      <c r="B192" s="178"/>
      <c r="C192" s="179"/>
      <c r="D192" s="180" t="s">
        <v>84</v>
      </c>
      <c r="E192" s="181" t="s">
        <v>2738</v>
      </c>
      <c r="F192" s="181" t="s">
        <v>3565</v>
      </c>
      <c r="G192" s="179"/>
      <c r="H192" s="179"/>
      <c r="I192" s="182"/>
      <c r="J192" s="183">
        <f>BK192</f>
        <v>0</v>
      </c>
      <c r="K192" s="179"/>
      <c r="L192" s="184"/>
      <c r="M192" s="185"/>
      <c r="N192" s="186"/>
      <c r="O192" s="186"/>
      <c r="P192" s="187">
        <f>SUM(P193:P198)</f>
        <v>0</v>
      </c>
      <c r="Q192" s="186"/>
      <c r="R192" s="187">
        <f>SUM(R193:R198)</f>
        <v>0</v>
      </c>
      <c r="S192" s="186"/>
      <c r="T192" s="188">
        <f>SUM(T193:T198)</f>
        <v>0</v>
      </c>
      <c r="AR192" s="189" t="s">
        <v>93</v>
      </c>
      <c r="AT192" s="190" t="s">
        <v>84</v>
      </c>
      <c r="AU192" s="190" t="s">
        <v>85</v>
      </c>
      <c r="AY192" s="189" t="s">
        <v>209</v>
      </c>
      <c r="BK192" s="191">
        <f>SUM(BK193:BK198)</f>
        <v>0</v>
      </c>
    </row>
    <row r="193" spans="1:65" s="2" customFormat="1" ht="76.349999999999994" customHeight="1">
      <c r="A193" s="35"/>
      <c r="B193" s="36"/>
      <c r="C193" s="194" t="s">
        <v>641</v>
      </c>
      <c r="D193" s="194" t="s">
        <v>212</v>
      </c>
      <c r="E193" s="195" t="s">
        <v>3617</v>
      </c>
      <c r="F193" s="196" t="s">
        <v>3567</v>
      </c>
      <c r="G193" s="197" t="s">
        <v>2550</v>
      </c>
      <c r="H193" s="198">
        <v>4</v>
      </c>
      <c r="I193" s="199"/>
      <c r="J193" s="200">
        <f t="shared" ref="J193:J198" si="60">ROUND(I193*H193,2)</f>
        <v>0</v>
      </c>
      <c r="K193" s="196" t="s">
        <v>1</v>
      </c>
      <c r="L193" s="40"/>
      <c r="M193" s="201" t="s">
        <v>1</v>
      </c>
      <c r="N193" s="202" t="s">
        <v>50</v>
      </c>
      <c r="O193" s="72"/>
      <c r="P193" s="203">
        <f t="shared" ref="P193:P198" si="61">O193*H193</f>
        <v>0</v>
      </c>
      <c r="Q193" s="203">
        <v>0</v>
      </c>
      <c r="R193" s="203">
        <f t="shared" ref="R193:R198" si="62">Q193*H193</f>
        <v>0</v>
      </c>
      <c r="S193" s="203">
        <v>0</v>
      </c>
      <c r="T193" s="204">
        <f t="shared" ref="T193:T198" si="6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217</v>
      </c>
      <c r="AT193" s="205" t="s">
        <v>212</v>
      </c>
      <c r="AU193" s="205" t="s">
        <v>93</v>
      </c>
      <c r="AY193" s="17" t="s">
        <v>209</v>
      </c>
      <c r="BE193" s="206">
        <f t="shared" ref="BE193:BE198" si="64">IF(N193="základní",J193,0)</f>
        <v>0</v>
      </c>
      <c r="BF193" s="206">
        <f t="shared" ref="BF193:BF198" si="65">IF(N193="snížená",J193,0)</f>
        <v>0</v>
      </c>
      <c r="BG193" s="206">
        <f t="shared" ref="BG193:BG198" si="66">IF(N193="zákl. přenesená",J193,0)</f>
        <v>0</v>
      </c>
      <c r="BH193" s="206">
        <f t="shared" ref="BH193:BH198" si="67">IF(N193="sníž. přenesená",J193,0)</f>
        <v>0</v>
      </c>
      <c r="BI193" s="206">
        <f t="shared" ref="BI193:BI198" si="68">IF(N193="nulová",J193,0)</f>
        <v>0</v>
      </c>
      <c r="BJ193" s="17" t="s">
        <v>93</v>
      </c>
      <c r="BK193" s="206">
        <f t="shared" ref="BK193:BK198" si="69">ROUND(I193*H193,2)</f>
        <v>0</v>
      </c>
      <c r="BL193" s="17" t="s">
        <v>217</v>
      </c>
      <c r="BM193" s="205" t="s">
        <v>1000</v>
      </c>
    </row>
    <row r="194" spans="1:65" s="2" customFormat="1" ht="24.2" customHeight="1">
      <c r="A194" s="35"/>
      <c r="B194" s="36"/>
      <c r="C194" s="194" t="s">
        <v>646</v>
      </c>
      <c r="D194" s="194" t="s">
        <v>212</v>
      </c>
      <c r="E194" s="195" t="s">
        <v>3618</v>
      </c>
      <c r="F194" s="196" t="s">
        <v>3569</v>
      </c>
      <c r="G194" s="197" t="s">
        <v>2550</v>
      </c>
      <c r="H194" s="198">
        <v>4</v>
      </c>
      <c r="I194" s="199"/>
      <c r="J194" s="200">
        <f t="shared" si="60"/>
        <v>0</v>
      </c>
      <c r="K194" s="196" t="s">
        <v>1</v>
      </c>
      <c r="L194" s="40"/>
      <c r="M194" s="201" t="s">
        <v>1</v>
      </c>
      <c r="N194" s="202" t="s">
        <v>50</v>
      </c>
      <c r="O194" s="72"/>
      <c r="P194" s="203">
        <f t="shared" si="61"/>
        <v>0</v>
      </c>
      <c r="Q194" s="203">
        <v>0</v>
      </c>
      <c r="R194" s="203">
        <f t="shared" si="62"/>
        <v>0</v>
      </c>
      <c r="S194" s="203">
        <v>0</v>
      </c>
      <c r="T194" s="204">
        <f t="shared" si="6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217</v>
      </c>
      <c r="AT194" s="205" t="s">
        <v>212</v>
      </c>
      <c r="AU194" s="205" t="s">
        <v>93</v>
      </c>
      <c r="AY194" s="17" t="s">
        <v>209</v>
      </c>
      <c r="BE194" s="206">
        <f t="shared" si="64"/>
        <v>0</v>
      </c>
      <c r="BF194" s="206">
        <f t="shared" si="65"/>
        <v>0</v>
      </c>
      <c r="BG194" s="206">
        <f t="shared" si="66"/>
        <v>0</v>
      </c>
      <c r="BH194" s="206">
        <f t="shared" si="67"/>
        <v>0</v>
      </c>
      <c r="BI194" s="206">
        <f t="shared" si="68"/>
        <v>0</v>
      </c>
      <c r="BJ194" s="17" t="s">
        <v>93</v>
      </c>
      <c r="BK194" s="206">
        <f t="shared" si="69"/>
        <v>0</v>
      </c>
      <c r="BL194" s="17" t="s">
        <v>217</v>
      </c>
      <c r="BM194" s="205" t="s">
        <v>1013</v>
      </c>
    </row>
    <row r="195" spans="1:65" s="2" customFormat="1" ht="66.75" customHeight="1">
      <c r="A195" s="35"/>
      <c r="B195" s="36"/>
      <c r="C195" s="194" t="s">
        <v>654</v>
      </c>
      <c r="D195" s="194" t="s">
        <v>212</v>
      </c>
      <c r="E195" s="195" t="s">
        <v>3619</v>
      </c>
      <c r="F195" s="196" t="s">
        <v>3571</v>
      </c>
      <c r="G195" s="197" t="s">
        <v>2550</v>
      </c>
      <c r="H195" s="198">
        <v>5</v>
      </c>
      <c r="I195" s="199"/>
      <c r="J195" s="200">
        <f t="shared" si="60"/>
        <v>0</v>
      </c>
      <c r="K195" s="196" t="s">
        <v>1</v>
      </c>
      <c r="L195" s="40"/>
      <c r="M195" s="201" t="s">
        <v>1</v>
      </c>
      <c r="N195" s="202" t="s">
        <v>50</v>
      </c>
      <c r="O195" s="72"/>
      <c r="P195" s="203">
        <f t="shared" si="61"/>
        <v>0</v>
      </c>
      <c r="Q195" s="203">
        <v>0</v>
      </c>
      <c r="R195" s="203">
        <f t="shared" si="62"/>
        <v>0</v>
      </c>
      <c r="S195" s="203">
        <v>0</v>
      </c>
      <c r="T195" s="204">
        <f t="shared" si="6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217</v>
      </c>
      <c r="AT195" s="205" t="s">
        <v>212</v>
      </c>
      <c r="AU195" s="205" t="s">
        <v>93</v>
      </c>
      <c r="AY195" s="17" t="s">
        <v>209</v>
      </c>
      <c r="BE195" s="206">
        <f t="shared" si="64"/>
        <v>0</v>
      </c>
      <c r="BF195" s="206">
        <f t="shared" si="65"/>
        <v>0</v>
      </c>
      <c r="BG195" s="206">
        <f t="shared" si="66"/>
        <v>0</v>
      </c>
      <c r="BH195" s="206">
        <f t="shared" si="67"/>
        <v>0</v>
      </c>
      <c r="BI195" s="206">
        <f t="shared" si="68"/>
        <v>0</v>
      </c>
      <c r="BJ195" s="17" t="s">
        <v>93</v>
      </c>
      <c r="BK195" s="206">
        <f t="shared" si="69"/>
        <v>0</v>
      </c>
      <c r="BL195" s="17" t="s">
        <v>217</v>
      </c>
      <c r="BM195" s="205" t="s">
        <v>1023</v>
      </c>
    </row>
    <row r="196" spans="1:65" s="2" customFormat="1" ht="76.349999999999994" customHeight="1">
      <c r="A196" s="35"/>
      <c r="B196" s="36"/>
      <c r="C196" s="194" t="s">
        <v>663</v>
      </c>
      <c r="D196" s="194" t="s">
        <v>212</v>
      </c>
      <c r="E196" s="195" t="s">
        <v>3620</v>
      </c>
      <c r="F196" s="196" t="s">
        <v>3573</v>
      </c>
      <c r="G196" s="197" t="s">
        <v>2550</v>
      </c>
      <c r="H196" s="198">
        <v>1</v>
      </c>
      <c r="I196" s="199"/>
      <c r="J196" s="200">
        <f t="shared" si="60"/>
        <v>0</v>
      </c>
      <c r="K196" s="196" t="s">
        <v>1</v>
      </c>
      <c r="L196" s="40"/>
      <c r="M196" s="201" t="s">
        <v>1</v>
      </c>
      <c r="N196" s="202" t="s">
        <v>50</v>
      </c>
      <c r="O196" s="72"/>
      <c r="P196" s="203">
        <f t="shared" si="61"/>
        <v>0</v>
      </c>
      <c r="Q196" s="203">
        <v>0</v>
      </c>
      <c r="R196" s="203">
        <f t="shared" si="62"/>
        <v>0</v>
      </c>
      <c r="S196" s="203">
        <v>0</v>
      </c>
      <c r="T196" s="204">
        <f t="shared" si="6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217</v>
      </c>
      <c r="AT196" s="205" t="s">
        <v>212</v>
      </c>
      <c r="AU196" s="205" t="s">
        <v>93</v>
      </c>
      <c r="AY196" s="17" t="s">
        <v>209</v>
      </c>
      <c r="BE196" s="206">
        <f t="shared" si="64"/>
        <v>0</v>
      </c>
      <c r="BF196" s="206">
        <f t="shared" si="65"/>
        <v>0</v>
      </c>
      <c r="BG196" s="206">
        <f t="shared" si="66"/>
        <v>0</v>
      </c>
      <c r="BH196" s="206">
        <f t="shared" si="67"/>
        <v>0</v>
      </c>
      <c r="BI196" s="206">
        <f t="shared" si="68"/>
        <v>0</v>
      </c>
      <c r="BJ196" s="17" t="s">
        <v>93</v>
      </c>
      <c r="BK196" s="206">
        <f t="shared" si="69"/>
        <v>0</v>
      </c>
      <c r="BL196" s="17" t="s">
        <v>217</v>
      </c>
      <c r="BM196" s="205" t="s">
        <v>1036</v>
      </c>
    </row>
    <row r="197" spans="1:65" s="2" customFormat="1" ht="24.2" customHeight="1">
      <c r="A197" s="35"/>
      <c r="B197" s="36"/>
      <c r="C197" s="194" t="s">
        <v>669</v>
      </c>
      <c r="D197" s="194" t="s">
        <v>212</v>
      </c>
      <c r="E197" s="195" t="s">
        <v>3621</v>
      </c>
      <c r="F197" s="196" t="s">
        <v>3575</v>
      </c>
      <c r="G197" s="197" t="s">
        <v>2550</v>
      </c>
      <c r="H197" s="198">
        <v>2</v>
      </c>
      <c r="I197" s="199"/>
      <c r="J197" s="200">
        <f t="shared" si="60"/>
        <v>0</v>
      </c>
      <c r="K197" s="196" t="s">
        <v>1</v>
      </c>
      <c r="L197" s="40"/>
      <c r="M197" s="201" t="s">
        <v>1</v>
      </c>
      <c r="N197" s="202" t="s">
        <v>50</v>
      </c>
      <c r="O197" s="72"/>
      <c r="P197" s="203">
        <f t="shared" si="61"/>
        <v>0</v>
      </c>
      <c r="Q197" s="203">
        <v>0</v>
      </c>
      <c r="R197" s="203">
        <f t="shared" si="62"/>
        <v>0</v>
      </c>
      <c r="S197" s="203">
        <v>0</v>
      </c>
      <c r="T197" s="204">
        <f t="shared" si="6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217</v>
      </c>
      <c r="AT197" s="205" t="s">
        <v>212</v>
      </c>
      <c r="AU197" s="205" t="s">
        <v>93</v>
      </c>
      <c r="AY197" s="17" t="s">
        <v>209</v>
      </c>
      <c r="BE197" s="206">
        <f t="shared" si="64"/>
        <v>0</v>
      </c>
      <c r="BF197" s="206">
        <f t="shared" si="65"/>
        <v>0</v>
      </c>
      <c r="BG197" s="206">
        <f t="shared" si="66"/>
        <v>0</v>
      </c>
      <c r="BH197" s="206">
        <f t="shared" si="67"/>
        <v>0</v>
      </c>
      <c r="BI197" s="206">
        <f t="shared" si="68"/>
        <v>0</v>
      </c>
      <c r="BJ197" s="17" t="s">
        <v>93</v>
      </c>
      <c r="BK197" s="206">
        <f t="shared" si="69"/>
        <v>0</v>
      </c>
      <c r="BL197" s="17" t="s">
        <v>217</v>
      </c>
      <c r="BM197" s="205" t="s">
        <v>1051</v>
      </c>
    </row>
    <row r="198" spans="1:65" s="2" customFormat="1" ht="49.15" customHeight="1">
      <c r="A198" s="35"/>
      <c r="B198" s="36"/>
      <c r="C198" s="194" t="s">
        <v>677</v>
      </c>
      <c r="D198" s="194" t="s">
        <v>212</v>
      </c>
      <c r="E198" s="195" t="s">
        <v>3622</v>
      </c>
      <c r="F198" s="196" t="s">
        <v>3577</v>
      </c>
      <c r="G198" s="197" t="s">
        <v>2550</v>
      </c>
      <c r="H198" s="198">
        <v>1</v>
      </c>
      <c r="I198" s="199"/>
      <c r="J198" s="200">
        <f t="shared" si="60"/>
        <v>0</v>
      </c>
      <c r="K198" s="196" t="s">
        <v>1</v>
      </c>
      <c r="L198" s="40"/>
      <c r="M198" s="201" t="s">
        <v>1</v>
      </c>
      <c r="N198" s="202" t="s">
        <v>50</v>
      </c>
      <c r="O198" s="72"/>
      <c r="P198" s="203">
        <f t="shared" si="61"/>
        <v>0</v>
      </c>
      <c r="Q198" s="203">
        <v>0</v>
      </c>
      <c r="R198" s="203">
        <f t="shared" si="62"/>
        <v>0</v>
      </c>
      <c r="S198" s="203">
        <v>0</v>
      </c>
      <c r="T198" s="204">
        <f t="shared" si="6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217</v>
      </c>
      <c r="AT198" s="205" t="s">
        <v>212</v>
      </c>
      <c r="AU198" s="205" t="s">
        <v>93</v>
      </c>
      <c r="AY198" s="17" t="s">
        <v>209</v>
      </c>
      <c r="BE198" s="206">
        <f t="shared" si="64"/>
        <v>0</v>
      </c>
      <c r="BF198" s="206">
        <f t="shared" si="65"/>
        <v>0</v>
      </c>
      <c r="BG198" s="206">
        <f t="shared" si="66"/>
        <v>0</v>
      </c>
      <c r="BH198" s="206">
        <f t="shared" si="67"/>
        <v>0</v>
      </c>
      <c r="BI198" s="206">
        <f t="shared" si="68"/>
        <v>0</v>
      </c>
      <c r="BJ198" s="17" t="s">
        <v>93</v>
      </c>
      <c r="BK198" s="206">
        <f t="shared" si="69"/>
        <v>0</v>
      </c>
      <c r="BL198" s="17" t="s">
        <v>217</v>
      </c>
      <c r="BM198" s="205" t="s">
        <v>1063</v>
      </c>
    </row>
    <row r="199" spans="1:65" s="12" customFormat="1" ht="25.9" customHeight="1">
      <c r="B199" s="178"/>
      <c r="C199" s="179"/>
      <c r="D199" s="180" t="s">
        <v>84</v>
      </c>
      <c r="E199" s="181" t="s">
        <v>2749</v>
      </c>
      <c r="F199" s="181" t="s">
        <v>3578</v>
      </c>
      <c r="G199" s="179"/>
      <c r="H199" s="179"/>
      <c r="I199" s="182"/>
      <c r="J199" s="183">
        <f>BK199</f>
        <v>0</v>
      </c>
      <c r="K199" s="179"/>
      <c r="L199" s="184"/>
      <c r="M199" s="185"/>
      <c r="N199" s="186"/>
      <c r="O199" s="186"/>
      <c r="P199" s="187">
        <f>SUM(P200:P204)</f>
        <v>0</v>
      </c>
      <c r="Q199" s="186"/>
      <c r="R199" s="187">
        <f>SUM(R200:R204)</f>
        <v>0</v>
      </c>
      <c r="S199" s="186"/>
      <c r="T199" s="188">
        <f>SUM(T200:T204)</f>
        <v>0</v>
      </c>
      <c r="AR199" s="189" t="s">
        <v>93</v>
      </c>
      <c r="AT199" s="190" t="s">
        <v>84</v>
      </c>
      <c r="AU199" s="190" t="s">
        <v>85</v>
      </c>
      <c r="AY199" s="189" t="s">
        <v>209</v>
      </c>
      <c r="BK199" s="191">
        <f>SUM(BK200:BK204)</f>
        <v>0</v>
      </c>
    </row>
    <row r="200" spans="1:65" s="2" customFormat="1" ht="66.75" customHeight="1">
      <c r="A200" s="35"/>
      <c r="B200" s="36"/>
      <c r="C200" s="194" t="s">
        <v>682</v>
      </c>
      <c r="D200" s="194" t="s">
        <v>212</v>
      </c>
      <c r="E200" s="195" t="s">
        <v>3623</v>
      </c>
      <c r="F200" s="196" t="s">
        <v>3580</v>
      </c>
      <c r="G200" s="197" t="s">
        <v>2550</v>
      </c>
      <c r="H200" s="198">
        <v>1</v>
      </c>
      <c r="I200" s="199"/>
      <c r="J200" s="200">
        <f>ROUND(I200*H200,2)</f>
        <v>0</v>
      </c>
      <c r="K200" s="196" t="s">
        <v>1</v>
      </c>
      <c r="L200" s="40"/>
      <c r="M200" s="201" t="s">
        <v>1</v>
      </c>
      <c r="N200" s="202" t="s">
        <v>50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217</v>
      </c>
      <c r="AT200" s="205" t="s">
        <v>212</v>
      </c>
      <c r="AU200" s="205" t="s">
        <v>93</v>
      </c>
      <c r="AY200" s="17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93</v>
      </c>
      <c r="BK200" s="206">
        <f>ROUND(I200*H200,2)</f>
        <v>0</v>
      </c>
      <c r="BL200" s="17" t="s">
        <v>217</v>
      </c>
      <c r="BM200" s="205" t="s">
        <v>1071</v>
      </c>
    </row>
    <row r="201" spans="1:65" s="2" customFormat="1" ht="66.75" customHeight="1">
      <c r="A201" s="35"/>
      <c r="B201" s="36"/>
      <c r="C201" s="194" t="s">
        <v>687</v>
      </c>
      <c r="D201" s="194" t="s">
        <v>212</v>
      </c>
      <c r="E201" s="195" t="s">
        <v>3624</v>
      </c>
      <c r="F201" s="196" t="s">
        <v>3582</v>
      </c>
      <c r="G201" s="197" t="s">
        <v>2550</v>
      </c>
      <c r="H201" s="198">
        <v>1</v>
      </c>
      <c r="I201" s="199"/>
      <c r="J201" s="200">
        <f>ROUND(I201*H201,2)</f>
        <v>0</v>
      </c>
      <c r="K201" s="196" t="s">
        <v>1</v>
      </c>
      <c r="L201" s="40"/>
      <c r="M201" s="201" t="s">
        <v>1</v>
      </c>
      <c r="N201" s="202" t="s">
        <v>50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217</v>
      </c>
      <c r="AT201" s="205" t="s">
        <v>212</v>
      </c>
      <c r="AU201" s="205" t="s">
        <v>93</v>
      </c>
      <c r="AY201" s="17" t="s">
        <v>209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7" t="s">
        <v>93</v>
      </c>
      <c r="BK201" s="206">
        <f>ROUND(I201*H201,2)</f>
        <v>0</v>
      </c>
      <c r="BL201" s="17" t="s">
        <v>217</v>
      </c>
      <c r="BM201" s="205" t="s">
        <v>1081</v>
      </c>
    </row>
    <row r="202" spans="1:65" s="2" customFormat="1" ht="24.2" customHeight="1">
      <c r="A202" s="35"/>
      <c r="B202" s="36"/>
      <c r="C202" s="194" t="s">
        <v>692</v>
      </c>
      <c r="D202" s="194" t="s">
        <v>212</v>
      </c>
      <c r="E202" s="195" t="s">
        <v>3625</v>
      </c>
      <c r="F202" s="196" t="s">
        <v>3584</v>
      </c>
      <c r="G202" s="197" t="s">
        <v>2550</v>
      </c>
      <c r="H202" s="198">
        <v>28</v>
      </c>
      <c r="I202" s="199"/>
      <c r="J202" s="200">
        <f>ROUND(I202*H202,2)</f>
        <v>0</v>
      </c>
      <c r="K202" s="196" t="s">
        <v>1</v>
      </c>
      <c r="L202" s="40"/>
      <c r="M202" s="201" t="s">
        <v>1</v>
      </c>
      <c r="N202" s="202" t="s">
        <v>50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217</v>
      </c>
      <c r="AT202" s="205" t="s">
        <v>212</v>
      </c>
      <c r="AU202" s="205" t="s">
        <v>93</v>
      </c>
      <c r="AY202" s="17" t="s">
        <v>209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7" t="s">
        <v>93</v>
      </c>
      <c r="BK202" s="206">
        <f>ROUND(I202*H202,2)</f>
        <v>0</v>
      </c>
      <c r="BL202" s="17" t="s">
        <v>217</v>
      </c>
      <c r="BM202" s="205" t="s">
        <v>1090</v>
      </c>
    </row>
    <row r="203" spans="1:65" s="2" customFormat="1" ht="24.2" customHeight="1">
      <c r="A203" s="35"/>
      <c r="B203" s="36"/>
      <c r="C203" s="194" t="s">
        <v>697</v>
      </c>
      <c r="D203" s="194" t="s">
        <v>212</v>
      </c>
      <c r="E203" s="195" t="s">
        <v>3626</v>
      </c>
      <c r="F203" s="196" t="s">
        <v>3586</v>
      </c>
      <c r="G203" s="197" t="s">
        <v>2550</v>
      </c>
      <c r="H203" s="198">
        <v>8</v>
      </c>
      <c r="I203" s="199"/>
      <c r="J203" s="200">
        <f>ROUND(I203*H203,2)</f>
        <v>0</v>
      </c>
      <c r="K203" s="196" t="s">
        <v>1</v>
      </c>
      <c r="L203" s="40"/>
      <c r="M203" s="201" t="s">
        <v>1</v>
      </c>
      <c r="N203" s="202" t="s">
        <v>50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217</v>
      </c>
      <c r="AT203" s="205" t="s">
        <v>212</v>
      </c>
      <c r="AU203" s="205" t="s">
        <v>93</v>
      </c>
      <c r="AY203" s="17" t="s">
        <v>209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7" t="s">
        <v>93</v>
      </c>
      <c r="BK203" s="206">
        <f>ROUND(I203*H203,2)</f>
        <v>0</v>
      </c>
      <c r="BL203" s="17" t="s">
        <v>217</v>
      </c>
      <c r="BM203" s="205" t="s">
        <v>1102</v>
      </c>
    </row>
    <row r="204" spans="1:65" s="2" customFormat="1" ht="24.2" customHeight="1">
      <c r="A204" s="35"/>
      <c r="B204" s="36"/>
      <c r="C204" s="194" t="s">
        <v>703</v>
      </c>
      <c r="D204" s="194" t="s">
        <v>212</v>
      </c>
      <c r="E204" s="195" t="s">
        <v>3627</v>
      </c>
      <c r="F204" s="196" t="s">
        <v>3588</v>
      </c>
      <c r="G204" s="197" t="s">
        <v>2550</v>
      </c>
      <c r="H204" s="198">
        <v>8</v>
      </c>
      <c r="I204" s="199"/>
      <c r="J204" s="200">
        <f>ROUND(I204*H204,2)</f>
        <v>0</v>
      </c>
      <c r="K204" s="196" t="s">
        <v>1</v>
      </c>
      <c r="L204" s="40"/>
      <c r="M204" s="201" t="s">
        <v>1</v>
      </c>
      <c r="N204" s="202" t="s">
        <v>50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217</v>
      </c>
      <c r="AT204" s="205" t="s">
        <v>212</v>
      </c>
      <c r="AU204" s="205" t="s">
        <v>93</v>
      </c>
      <c r="AY204" s="17" t="s">
        <v>209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7" t="s">
        <v>93</v>
      </c>
      <c r="BK204" s="206">
        <f>ROUND(I204*H204,2)</f>
        <v>0</v>
      </c>
      <c r="BL204" s="17" t="s">
        <v>217</v>
      </c>
      <c r="BM204" s="205" t="s">
        <v>1116</v>
      </c>
    </row>
    <row r="205" spans="1:65" s="12" customFormat="1" ht="25.9" customHeight="1">
      <c r="B205" s="178"/>
      <c r="C205" s="179"/>
      <c r="D205" s="180" t="s">
        <v>84</v>
      </c>
      <c r="E205" s="181" t="s">
        <v>2767</v>
      </c>
      <c r="F205" s="181" t="s">
        <v>3589</v>
      </c>
      <c r="G205" s="179"/>
      <c r="H205" s="179"/>
      <c r="I205" s="182"/>
      <c r="J205" s="183">
        <f>BK205</f>
        <v>0</v>
      </c>
      <c r="K205" s="179"/>
      <c r="L205" s="184"/>
      <c r="M205" s="185"/>
      <c r="N205" s="186"/>
      <c r="O205" s="186"/>
      <c r="P205" s="187">
        <f>SUM(P206:P220)</f>
        <v>0</v>
      </c>
      <c r="Q205" s="186"/>
      <c r="R205" s="187">
        <f>SUM(R206:R220)</f>
        <v>0</v>
      </c>
      <c r="S205" s="186"/>
      <c r="T205" s="188">
        <f>SUM(T206:T220)</f>
        <v>0</v>
      </c>
      <c r="AR205" s="189" t="s">
        <v>93</v>
      </c>
      <c r="AT205" s="190" t="s">
        <v>84</v>
      </c>
      <c r="AU205" s="190" t="s">
        <v>85</v>
      </c>
      <c r="AY205" s="189" t="s">
        <v>209</v>
      </c>
      <c r="BK205" s="191">
        <f>SUM(BK206:BK220)</f>
        <v>0</v>
      </c>
    </row>
    <row r="206" spans="1:65" s="2" customFormat="1" ht="78" customHeight="1">
      <c r="A206" s="35"/>
      <c r="B206" s="36"/>
      <c r="C206" s="194" t="s">
        <v>709</v>
      </c>
      <c r="D206" s="194" t="s">
        <v>212</v>
      </c>
      <c r="E206" s="195" t="s">
        <v>3628</v>
      </c>
      <c r="F206" s="196" t="s">
        <v>3591</v>
      </c>
      <c r="G206" s="197" t="s">
        <v>2550</v>
      </c>
      <c r="H206" s="198">
        <v>2</v>
      </c>
      <c r="I206" s="199"/>
      <c r="J206" s="200">
        <f t="shared" ref="J206:J220" si="70">ROUND(I206*H206,2)</f>
        <v>0</v>
      </c>
      <c r="K206" s="196" t="s">
        <v>1</v>
      </c>
      <c r="L206" s="40"/>
      <c r="M206" s="201" t="s">
        <v>1</v>
      </c>
      <c r="N206" s="202" t="s">
        <v>50</v>
      </c>
      <c r="O206" s="72"/>
      <c r="P206" s="203">
        <f t="shared" ref="P206:P220" si="71">O206*H206</f>
        <v>0</v>
      </c>
      <c r="Q206" s="203">
        <v>0</v>
      </c>
      <c r="R206" s="203">
        <f t="shared" ref="R206:R220" si="72">Q206*H206</f>
        <v>0</v>
      </c>
      <c r="S206" s="203">
        <v>0</v>
      </c>
      <c r="T206" s="204">
        <f t="shared" ref="T206:T220" si="73"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217</v>
      </c>
      <c r="AT206" s="205" t="s">
        <v>212</v>
      </c>
      <c r="AU206" s="205" t="s">
        <v>93</v>
      </c>
      <c r="AY206" s="17" t="s">
        <v>209</v>
      </c>
      <c r="BE206" s="206">
        <f t="shared" ref="BE206:BE220" si="74">IF(N206="základní",J206,0)</f>
        <v>0</v>
      </c>
      <c r="BF206" s="206">
        <f t="shared" ref="BF206:BF220" si="75">IF(N206="snížená",J206,0)</f>
        <v>0</v>
      </c>
      <c r="BG206" s="206">
        <f t="shared" ref="BG206:BG220" si="76">IF(N206="zákl. přenesená",J206,0)</f>
        <v>0</v>
      </c>
      <c r="BH206" s="206">
        <f t="shared" ref="BH206:BH220" si="77">IF(N206="sníž. přenesená",J206,0)</f>
        <v>0</v>
      </c>
      <c r="BI206" s="206">
        <f t="shared" ref="BI206:BI220" si="78">IF(N206="nulová",J206,0)</f>
        <v>0</v>
      </c>
      <c r="BJ206" s="17" t="s">
        <v>93</v>
      </c>
      <c r="BK206" s="206">
        <f t="shared" ref="BK206:BK220" si="79">ROUND(I206*H206,2)</f>
        <v>0</v>
      </c>
      <c r="BL206" s="17" t="s">
        <v>217</v>
      </c>
      <c r="BM206" s="205" t="s">
        <v>1132</v>
      </c>
    </row>
    <row r="207" spans="1:65" s="2" customFormat="1" ht="24.2" customHeight="1">
      <c r="A207" s="35"/>
      <c r="B207" s="36"/>
      <c r="C207" s="194" t="s">
        <v>715</v>
      </c>
      <c r="D207" s="194" t="s">
        <v>212</v>
      </c>
      <c r="E207" s="195" t="s">
        <v>3629</v>
      </c>
      <c r="F207" s="196" t="s">
        <v>3593</v>
      </c>
      <c r="G207" s="197" t="s">
        <v>2550</v>
      </c>
      <c r="H207" s="198">
        <v>1</v>
      </c>
      <c r="I207" s="199"/>
      <c r="J207" s="200">
        <f t="shared" si="70"/>
        <v>0</v>
      </c>
      <c r="K207" s="196" t="s">
        <v>1</v>
      </c>
      <c r="L207" s="40"/>
      <c r="M207" s="201" t="s">
        <v>1</v>
      </c>
      <c r="N207" s="202" t="s">
        <v>50</v>
      </c>
      <c r="O207" s="72"/>
      <c r="P207" s="203">
        <f t="shared" si="71"/>
        <v>0</v>
      </c>
      <c r="Q207" s="203">
        <v>0</v>
      </c>
      <c r="R207" s="203">
        <f t="shared" si="72"/>
        <v>0</v>
      </c>
      <c r="S207" s="203">
        <v>0</v>
      </c>
      <c r="T207" s="204">
        <f t="shared" si="7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217</v>
      </c>
      <c r="AT207" s="205" t="s">
        <v>212</v>
      </c>
      <c r="AU207" s="205" t="s">
        <v>93</v>
      </c>
      <c r="AY207" s="17" t="s">
        <v>209</v>
      </c>
      <c r="BE207" s="206">
        <f t="shared" si="74"/>
        <v>0</v>
      </c>
      <c r="BF207" s="206">
        <f t="shared" si="75"/>
        <v>0</v>
      </c>
      <c r="BG207" s="206">
        <f t="shared" si="76"/>
        <v>0</v>
      </c>
      <c r="BH207" s="206">
        <f t="shared" si="77"/>
        <v>0</v>
      </c>
      <c r="BI207" s="206">
        <f t="shared" si="78"/>
        <v>0</v>
      </c>
      <c r="BJ207" s="17" t="s">
        <v>93</v>
      </c>
      <c r="BK207" s="206">
        <f t="shared" si="79"/>
        <v>0</v>
      </c>
      <c r="BL207" s="17" t="s">
        <v>217</v>
      </c>
      <c r="BM207" s="205" t="s">
        <v>1142</v>
      </c>
    </row>
    <row r="208" spans="1:65" s="2" customFormat="1" ht="24.2" customHeight="1">
      <c r="A208" s="35"/>
      <c r="B208" s="36"/>
      <c r="C208" s="194" t="s">
        <v>720</v>
      </c>
      <c r="D208" s="194" t="s">
        <v>212</v>
      </c>
      <c r="E208" s="195" t="s">
        <v>3630</v>
      </c>
      <c r="F208" s="196" t="s">
        <v>3595</v>
      </c>
      <c r="G208" s="197" t="s">
        <v>2550</v>
      </c>
      <c r="H208" s="198">
        <v>2</v>
      </c>
      <c r="I208" s="199"/>
      <c r="J208" s="200">
        <f t="shared" si="70"/>
        <v>0</v>
      </c>
      <c r="K208" s="196" t="s">
        <v>1</v>
      </c>
      <c r="L208" s="40"/>
      <c r="M208" s="201" t="s">
        <v>1</v>
      </c>
      <c r="N208" s="202" t="s">
        <v>50</v>
      </c>
      <c r="O208" s="72"/>
      <c r="P208" s="203">
        <f t="shared" si="71"/>
        <v>0</v>
      </c>
      <c r="Q208" s="203">
        <v>0</v>
      </c>
      <c r="R208" s="203">
        <f t="shared" si="72"/>
        <v>0</v>
      </c>
      <c r="S208" s="203">
        <v>0</v>
      </c>
      <c r="T208" s="204">
        <f t="shared" si="7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217</v>
      </c>
      <c r="AT208" s="205" t="s">
        <v>212</v>
      </c>
      <c r="AU208" s="205" t="s">
        <v>93</v>
      </c>
      <c r="AY208" s="17" t="s">
        <v>209</v>
      </c>
      <c r="BE208" s="206">
        <f t="shared" si="74"/>
        <v>0</v>
      </c>
      <c r="BF208" s="206">
        <f t="shared" si="75"/>
        <v>0</v>
      </c>
      <c r="BG208" s="206">
        <f t="shared" si="76"/>
        <v>0</v>
      </c>
      <c r="BH208" s="206">
        <f t="shared" si="77"/>
        <v>0</v>
      </c>
      <c r="BI208" s="206">
        <f t="shared" si="78"/>
        <v>0</v>
      </c>
      <c r="BJ208" s="17" t="s">
        <v>93</v>
      </c>
      <c r="BK208" s="206">
        <f t="shared" si="79"/>
        <v>0</v>
      </c>
      <c r="BL208" s="17" t="s">
        <v>217</v>
      </c>
      <c r="BM208" s="205" t="s">
        <v>1155</v>
      </c>
    </row>
    <row r="209" spans="1:65" s="2" customFormat="1" ht="44.25" customHeight="1">
      <c r="A209" s="35"/>
      <c r="B209" s="36"/>
      <c r="C209" s="194" t="s">
        <v>725</v>
      </c>
      <c r="D209" s="194" t="s">
        <v>212</v>
      </c>
      <c r="E209" s="195" t="s">
        <v>3631</v>
      </c>
      <c r="F209" s="196" t="s">
        <v>3597</v>
      </c>
      <c r="G209" s="197" t="s">
        <v>2550</v>
      </c>
      <c r="H209" s="198">
        <v>3</v>
      </c>
      <c r="I209" s="199"/>
      <c r="J209" s="200">
        <f t="shared" si="70"/>
        <v>0</v>
      </c>
      <c r="K209" s="196" t="s">
        <v>1</v>
      </c>
      <c r="L209" s="40"/>
      <c r="M209" s="201" t="s">
        <v>1</v>
      </c>
      <c r="N209" s="202" t="s">
        <v>50</v>
      </c>
      <c r="O209" s="72"/>
      <c r="P209" s="203">
        <f t="shared" si="71"/>
        <v>0</v>
      </c>
      <c r="Q209" s="203">
        <v>0</v>
      </c>
      <c r="R209" s="203">
        <f t="shared" si="72"/>
        <v>0</v>
      </c>
      <c r="S209" s="203">
        <v>0</v>
      </c>
      <c r="T209" s="204">
        <f t="shared" si="7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217</v>
      </c>
      <c r="AT209" s="205" t="s">
        <v>212</v>
      </c>
      <c r="AU209" s="205" t="s">
        <v>93</v>
      </c>
      <c r="AY209" s="17" t="s">
        <v>209</v>
      </c>
      <c r="BE209" s="206">
        <f t="shared" si="74"/>
        <v>0</v>
      </c>
      <c r="BF209" s="206">
        <f t="shared" si="75"/>
        <v>0</v>
      </c>
      <c r="BG209" s="206">
        <f t="shared" si="76"/>
        <v>0</v>
      </c>
      <c r="BH209" s="206">
        <f t="shared" si="77"/>
        <v>0</v>
      </c>
      <c r="BI209" s="206">
        <f t="shared" si="78"/>
        <v>0</v>
      </c>
      <c r="BJ209" s="17" t="s">
        <v>93</v>
      </c>
      <c r="BK209" s="206">
        <f t="shared" si="79"/>
        <v>0</v>
      </c>
      <c r="BL209" s="17" t="s">
        <v>217</v>
      </c>
      <c r="BM209" s="205" t="s">
        <v>1166</v>
      </c>
    </row>
    <row r="210" spans="1:65" s="2" customFormat="1" ht="37.9" customHeight="1">
      <c r="A210" s="35"/>
      <c r="B210" s="36"/>
      <c r="C210" s="194" t="s">
        <v>731</v>
      </c>
      <c r="D210" s="194" t="s">
        <v>212</v>
      </c>
      <c r="E210" s="195" t="s">
        <v>3632</v>
      </c>
      <c r="F210" s="196" t="s">
        <v>3599</v>
      </c>
      <c r="G210" s="197" t="s">
        <v>2550</v>
      </c>
      <c r="H210" s="198">
        <v>2</v>
      </c>
      <c r="I210" s="199"/>
      <c r="J210" s="200">
        <f t="shared" si="70"/>
        <v>0</v>
      </c>
      <c r="K210" s="196" t="s">
        <v>1</v>
      </c>
      <c r="L210" s="40"/>
      <c r="M210" s="201" t="s">
        <v>1</v>
      </c>
      <c r="N210" s="202" t="s">
        <v>50</v>
      </c>
      <c r="O210" s="72"/>
      <c r="P210" s="203">
        <f t="shared" si="71"/>
        <v>0</v>
      </c>
      <c r="Q210" s="203">
        <v>0</v>
      </c>
      <c r="R210" s="203">
        <f t="shared" si="72"/>
        <v>0</v>
      </c>
      <c r="S210" s="203">
        <v>0</v>
      </c>
      <c r="T210" s="204">
        <f t="shared" si="7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217</v>
      </c>
      <c r="AT210" s="205" t="s">
        <v>212</v>
      </c>
      <c r="AU210" s="205" t="s">
        <v>93</v>
      </c>
      <c r="AY210" s="17" t="s">
        <v>209</v>
      </c>
      <c r="BE210" s="206">
        <f t="shared" si="74"/>
        <v>0</v>
      </c>
      <c r="BF210" s="206">
        <f t="shared" si="75"/>
        <v>0</v>
      </c>
      <c r="BG210" s="206">
        <f t="shared" si="76"/>
        <v>0</v>
      </c>
      <c r="BH210" s="206">
        <f t="shared" si="77"/>
        <v>0</v>
      </c>
      <c r="BI210" s="206">
        <f t="shared" si="78"/>
        <v>0</v>
      </c>
      <c r="BJ210" s="17" t="s">
        <v>93</v>
      </c>
      <c r="BK210" s="206">
        <f t="shared" si="79"/>
        <v>0</v>
      </c>
      <c r="BL210" s="17" t="s">
        <v>217</v>
      </c>
      <c r="BM210" s="205" t="s">
        <v>1178</v>
      </c>
    </row>
    <row r="211" spans="1:65" s="2" customFormat="1" ht="24.2" customHeight="1">
      <c r="A211" s="35"/>
      <c r="B211" s="36"/>
      <c r="C211" s="194" t="s">
        <v>736</v>
      </c>
      <c r="D211" s="194" t="s">
        <v>212</v>
      </c>
      <c r="E211" s="195" t="s">
        <v>3633</v>
      </c>
      <c r="F211" s="196" t="s">
        <v>3601</v>
      </c>
      <c r="G211" s="197" t="s">
        <v>2550</v>
      </c>
      <c r="H211" s="198">
        <v>3</v>
      </c>
      <c r="I211" s="199"/>
      <c r="J211" s="200">
        <f t="shared" si="70"/>
        <v>0</v>
      </c>
      <c r="K211" s="196" t="s">
        <v>1</v>
      </c>
      <c r="L211" s="40"/>
      <c r="M211" s="201" t="s">
        <v>1</v>
      </c>
      <c r="N211" s="202" t="s">
        <v>50</v>
      </c>
      <c r="O211" s="72"/>
      <c r="P211" s="203">
        <f t="shared" si="71"/>
        <v>0</v>
      </c>
      <c r="Q211" s="203">
        <v>0</v>
      </c>
      <c r="R211" s="203">
        <f t="shared" si="72"/>
        <v>0</v>
      </c>
      <c r="S211" s="203">
        <v>0</v>
      </c>
      <c r="T211" s="204">
        <f t="shared" si="7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217</v>
      </c>
      <c r="AT211" s="205" t="s">
        <v>212</v>
      </c>
      <c r="AU211" s="205" t="s">
        <v>93</v>
      </c>
      <c r="AY211" s="17" t="s">
        <v>209</v>
      </c>
      <c r="BE211" s="206">
        <f t="shared" si="74"/>
        <v>0</v>
      </c>
      <c r="BF211" s="206">
        <f t="shared" si="75"/>
        <v>0</v>
      </c>
      <c r="BG211" s="206">
        <f t="shared" si="76"/>
        <v>0</v>
      </c>
      <c r="BH211" s="206">
        <f t="shared" si="77"/>
        <v>0</v>
      </c>
      <c r="BI211" s="206">
        <f t="shared" si="78"/>
        <v>0</v>
      </c>
      <c r="BJ211" s="17" t="s">
        <v>93</v>
      </c>
      <c r="BK211" s="206">
        <f t="shared" si="79"/>
        <v>0</v>
      </c>
      <c r="BL211" s="17" t="s">
        <v>217</v>
      </c>
      <c r="BM211" s="205" t="s">
        <v>1190</v>
      </c>
    </row>
    <row r="212" spans="1:65" s="2" customFormat="1" ht="33" customHeight="1">
      <c r="A212" s="35"/>
      <c r="B212" s="36"/>
      <c r="C212" s="194" t="s">
        <v>742</v>
      </c>
      <c r="D212" s="194" t="s">
        <v>212</v>
      </c>
      <c r="E212" s="195" t="s">
        <v>3634</v>
      </c>
      <c r="F212" s="196" t="s">
        <v>3603</v>
      </c>
      <c r="G212" s="197" t="s">
        <v>2550</v>
      </c>
      <c r="H212" s="198">
        <v>1</v>
      </c>
      <c r="I212" s="199"/>
      <c r="J212" s="200">
        <f t="shared" si="70"/>
        <v>0</v>
      </c>
      <c r="K212" s="196" t="s">
        <v>1</v>
      </c>
      <c r="L212" s="40"/>
      <c r="M212" s="201" t="s">
        <v>1</v>
      </c>
      <c r="N212" s="202" t="s">
        <v>50</v>
      </c>
      <c r="O212" s="72"/>
      <c r="P212" s="203">
        <f t="shared" si="71"/>
        <v>0</v>
      </c>
      <c r="Q212" s="203">
        <v>0</v>
      </c>
      <c r="R212" s="203">
        <f t="shared" si="72"/>
        <v>0</v>
      </c>
      <c r="S212" s="203">
        <v>0</v>
      </c>
      <c r="T212" s="204">
        <f t="shared" si="7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217</v>
      </c>
      <c r="AT212" s="205" t="s">
        <v>212</v>
      </c>
      <c r="AU212" s="205" t="s">
        <v>93</v>
      </c>
      <c r="AY212" s="17" t="s">
        <v>209</v>
      </c>
      <c r="BE212" s="206">
        <f t="shared" si="74"/>
        <v>0</v>
      </c>
      <c r="BF212" s="206">
        <f t="shared" si="75"/>
        <v>0</v>
      </c>
      <c r="BG212" s="206">
        <f t="shared" si="76"/>
        <v>0</v>
      </c>
      <c r="BH212" s="206">
        <f t="shared" si="77"/>
        <v>0</v>
      </c>
      <c r="BI212" s="206">
        <f t="shared" si="78"/>
        <v>0</v>
      </c>
      <c r="BJ212" s="17" t="s">
        <v>93</v>
      </c>
      <c r="BK212" s="206">
        <f t="shared" si="79"/>
        <v>0</v>
      </c>
      <c r="BL212" s="17" t="s">
        <v>217</v>
      </c>
      <c r="BM212" s="205" t="s">
        <v>1202</v>
      </c>
    </row>
    <row r="213" spans="1:65" s="2" customFormat="1" ht="24.2" customHeight="1">
      <c r="A213" s="35"/>
      <c r="B213" s="36"/>
      <c r="C213" s="194" t="s">
        <v>750</v>
      </c>
      <c r="D213" s="194" t="s">
        <v>212</v>
      </c>
      <c r="E213" s="195" t="s">
        <v>3635</v>
      </c>
      <c r="F213" s="196" t="s">
        <v>3636</v>
      </c>
      <c r="G213" s="197" t="s">
        <v>2550</v>
      </c>
      <c r="H213" s="198">
        <v>1</v>
      </c>
      <c r="I213" s="199"/>
      <c r="J213" s="200">
        <f t="shared" si="70"/>
        <v>0</v>
      </c>
      <c r="K213" s="196" t="s">
        <v>1</v>
      </c>
      <c r="L213" s="40"/>
      <c r="M213" s="201" t="s">
        <v>1</v>
      </c>
      <c r="N213" s="202" t="s">
        <v>50</v>
      </c>
      <c r="O213" s="72"/>
      <c r="P213" s="203">
        <f t="shared" si="71"/>
        <v>0</v>
      </c>
      <c r="Q213" s="203">
        <v>0</v>
      </c>
      <c r="R213" s="203">
        <f t="shared" si="72"/>
        <v>0</v>
      </c>
      <c r="S213" s="203">
        <v>0</v>
      </c>
      <c r="T213" s="204">
        <f t="shared" si="7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217</v>
      </c>
      <c r="AT213" s="205" t="s">
        <v>212</v>
      </c>
      <c r="AU213" s="205" t="s">
        <v>93</v>
      </c>
      <c r="AY213" s="17" t="s">
        <v>209</v>
      </c>
      <c r="BE213" s="206">
        <f t="shared" si="74"/>
        <v>0</v>
      </c>
      <c r="BF213" s="206">
        <f t="shared" si="75"/>
        <v>0</v>
      </c>
      <c r="BG213" s="206">
        <f t="shared" si="76"/>
        <v>0</v>
      </c>
      <c r="BH213" s="206">
        <f t="shared" si="77"/>
        <v>0</v>
      </c>
      <c r="BI213" s="206">
        <f t="shared" si="78"/>
        <v>0</v>
      </c>
      <c r="BJ213" s="17" t="s">
        <v>93</v>
      </c>
      <c r="BK213" s="206">
        <f t="shared" si="79"/>
        <v>0</v>
      </c>
      <c r="BL213" s="17" t="s">
        <v>217</v>
      </c>
      <c r="BM213" s="205" t="s">
        <v>1213</v>
      </c>
    </row>
    <row r="214" spans="1:65" s="2" customFormat="1" ht="24.2" customHeight="1">
      <c r="A214" s="35"/>
      <c r="B214" s="36"/>
      <c r="C214" s="194" t="s">
        <v>757</v>
      </c>
      <c r="D214" s="194" t="s">
        <v>212</v>
      </c>
      <c r="E214" s="195" t="s">
        <v>3637</v>
      </c>
      <c r="F214" s="196" t="s">
        <v>3638</v>
      </c>
      <c r="G214" s="197" t="s">
        <v>2550</v>
      </c>
      <c r="H214" s="198">
        <v>28</v>
      </c>
      <c r="I214" s="199"/>
      <c r="J214" s="200">
        <f t="shared" si="70"/>
        <v>0</v>
      </c>
      <c r="K214" s="196" t="s">
        <v>1</v>
      </c>
      <c r="L214" s="40"/>
      <c r="M214" s="201" t="s">
        <v>1</v>
      </c>
      <c r="N214" s="202" t="s">
        <v>50</v>
      </c>
      <c r="O214" s="72"/>
      <c r="P214" s="203">
        <f t="shared" si="71"/>
        <v>0</v>
      </c>
      <c r="Q214" s="203">
        <v>0</v>
      </c>
      <c r="R214" s="203">
        <f t="shared" si="72"/>
        <v>0</v>
      </c>
      <c r="S214" s="203">
        <v>0</v>
      </c>
      <c r="T214" s="204">
        <f t="shared" si="7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217</v>
      </c>
      <c r="AT214" s="205" t="s">
        <v>212</v>
      </c>
      <c r="AU214" s="205" t="s">
        <v>93</v>
      </c>
      <c r="AY214" s="17" t="s">
        <v>209</v>
      </c>
      <c r="BE214" s="206">
        <f t="shared" si="74"/>
        <v>0</v>
      </c>
      <c r="BF214" s="206">
        <f t="shared" si="75"/>
        <v>0</v>
      </c>
      <c r="BG214" s="206">
        <f t="shared" si="76"/>
        <v>0</v>
      </c>
      <c r="BH214" s="206">
        <f t="shared" si="77"/>
        <v>0</v>
      </c>
      <c r="BI214" s="206">
        <f t="shared" si="78"/>
        <v>0</v>
      </c>
      <c r="BJ214" s="17" t="s">
        <v>93</v>
      </c>
      <c r="BK214" s="206">
        <f t="shared" si="79"/>
        <v>0</v>
      </c>
      <c r="BL214" s="17" t="s">
        <v>217</v>
      </c>
      <c r="BM214" s="205" t="s">
        <v>1226</v>
      </c>
    </row>
    <row r="215" spans="1:65" s="2" customFormat="1" ht="33" customHeight="1">
      <c r="A215" s="35"/>
      <c r="B215" s="36"/>
      <c r="C215" s="194" t="s">
        <v>762</v>
      </c>
      <c r="D215" s="194" t="s">
        <v>212</v>
      </c>
      <c r="E215" s="195" t="s">
        <v>3507</v>
      </c>
      <c r="F215" s="196" t="s">
        <v>3639</v>
      </c>
      <c r="G215" s="197" t="s">
        <v>334</v>
      </c>
      <c r="H215" s="198">
        <v>240</v>
      </c>
      <c r="I215" s="199"/>
      <c r="J215" s="200">
        <f t="shared" si="70"/>
        <v>0</v>
      </c>
      <c r="K215" s="196" t="s">
        <v>1</v>
      </c>
      <c r="L215" s="40"/>
      <c r="M215" s="201" t="s">
        <v>1</v>
      </c>
      <c r="N215" s="202" t="s">
        <v>50</v>
      </c>
      <c r="O215" s="72"/>
      <c r="P215" s="203">
        <f t="shared" si="71"/>
        <v>0</v>
      </c>
      <c r="Q215" s="203">
        <v>0</v>
      </c>
      <c r="R215" s="203">
        <f t="shared" si="72"/>
        <v>0</v>
      </c>
      <c r="S215" s="203">
        <v>0</v>
      </c>
      <c r="T215" s="204">
        <f t="shared" si="7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217</v>
      </c>
      <c r="AT215" s="205" t="s">
        <v>212</v>
      </c>
      <c r="AU215" s="205" t="s">
        <v>93</v>
      </c>
      <c r="AY215" s="17" t="s">
        <v>209</v>
      </c>
      <c r="BE215" s="206">
        <f t="shared" si="74"/>
        <v>0</v>
      </c>
      <c r="BF215" s="206">
        <f t="shared" si="75"/>
        <v>0</v>
      </c>
      <c r="BG215" s="206">
        <f t="shared" si="76"/>
        <v>0</v>
      </c>
      <c r="BH215" s="206">
        <f t="shared" si="77"/>
        <v>0</v>
      </c>
      <c r="BI215" s="206">
        <f t="shared" si="78"/>
        <v>0</v>
      </c>
      <c r="BJ215" s="17" t="s">
        <v>93</v>
      </c>
      <c r="BK215" s="206">
        <f t="shared" si="79"/>
        <v>0</v>
      </c>
      <c r="BL215" s="17" t="s">
        <v>217</v>
      </c>
      <c r="BM215" s="205" t="s">
        <v>1239</v>
      </c>
    </row>
    <row r="216" spans="1:65" s="2" customFormat="1" ht="24.2" customHeight="1">
      <c r="A216" s="35"/>
      <c r="B216" s="36"/>
      <c r="C216" s="194" t="s">
        <v>770</v>
      </c>
      <c r="D216" s="194" t="s">
        <v>212</v>
      </c>
      <c r="E216" s="195" t="s">
        <v>3510</v>
      </c>
      <c r="F216" s="196" t="s">
        <v>3640</v>
      </c>
      <c r="G216" s="197" t="s">
        <v>2550</v>
      </c>
      <c r="H216" s="198">
        <v>24</v>
      </c>
      <c r="I216" s="199"/>
      <c r="J216" s="200">
        <f t="shared" si="70"/>
        <v>0</v>
      </c>
      <c r="K216" s="196" t="s">
        <v>1</v>
      </c>
      <c r="L216" s="40"/>
      <c r="M216" s="201" t="s">
        <v>1</v>
      </c>
      <c r="N216" s="202" t="s">
        <v>50</v>
      </c>
      <c r="O216" s="72"/>
      <c r="P216" s="203">
        <f t="shared" si="71"/>
        <v>0</v>
      </c>
      <c r="Q216" s="203">
        <v>0</v>
      </c>
      <c r="R216" s="203">
        <f t="shared" si="72"/>
        <v>0</v>
      </c>
      <c r="S216" s="203">
        <v>0</v>
      </c>
      <c r="T216" s="204">
        <f t="shared" si="7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217</v>
      </c>
      <c r="AT216" s="205" t="s">
        <v>212</v>
      </c>
      <c r="AU216" s="205" t="s">
        <v>93</v>
      </c>
      <c r="AY216" s="17" t="s">
        <v>209</v>
      </c>
      <c r="BE216" s="206">
        <f t="shared" si="74"/>
        <v>0</v>
      </c>
      <c r="BF216" s="206">
        <f t="shared" si="75"/>
        <v>0</v>
      </c>
      <c r="BG216" s="206">
        <f t="shared" si="76"/>
        <v>0</v>
      </c>
      <c r="BH216" s="206">
        <f t="shared" si="77"/>
        <v>0</v>
      </c>
      <c r="BI216" s="206">
        <f t="shared" si="78"/>
        <v>0</v>
      </c>
      <c r="BJ216" s="17" t="s">
        <v>93</v>
      </c>
      <c r="BK216" s="206">
        <f t="shared" si="79"/>
        <v>0</v>
      </c>
      <c r="BL216" s="17" t="s">
        <v>217</v>
      </c>
      <c r="BM216" s="205" t="s">
        <v>1252</v>
      </c>
    </row>
    <row r="217" spans="1:65" s="2" customFormat="1" ht="21.75" customHeight="1">
      <c r="A217" s="35"/>
      <c r="B217" s="36"/>
      <c r="C217" s="194" t="s">
        <v>778</v>
      </c>
      <c r="D217" s="194" t="s">
        <v>212</v>
      </c>
      <c r="E217" s="195" t="s">
        <v>3512</v>
      </c>
      <c r="F217" s="196" t="s">
        <v>3641</v>
      </c>
      <c r="G217" s="197" t="s">
        <v>2550</v>
      </c>
      <c r="H217" s="198">
        <v>1</v>
      </c>
      <c r="I217" s="199"/>
      <c r="J217" s="200">
        <f t="shared" si="70"/>
        <v>0</v>
      </c>
      <c r="K217" s="196" t="s">
        <v>1</v>
      </c>
      <c r="L217" s="40"/>
      <c r="M217" s="201" t="s">
        <v>1</v>
      </c>
      <c r="N217" s="202" t="s">
        <v>50</v>
      </c>
      <c r="O217" s="72"/>
      <c r="P217" s="203">
        <f t="shared" si="71"/>
        <v>0</v>
      </c>
      <c r="Q217" s="203">
        <v>0</v>
      </c>
      <c r="R217" s="203">
        <f t="shared" si="72"/>
        <v>0</v>
      </c>
      <c r="S217" s="203">
        <v>0</v>
      </c>
      <c r="T217" s="204">
        <f t="shared" si="7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217</v>
      </c>
      <c r="AT217" s="205" t="s">
        <v>212</v>
      </c>
      <c r="AU217" s="205" t="s">
        <v>93</v>
      </c>
      <c r="AY217" s="17" t="s">
        <v>209</v>
      </c>
      <c r="BE217" s="206">
        <f t="shared" si="74"/>
        <v>0</v>
      </c>
      <c r="BF217" s="206">
        <f t="shared" si="75"/>
        <v>0</v>
      </c>
      <c r="BG217" s="206">
        <f t="shared" si="76"/>
        <v>0</v>
      </c>
      <c r="BH217" s="206">
        <f t="shared" si="77"/>
        <v>0</v>
      </c>
      <c r="BI217" s="206">
        <f t="shared" si="78"/>
        <v>0</v>
      </c>
      <c r="BJ217" s="17" t="s">
        <v>93</v>
      </c>
      <c r="BK217" s="206">
        <f t="shared" si="79"/>
        <v>0</v>
      </c>
      <c r="BL217" s="17" t="s">
        <v>217</v>
      </c>
      <c r="BM217" s="205" t="s">
        <v>1272</v>
      </c>
    </row>
    <row r="218" spans="1:65" s="2" customFormat="1" ht="16.5" customHeight="1">
      <c r="A218" s="35"/>
      <c r="B218" s="36"/>
      <c r="C218" s="194" t="s">
        <v>784</v>
      </c>
      <c r="D218" s="194" t="s">
        <v>212</v>
      </c>
      <c r="E218" s="195" t="s">
        <v>3642</v>
      </c>
      <c r="F218" s="196" t="s">
        <v>3525</v>
      </c>
      <c r="G218" s="197" t="s">
        <v>3519</v>
      </c>
      <c r="H218" s="198">
        <v>12</v>
      </c>
      <c r="I218" s="199"/>
      <c r="J218" s="200">
        <f t="shared" si="70"/>
        <v>0</v>
      </c>
      <c r="K218" s="196" t="s">
        <v>1</v>
      </c>
      <c r="L218" s="40"/>
      <c r="M218" s="201" t="s">
        <v>1</v>
      </c>
      <c r="N218" s="202" t="s">
        <v>50</v>
      </c>
      <c r="O218" s="72"/>
      <c r="P218" s="203">
        <f t="shared" si="71"/>
        <v>0</v>
      </c>
      <c r="Q218" s="203">
        <v>0</v>
      </c>
      <c r="R218" s="203">
        <f t="shared" si="72"/>
        <v>0</v>
      </c>
      <c r="S218" s="203">
        <v>0</v>
      </c>
      <c r="T218" s="204">
        <f t="shared" si="7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217</v>
      </c>
      <c r="AT218" s="205" t="s">
        <v>212</v>
      </c>
      <c r="AU218" s="205" t="s">
        <v>93</v>
      </c>
      <c r="AY218" s="17" t="s">
        <v>209</v>
      </c>
      <c r="BE218" s="206">
        <f t="shared" si="74"/>
        <v>0</v>
      </c>
      <c r="BF218" s="206">
        <f t="shared" si="75"/>
        <v>0</v>
      </c>
      <c r="BG218" s="206">
        <f t="shared" si="76"/>
        <v>0</v>
      </c>
      <c r="BH218" s="206">
        <f t="shared" si="77"/>
        <v>0</v>
      </c>
      <c r="BI218" s="206">
        <f t="shared" si="78"/>
        <v>0</v>
      </c>
      <c r="BJ218" s="17" t="s">
        <v>93</v>
      </c>
      <c r="BK218" s="206">
        <f t="shared" si="79"/>
        <v>0</v>
      </c>
      <c r="BL218" s="17" t="s">
        <v>217</v>
      </c>
      <c r="BM218" s="205" t="s">
        <v>1286</v>
      </c>
    </row>
    <row r="219" spans="1:65" s="2" customFormat="1" ht="16.5" customHeight="1">
      <c r="A219" s="35"/>
      <c r="B219" s="36"/>
      <c r="C219" s="194" t="s">
        <v>791</v>
      </c>
      <c r="D219" s="194" t="s">
        <v>212</v>
      </c>
      <c r="E219" s="195" t="s">
        <v>3643</v>
      </c>
      <c r="F219" s="196" t="s">
        <v>3644</v>
      </c>
      <c r="G219" s="197" t="s">
        <v>3519</v>
      </c>
      <c r="H219" s="198">
        <v>24</v>
      </c>
      <c r="I219" s="199"/>
      <c r="J219" s="200">
        <f t="shared" si="70"/>
        <v>0</v>
      </c>
      <c r="K219" s="196" t="s">
        <v>1</v>
      </c>
      <c r="L219" s="40"/>
      <c r="M219" s="201" t="s">
        <v>1</v>
      </c>
      <c r="N219" s="202" t="s">
        <v>50</v>
      </c>
      <c r="O219" s="72"/>
      <c r="P219" s="203">
        <f t="shared" si="71"/>
        <v>0</v>
      </c>
      <c r="Q219" s="203">
        <v>0</v>
      </c>
      <c r="R219" s="203">
        <f t="shared" si="72"/>
        <v>0</v>
      </c>
      <c r="S219" s="203">
        <v>0</v>
      </c>
      <c r="T219" s="204">
        <f t="shared" si="7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217</v>
      </c>
      <c r="AT219" s="205" t="s">
        <v>212</v>
      </c>
      <c r="AU219" s="205" t="s">
        <v>93</v>
      </c>
      <c r="AY219" s="17" t="s">
        <v>209</v>
      </c>
      <c r="BE219" s="206">
        <f t="shared" si="74"/>
        <v>0</v>
      </c>
      <c r="BF219" s="206">
        <f t="shared" si="75"/>
        <v>0</v>
      </c>
      <c r="BG219" s="206">
        <f t="shared" si="76"/>
        <v>0</v>
      </c>
      <c r="BH219" s="206">
        <f t="shared" si="77"/>
        <v>0</v>
      </c>
      <c r="BI219" s="206">
        <f t="shared" si="78"/>
        <v>0</v>
      </c>
      <c r="BJ219" s="17" t="s">
        <v>93</v>
      </c>
      <c r="BK219" s="206">
        <f t="shared" si="79"/>
        <v>0</v>
      </c>
      <c r="BL219" s="17" t="s">
        <v>217</v>
      </c>
      <c r="BM219" s="205" t="s">
        <v>1297</v>
      </c>
    </row>
    <row r="220" spans="1:65" s="2" customFormat="1" ht="16.5" customHeight="1">
      <c r="A220" s="35"/>
      <c r="B220" s="36"/>
      <c r="C220" s="194" t="s">
        <v>797</v>
      </c>
      <c r="D220" s="194" t="s">
        <v>212</v>
      </c>
      <c r="E220" s="195" t="s">
        <v>3645</v>
      </c>
      <c r="F220" s="196" t="s">
        <v>3523</v>
      </c>
      <c r="G220" s="197" t="s">
        <v>3519</v>
      </c>
      <c r="H220" s="198">
        <v>6</v>
      </c>
      <c r="I220" s="199"/>
      <c r="J220" s="200">
        <f t="shared" si="70"/>
        <v>0</v>
      </c>
      <c r="K220" s="196" t="s">
        <v>1</v>
      </c>
      <c r="L220" s="40"/>
      <c r="M220" s="261" t="s">
        <v>1</v>
      </c>
      <c r="N220" s="262" t="s">
        <v>50</v>
      </c>
      <c r="O220" s="227"/>
      <c r="P220" s="263">
        <f t="shared" si="71"/>
        <v>0</v>
      </c>
      <c r="Q220" s="263">
        <v>0</v>
      </c>
      <c r="R220" s="263">
        <f t="shared" si="72"/>
        <v>0</v>
      </c>
      <c r="S220" s="263">
        <v>0</v>
      </c>
      <c r="T220" s="264">
        <f t="shared" si="7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217</v>
      </c>
      <c r="AT220" s="205" t="s">
        <v>212</v>
      </c>
      <c r="AU220" s="205" t="s">
        <v>93</v>
      </c>
      <c r="AY220" s="17" t="s">
        <v>209</v>
      </c>
      <c r="BE220" s="206">
        <f t="shared" si="74"/>
        <v>0</v>
      </c>
      <c r="BF220" s="206">
        <f t="shared" si="75"/>
        <v>0</v>
      </c>
      <c r="BG220" s="206">
        <f t="shared" si="76"/>
        <v>0</v>
      </c>
      <c r="BH220" s="206">
        <f t="shared" si="77"/>
        <v>0</v>
      </c>
      <c r="BI220" s="206">
        <f t="shared" si="78"/>
        <v>0</v>
      </c>
      <c r="BJ220" s="17" t="s">
        <v>93</v>
      </c>
      <c r="BK220" s="206">
        <f t="shared" si="79"/>
        <v>0</v>
      </c>
      <c r="BL220" s="17" t="s">
        <v>217</v>
      </c>
      <c r="BM220" s="205" t="s">
        <v>1310</v>
      </c>
    </row>
    <row r="221" spans="1:65" s="2" customFormat="1" ht="6.95" customHeight="1">
      <c r="A221" s="35"/>
      <c r="B221" s="55"/>
      <c r="C221" s="56"/>
      <c r="D221" s="56"/>
      <c r="E221" s="56"/>
      <c r="F221" s="56"/>
      <c r="G221" s="56"/>
      <c r="H221" s="56"/>
      <c r="I221" s="56"/>
      <c r="J221" s="56"/>
      <c r="K221" s="56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d2OmBeY3epH2rjg0kxcF65f/a1mAwVAXRzhHqdUpQ6ypamZbf0Y4mSWY1bydL2oPL6QyPjL0rrPg0nhHBs8cDQ==" saltValue="IW6x/Vju1K/d4iZ5Zc9wCNcyu5id/WanwXUFNz3CLaJdg7+85+K1ui8C31nLInCgUCQMN3qk04+jrv1b1KMyRg==" spinCount="100000" sheet="1" objects="1" scenarios="1" formatColumns="0" formatRows="0" autoFilter="0"/>
  <autoFilter ref="C133:K220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ht="12.75">
      <c r="B8" s="20"/>
      <c r="D8" s="120" t="s">
        <v>180</v>
      </c>
      <c r="L8" s="20"/>
    </row>
    <row r="9" spans="1:46" s="1" customFormat="1" ht="16.5" customHeight="1">
      <c r="B9" s="20"/>
      <c r="E9" s="317" t="s">
        <v>2334</v>
      </c>
      <c r="F9" s="316"/>
      <c r="G9" s="316"/>
      <c r="H9" s="316"/>
      <c r="L9" s="20"/>
    </row>
    <row r="10" spans="1:46" s="1" customFormat="1" ht="12" customHeight="1">
      <c r="B10" s="20"/>
      <c r="D10" s="120" t="s">
        <v>2335</v>
      </c>
      <c r="L10" s="20"/>
    </row>
    <row r="11" spans="1:46" s="2" customFormat="1" ht="16.5" customHeight="1">
      <c r="A11" s="35"/>
      <c r="B11" s="40"/>
      <c r="C11" s="35"/>
      <c r="D11" s="35"/>
      <c r="E11" s="327" t="s">
        <v>3441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3442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9" t="s">
        <v>3646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20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22</v>
      </c>
      <c r="E16" s="35"/>
      <c r="F16" s="111" t="s">
        <v>23</v>
      </c>
      <c r="G16" s="35"/>
      <c r="H16" s="35"/>
      <c r="I16" s="120" t="s">
        <v>24</v>
      </c>
      <c r="J16" s="121">
        <f>'Rekapitulace stavby'!AN8</f>
        <v>45539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29</v>
      </c>
      <c r="E18" s="35"/>
      <c r="F18" s="35"/>
      <c r="G18" s="35"/>
      <c r="H18" s="35"/>
      <c r="I18" s="120" t="s">
        <v>30</v>
      </c>
      <c r="J18" s="111" t="s">
        <v>31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32</v>
      </c>
      <c r="F19" s="35"/>
      <c r="G19" s="35"/>
      <c r="H19" s="35"/>
      <c r="I19" s="120" t="s">
        <v>33</v>
      </c>
      <c r="J19" s="111" t="s">
        <v>34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35</v>
      </c>
      <c r="E21" s="35"/>
      <c r="F21" s="35"/>
      <c r="G21" s="35"/>
      <c r="H21" s="35"/>
      <c r="I21" s="120" t="s">
        <v>30</v>
      </c>
      <c r="J21" s="30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33</v>
      </c>
      <c r="J22" s="30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37</v>
      </c>
      <c r="E24" s="35"/>
      <c r="F24" s="35"/>
      <c r="G24" s="35"/>
      <c r="H24" s="35"/>
      <c r="I24" s="120" t="s">
        <v>30</v>
      </c>
      <c r="J24" s="111" t="s">
        <v>38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39</v>
      </c>
      <c r="F25" s="35"/>
      <c r="G25" s="35"/>
      <c r="H25" s="35"/>
      <c r="I25" s="120" t="s">
        <v>33</v>
      </c>
      <c r="J25" s="111" t="s">
        <v>40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42</v>
      </c>
      <c r="E27" s="35"/>
      <c r="F27" s="35"/>
      <c r="G27" s="35"/>
      <c r="H27" s="35"/>
      <c r="I27" s="120" t="s">
        <v>30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33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44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3" t="s">
        <v>1</v>
      </c>
      <c r="F31" s="323"/>
      <c r="G31" s="323"/>
      <c r="H31" s="32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45</v>
      </c>
      <c r="E34" s="35"/>
      <c r="F34" s="35"/>
      <c r="G34" s="35"/>
      <c r="H34" s="35"/>
      <c r="I34" s="35"/>
      <c r="J34" s="129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47</v>
      </c>
      <c r="G36" s="35"/>
      <c r="H36" s="35"/>
      <c r="I36" s="130" t="s">
        <v>46</v>
      </c>
      <c r="J36" s="130" t="s">
        <v>48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49</v>
      </c>
      <c r="E37" s="120" t="s">
        <v>50</v>
      </c>
      <c r="F37" s="132">
        <f>ROUND((SUM(BE128:BE192)),  2)</f>
        <v>0</v>
      </c>
      <c r="G37" s="35"/>
      <c r="H37" s="35"/>
      <c r="I37" s="133">
        <v>0.21</v>
      </c>
      <c r="J37" s="132">
        <f>ROUND(((SUM(BE128:BE192))*I37),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51</v>
      </c>
      <c r="F38" s="132">
        <f>ROUND((SUM(BF128:BF192)),  2)</f>
        <v>0</v>
      </c>
      <c r="G38" s="35"/>
      <c r="H38" s="35"/>
      <c r="I38" s="133">
        <v>0.12</v>
      </c>
      <c r="J38" s="132">
        <f>ROUND(((SUM(BF128:BF192))*I38),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52</v>
      </c>
      <c r="F39" s="132">
        <f>ROUND((SUM(BG128:BG192)),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53</v>
      </c>
      <c r="F40" s="132">
        <f>ROUND((SUM(BH128:BH192)),  2)</f>
        <v>0</v>
      </c>
      <c r="G40" s="35"/>
      <c r="H40" s="35"/>
      <c r="I40" s="133">
        <v>0.12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54</v>
      </c>
      <c r="F41" s="132">
        <f>ROUND((SUM(BI128:BI192)),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55</v>
      </c>
      <c r="E43" s="136"/>
      <c r="F43" s="136"/>
      <c r="G43" s="137" t="s">
        <v>56</v>
      </c>
      <c r="H43" s="138" t="s">
        <v>57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1" t="s">
        <v>58</v>
      </c>
      <c r="E50" s="142"/>
      <c r="F50" s="142"/>
      <c r="G50" s="141" t="s">
        <v>59</v>
      </c>
      <c r="H50" s="142"/>
      <c r="I50" s="142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3" t="s">
        <v>60</v>
      </c>
      <c r="E61" s="144"/>
      <c r="F61" s="145" t="s">
        <v>61</v>
      </c>
      <c r="G61" s="143" t="s">
        <v>60</v>
      </c>
      <c r="H61" s="144"/>
      <c r="I61" s="144"/>
      <c r="J61" s="146" t="s">
        <v>61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62</v>
      </c>
      <c r="E65" s="147"/>
      <c r="F65" s="147"/>
      <c r="G65" s="141" t="s">
        <v>63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3" t="s">
        <v>60</v>
      </c>
      <c r="E76" s="144"/>
      <c r="F76" s="145" t="s">
        <v>61</v>
      </c>
      <c r="G76" s="143" t="s">
        <v>60</v>
      </c>
      <c r="H76" s="144"/>
      <c r="I76" s="144"/>
      <c r="J76" s="146" t="s">
        <v>61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TACHOV - dětská skupina, p.p.č. 1450/1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180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24" t="s">
        <v>2334</v>
      </c>
      <c r="F87" s="301"/>
      <c r="G87" s="301"/>
      <c r="H87" s="301"/>
      <c r="I87" s="22"/>
      <c r="J87" s="22"/>
      <c r="K87" s="22"/>
      <c r="L87" s="20"/>
    </row>
    <row r="88" spans="1:31" s="1" customFormat="1" ht="12" customHeight="1">
      <c r="B88" s="21"/>
      <c r="C88" s="29" t="s">
        <v>2335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5"/>
      <c r="B89" s="36"/>
      <c r="C89" s="37"/>
      <c r="D89" s="37"/>
      <c r="E89" s="328" t="s">
        <v>3441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3442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9" t="str">
        <f>E13</f>
        <v>03 - STA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29" t="s">
        <v>22</v>
      </c>
      <c r="D93" s="37"/>
      <c r="E93" s="37"/>
      <c r="F93" s="27" t="str">
        <f>F16</f>
        <v>Tachov</v>
      </c>
      <c r="G93" s="37"/>
      <c r="H93" s="37"/>
      <c r="I93" s="29" t="s">
        <v>24</v>
      </c>
      <c r="J93" s="67">
        <f>IF(J16="","",J16)</f>
        <v>45539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29" t="s">
        <v>29</v>
      </c>
      <c r="D95" s="37"/>
      <c r="E95" s="37"/>
      <c r="F95" s="27" t="str">
        <f>E19</f>
        <v>město Tachov</v>
      </c>
      <c r="G95" s="37"/>
      <c r="H95" s="37"/>
      <c r="I95" s="29" t="s">
        <v>37</v>
      </c>
      <c r="J95" s="33" t="str">
        <f>E25</f>
        <v>Architektonické studio Hysek s.r.o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29" t="s">
        <v>35</v>
      </c>
      <c r="D96" s="37"/>
      <c r="E96" s="37"/>
      <c r="F96" s="27" t="str">
        <f>IF(E22="","",E22)</f>
        <v>Vyplň údaj</v>
      </c>
      <c r="G96" s="37"/>
      <c r="H96" s="37"/>
      <c r="I96" s="29" t="s">
        <v>42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184</v>
      </c>
      <c r="D98" s="153"/>
      <c r="E98" s="153"/>
      <c r="F98" s="153"/>
      <c r="G98" s="153"/>
      <c r="H98" s="153"/>
      <c r="I98" s="153"/>
      <c r="J98" s="154" t="s">
        <v>185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186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7" t="s">
        <v>187</v>
      </c>
    </row>
    <row r="101" spans="1:47" s="9" customFormat="1" ht="24.95" customHeight="1">
      <c r="B101" s="156"/>
      <c r="C101" s="157"/>
      <c r="D101" s="158" t="s">
        <v>3444</v>
      </c>
      <c r="E101" s="159"/>
      <c r="F101" s="159"/>
      <c r="G101" s="159"/>
      <c r="H101" s="159"/>
      <c r="I101" s="159"/>
      <c r="J101" s="160">
        <f>J129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3647</v>
      </c>
      <c r="E102" s="159"/>
      <c r="F102" s="159"/>
      <c r="G102" s="159"/>
      <c r="H102" s="159"/>
      <c r="I102" s="159"/>
      <c r="J102" s="160">
        <f>J146</f>
        <v>0</v>
      </c>
      <c r="K102" s="157"/>
      <c r="L102" s="161"/>
    </row>
    <row r="103" spans="1:47" s="9" customFormat="1" ht="24.95" customHeight="1">
      <c r="B103" s="156"/>
      <c r="C103" s="157"/>
      <c r="D103" s="158" t="s">
        <v>3648</v>
      </c>
      <c r="E103" s="159"/>
      <c r="F103" s="159"/>
      <c r="G103" s="159"/>
      <c r="H103" s="159"/>
      <c r="I103" s="159"/>
      <c r="J103" s="160">
        <f>J157</f>
        <v>0</v>
      </c>
      <c r="K103" s="157"/>
      <c r="L103" s="161"/>
    </row>
    <row r="104" spans="1:47" s="9" customFormat="1" ht="24.95" customHeight="1">
      <c r="B104" s="156"/>
      <c r="C104" s="157"/>
      <c r="D104" s="158" t="s">
        <v>3647</v>
      </c>
      <c r="E104" s="159"/>
      <c r="F104" s="159"/>
      <c r="G104" s="159"/>
      <c r="H104" s="159"/>
      <c r="I104" s="159"/>
      <c r="J104" s="160">
        <f>J182</f>
        <v>0</v>
      </c>
      <c r="K104" s="157"/>
      <c r="L104" s="16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3" t="s">
        <v>194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4" t="str">
        <f>E7</f>
        <v>TACHOV - dětská skupina, p.p.č. 1450/1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1"/>
      <c r="C115" s="29" t="s">
        <v>180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1" customFormat="1" ht="16.5" customHeight="1">
      <c r="B116" s="21"/>
      <c r="C116" s="22"/>
      <c r="D116" s="22"/>
      <c r="E116" s="324" t="s">
        <v>2334</v>
      </c>
      <c r="F116" s="301"/>
      <c r="G116" s="301"/>
      <c r="H116" s="301"/>
      <c r="I116" s="22"/>
      <c r="J116" s="22"/>
      <c r="K116" s="22"/>
      <c r="L116" s="20"/>
    </row>
    <row r="117" spans="1:63" s="1" customFormat="1" ht="12" customHeight="1">
      <c r="B117" s="21"/>
      <c r="C117" s="29" t="s">
        <v>2335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5"/>
      <c r="B118" s="36"/>
      <c r="C118" s="37"/>
      <c r="D118" s="37"/>
      <c r="E118" s="328" t="s">
        <v>3441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3442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9" t="str">
        <f>E13</f>
        <v>03 - STA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22</v>
      </c>
      <c r="D122" s="37"/>
      <c r="E122" s="37"/>
      <c r="F122" s="27" t="str">
        <f>F16</f>
        <v>Tachov</v>
      </c>
      <c r="G122" s="37"/>
      <c r="H122" s="37"/>
      <c r="I122" s="29" t="s">
        <v>24</v>
      </c>
      <c r="J122" s="67">
        <f>IF(J16="","",J16)</f>
        <v>45539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29" t="s">
        <v>29</v>
      </c>
      <c r="D124" s="37"/>
      <c r="E124" s="37"/>
      <c r="F124" s="27" t="str">
        <f>E19</f>
        <v>město Tachov</v>
      </c>
      <c r="G124" s="37"/>
      <c r="H124" s="37"/>
      <c r="I124" s="29" t="s">
        <v>37</v>
      </c>
      <c r="J124" s="33" t="str">
        <f>E25</f>
        <v>Architektonické studio Hysek s.r.o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35</v>
      </c>
      <c r="D125" s="37"/>
      <c r="E125" s="37"/>
      <c r="F125" s="27" t="str">
        <f>IF(E22="","",E22)</f>
        <v>Vyplň údaj</v>
      </c>
      <c r="G125" s="37"/>
      <c r="H125" s="37"/>
      <c r="I125" s="29" t="s">
        <v>42</v>
      </c>
      <c r="J125" s="33" t="str">
        <f>E28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195</v>
      </c>
      <c r="D127" s="170" t="s">
        <v>70</v>
      </c>
      <c r="E127" s="170" t="s">
        <v>66</v>
      </c>
      <c r="F127" s="170" t="s">
        <v>67</v>
      </c>
      <c r="G127" s="170" t="s">
        <v>196</v>
      </c>
      <c r="H127" s="170" t="s">
        <v>197</v>
      </c>
      <c r="I127" s="170" t="s">
        <v>198</v>
      </c>
      <c r="J127" s="170" t="s">
        <v>185</v>
      </c>
      <c r="K127" s="171" t="s">
        <v>199</v>
      </c>
      <c r="L127" s="172"/>
      <c r="M127" s="76" t="s">
        <v>1</v>
      </c>
      <c r="N127" s="77" t="s">
        <v>49</v>
      </c>
      <c r="O127" s="77" t="s">
        <v>200</v>
      </c>
      <c r="P127" s="77" t="s">
        <v>201</v>
      </c>
      <c r="Q127" s="77" t="s">
        <v>202</v>
      </c>
      <c r="R127" s="77" t="s">
        <v>203</v>
      </c>
      <c r="S127" s="77" t="s">
        <v>204</v>
      </c>
      <c r="T127" s="78" t="s">
        <v>205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>
      <c r="A128" s="35"/>
      <c r="B128" s="36"/>
      <c r="C128" s="83" t="s">
        <v>206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P129+P146+P157+P182</f>
        <v>0</v>
      </c>
      <c r="Q128" s="80"/>
      <c r="R128" s="175">
        <f>R129+R146+R157+R182</f>
        <v>0</v>
      </c>
      <c r="S128" s="80"/>
      <c r="T128" s="176">
        <f>T129+T146+T157+T182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84</v>
      </c>
      <c r="AU128" s="17" t="s">
        <v>187</v>
      </c>
      <c r="BK128" s="177">
        <f>BK129+BK146+BK157+BK182</f>
        <v>0</v>
      </c>
    </row>
    <row r="129" spans="1:65" s="12" customFormat="1" ht="25.9" customHeight="1">
      <c r="B129" s="178"/>
      <c r="C129" s="179"/>
      <c r="D129" s="180" t="s">
        <v>84</v>
      </c>
      <c r="E129" s="181" t="s">
        <v>2694</v>
      </c>
      <c r="F129" s="181" t="s">
        <v>3446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SUM(P130:P145)</f>
        <v>0</v>
      </c>
      <c r="Q129" s="186"/>
      <c r="R129" s="187">
        <f>SUM(R130:R145)</f>
        <v>0</v>
      </c>
      <c r="S129" s="186"/>
      <c r="T129" s="188">
        <f>SUM(T130:T145)</f>
        <v>0</v>
      </c>
      <c r="AR129" s="189" t="s">
        <v>93</v>
      </c>
      <c r="AT129" s="190" t="s">
        <v>84</v>
      </c>
      <c r="AU129" s="190" t="s">
        <v>85</v>
      </c>
      <c r="AY129" s="189" t="s">
        <v>209</v>
      </c>
      <c r="BK129" s="191">
        <f>SUM(BK130:BK145)</f>
        <v>0</v>
      </c>
    </row>
    <row r="130" spans="1:65" s="2" customFormat="1" ht="37.9" customHeight="1">
      <c r="A130" s="35"/>
      <c r="B130" s="36"/>
      <c r="C130" s="250" t="s">
        <v>93</v>
      </c>
      <c r="D130" s="250" t="s">
        <v>405</v>
      </c>
      <c r="E130" s="251" t="s">
        <v>3649</v>
      </c>
      <c r="F130" s="252" t="s">
        <v>3650</v>
      </c>
      <c r="G130" s="253" t="s">
        <v>2698</v>
      </c>
      <c r="H130" s="254">
        <v>1</v>
      </c>
      <c r="I130" s="255"/>
      <c r="J130" s="256">
        <f t="shared" ref="J130:J145" si="0">ROUND(I130*H130,2)</f>
        <v>0</v>
      </c>
      <c r="K130" s="252" t="s">
        <v>1</v>
      </c>
      <c r="L130" s="257"/>
      <c r="M130" s="258" t="s">
        <v>1</v>
      </c>
      <c r="N130" s="259" t="s">
        <v>50</v>
      </c>
      <c r="O130" s="72"/>
      <c r="P130" s="203">
        <f t="shared" ref="P130:P145" si="1">O130*H130</f>
        <v>0</v>
      </c>
      <c r="Q130" s="203">
        <v>0</v>
      </c>
      <c r="R130" s="203">
        <f t="shared" ref="R130:R145" si="2">Q130*H130</f>
        <v>0</v>
      </c>
      <c r="S130" s="203">
        <v>0</v>
      </c>
      <c r="T130" s="204">
        <f t="shared" ref="T130:T14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254</v>
      </c>
      <c r="AT130" s="205" t="s">
        <v>405</v>
      </c>
      <c r="AU130" s="205" t="s">
        <v>93</v>
      </c>
      <c r="AY130" s="17" t="s">
        <v>209</v>
      </c>
      <c r="BE130" s="206">
        <f t="shared" ref="BE130:BE145" si="4">IF(N130="základní",J130,0)</f>
        <v>0</v>
      </c>
      <c r="BF130" s="206">
        <f t="shared" ref="BF130:BF145" si="5">IF(N130="snížená",J130,0)</f>
        <v>0</v>
      </c>
      <c r="BG130" s="206">
        <f t="shared" ref="BG130:BG145" si="6">IF(N130="zákl. přenesená",J130,0)</f>
        <v>0</v>
      </c>
      <c r="BH130" s="206">
        <f t="shared" ref="BH130:BH145" si="7">IF(N130="sníž. přenesená",J130,0)</f>
        <v>0</v>
      </c>
      <c r="BI130" s="206">
        <f t="shared" ref="BI130:BI145" si="8">IF(N130="nulová",J130,0)</f>
        <v>0</v>
      </c>
      <c r="BJ130" s="17" t="s">
        <v>93</v>
      </c>
      <c r="BK130" s="206">
        <f t="shared" ref="BK130:BK145" si="9">ROUND(I130*H130,2)</f>
        <v>0</v>
      </c>
      <c r="BL130" s="17" t="s">
        <v>217</v>
      </c>
      <c r="BM130" s="205" t="s">
        <v>95</v>
      </c>
    </row>
    <row r="131" spans="1:65" s="2" customFormat="1" ht="24.2" customHeight="1">
      <c r="A131" s="35"/>
      <c r="B131" s="36"/>
      <c r="C131" s="250" t="s">
        <v>95</v>
      </c>
      <c r="D131" s="250" t="s">
        <v>405</v>
      </c>
      <c r="E131" s="251" t="s">
        <v>3651</v>
      </c>
      <c r="F131" s="252" t="s">
        <v>3652</v>
      </c>
      <c r="G131" s="253" t="s">
        <v>2550</v>
      </c>
      <c r="H131" s="254">
        <v>1</v>
      </c>
      <c r="I131" s="255"/>
      <c r="J131" s="256">
        <f t="shared" si="0"/>
        <v>0</v>
      </c>
      <c r="K131" s="252" t="s">
        <v>1</v>
      </c>
      <c r="L131" s="257"/>
      <c r="M131" s="258" t="s">
        <v>1</v>
      </c>
      <c r="N131" s="259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254</v>
      </c>
      <c r="AT131" s="205" t="s">
        <v>405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217</v>
      </c>
      <c r="BM131" s="205" t="s">
        <v>217</v>
      </c>
    </row>
    <row r="132" spans="1:65" s="2" customFormat="1" ht="24.2" customHeight="1">
      <c r="A132" s="35"/>
      <c r="B132" s="36"/>
      <c r="C132" s="250" t="s">
        <v>130</v>
      </c>
      <c r="D132" s="250" t="s">
        <v>405</v>
      </c>
      <c r="E132" s="251" t="s">
        <v>3653</v>
      </c>
      <c r="F132" s="252" t="s">
        <v>3654</v>
      </c>
      <c r="G132" s="253" t="s">
        <v>2550</v>
      </c>
      <c r="H132" s="254">
        <v>1</v>
      </c>
      <c r="I132" s="255"/>
      <c r="J132" s="256">
        <f t="shared" si="0"/>
        <v>0</v>
      </c>
      <c r="K132" s="252" t="s">
        <v>1</v>
      </c>
      <c r="L132" s="257"/>
      <c r="M132" s="258" t="s">
        <v>1</v>
      </c>
      <c r="N132" s="259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254</v>
      </c>
      <c r="AT132" s="205" t="s">
        <v>405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241</v>
      </c>
    </row>
    <row r="133" spans="1:65" s="2" customFormat="1" ht="24.2" customHeight="1">
      <c r="A133" s="35"/>
      <c r="B133" s="36"/>
      <c r="C133" s="250" t="s">
        <v>217</v>
      </c>
      <c r="D133" s="250" t="s">
        <v>405</v>
      </c>
      <c r="E133" s="251" t="s">
        <v>3655</v>
      </c>
      <c r="F133" s="252" t="s">
        <v>3656</v>
      </c>
      <c r="G133" s="253" t="s">
        <v>2550</v>
      </c>
      <c r="H133" s="254">
        <v>2</v>
      </c>
      <c r="I133" s="255"/>
      <c r="J133" s="256">
        <f t="shared" si="0"/>
        <v>0</v>
      </c>
      <c r="K133" s="252" t="s">
        <v>1</v>
      </c>
      <c r="L133" s="257"/>
      <c r="M133" s="258" t="s">
        <v>1</v>
      </c>
      <c r="N133" s="259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254</v>
      </c>
      <c r="AT133" s="205" t="s">
        <v>405</v>
      </c>
      <c r="AU133" s="205" t="s">
        <v>93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254</v>
      </c>
    </row>
    <row r="134" spans="1:65" s="2" customFormat="1" ht="24.2" customHeight="1">
      <c r="A134" s="35"/>
      <c r="B134" s="36"/>
      <c r="C134" s="250" t="s">
        <v>208</v>
      </c>
      <c r="D134" s="250" t="s">
        <v>405</v>
      </c>
      <c r="E134" s="251" t="s">
        <v>3657</v>
      </c>
      <c r="F134" s="252" t="s">
        <v>3658</v>
      </c>
      <c r="G134" s="253" t="s">
        <v>2550</v>
      </c>
      <c r="H134" s="254">
        <v>1</v>
      </c>
      <c r="I134" s="255"/>
      <c r="J134" s="256">
        <f t="shared" si="0"/>
        <v>0</v>
      </c>
      <c r="K134" s="252" t="s">
        <v>1</v>
      </c>
      <c r="L134" s="257"/>
      <c r="M134" s="258" t="s">
        <v>1</v>
      </c>
      <c r="N134" s="259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254</v>
      </c>
      <c r="AT134" s="205" t="s">
        <v>405</v>
      </c>
      <c r="AU134" s="205" t="s">
        <v>93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265</v>
      </c>
    </row>
    <row r="135" spans="1:65" s="2" customFormat="1" ht="24.2" customHeight="1">
      <c r="A135" s="35"/>
      <c r="B135" s="36"/>
      <c r="C135" s="250" t="s">
        <v>241</v>
      </c>
      <c r="D135" s="250" t="s">
        <v>405</v>
      </c>
      <c r="E135" s="251" t="s">
        <v>3659</v>
      </c>
      <c r="F135" s="252" t="s">
        <v>3660</v>
      </c>
      <c r="G135" s="253" t="s">
        <v>2550</v>
      </c>
      <c r="H135" s="254">
        <v>1</v>
      </c>
      <c r="I135" s="255"/>
      <c r="J135" s="256">
        <f t="shared" si="0"/>
        <v>0</v>
      </c>
      <c r="K135" s="252" t="s">
        <v>1</v>
      </c>
      <c r="L135" s="257"/>
      <c r="M135" s="258" t="s">
        <v>1</v>
      </c>
      <c r="N135" s="259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254</v>
      </c>
      <c r="AT135" s="205" t="s">
        <v>405</v>
      </c>
      <c r="AU135" s="205" t="s">
        <v>93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8</v>
      </c>
    </row>
    <row r="136" spans="1:65" s="2" customFormat="1" ht="21.75" customHeight="1">
      <c r="A136" s="35"/>
      <c r="B136" s="36"/>
      <c r="C136" s="250" t="s">
        <v>248</v>
      </c>
      <c r="D136" s="250" t="s">
        <v>405</v>
      </c>
      <c r="E136" s="251" t="s">
        <v>3661</v>
      </c>
      <c r="F136" s="252" t="s">
        <v>3662</v>
      </c>
      <c r="G136" s="253" t="s">
        <v>2550</v>
      </c>
      <c r="H136" s="254">
        <v>30</v>
      </c>
      <c r="I136" s="255"/>
      <c r="J136" s="256">
        <f t="shared" si="0"/>
        <v>0</v>
      </c>
      <c r="K136" s="252" t="s">
        <v>1</v>
      </c>
      <c r="L136" s="257"/>
      <c r="M136" s="258" t="s">
        <v>1</v>
      </c>
      <c r="N136" s="259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254</v>
      </c>
      <c r="AT136" s="205" t="s">
        <v>405</v>
      </c>
      <c r="AU136" s="205" t="s">
        <v>93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284</v>
      </c>
    </row>
    <row r="137" spans="1:65" s="2" customFormat="1" ht="24.2" customHeight="1">
      <c r="A137" s="35"/>
      <c r="B137" s="36"/>
      <c r="C137" s="250" t="s">
        <v>254</v>
      </c>
      <c r="D137" s="250" t="s">
        <v>405</v>
      </c>
      <c r="E137" s="251" t="s">
        <v>3663</v>
      </c>
      <c r="F137" s="252" t="s">
        <v>3664</v>
      </c>
      <c r="G137" s="253" t="s">
        <v>334</v>
      </c>
      <c r="H137" s="254">
        <v>170</v>
      </c>
      <c r="I137" s="255"/>
      <c r="J137" s="256">
        <f t="shared" si="0"/>
        <v>0</v>
      </c>
      <c r="K137" s="252" t="s">
        <v>1</v>
      </c>
      <c r="L137" s="257"/>
      <c r="M137" s="258" t="s">
        <v>1</v>
      </c>
      <c r="N137" s="259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254</v>
      </c>
      <c r="AT137" s="205" t="s">
        <v>405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416</v>
      </c>
    </row>
    <row r="138" spans="1:65" s="2" customFormat="1" ht="37.9" customHeight="1">
      <c r="A138" s="35"/>
      <c r="B138" s="36"/>
      <c r="C138" s="250" t="s">
        <v>259</v>
      </c>
      <c r="D138" s="250" t="s">
        <v>405</v>
      </c>
      <c r="E138" s="251" t="s">
        <v>3665</v>
      </c>
      <c r="F138" s="252" t="s">
        <v>3666</v>
      </c>
      <c r="G138" s="253" t="s">
        <v>2550</v>
      </c>
      <c r="H138" s="254">
        <v>3</v>
      </c>
      <c r="I138" s="255"/>
      <c r="J138" s="256">
        <f t="shared" si="0"/>
        <v>0</v>
      </c>
      <c r="K138" s="252" t="s">
        <v>1</v>
      </c>
      <c r="L138" s="257"/>
      <c r="M138" s="258" t="s">
        <v>1</v>
      </c>
      <c r="N138" s="259" t="s">
        <v>50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254</v>
      </c>
      <c r="AT138" s="205" t="s">
        <v>405</v>
      </c>
      <c r="AU138" s="205" t="s">
        <v>93</v>
      </c>
      <c r="AY138" s="17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93</v>
      </c>
      <c r="BK138" s="206">
        <f t="shared" si="9"/>
        <v>0</v>
      </c>
      <c r="BL138" s="17" t="s">
        <v>217</v>
      </c>
      <c r="BM138" s="205" t="s">
        <v>428</v>
      </c>
    </row>
    <row r="139" spans="1:65" s="2" customFormat="1" ht="24.2" customHeight="1">
      <c r="A139" s="35"/>
      <c r="B139" s="36"/>
      <c r="C139" s="250" t="s">
        <v>265</v>
      </c>
      <c r="D139" s="250" t="s">
        <v>405</v>
      </c>
      <c r="E139" s="251" t="s">
        <v>3667</v>
      </c>
      <c r="F139" s="252" t="s">
        <v>3668</v>
      </c>
      <c r="G139" s="253" t="s">
        <v>334</v>
      </c>
      <c r="H139" s="254">
        <v>140</v>
      </c>
      <c r="I139" s="255"/>
      <c r="J139" s="256">
        <f t="shared" si="0"/>
        <v>0</v>
      </c>
      <c r="K139" s="252" t="s">
        <v>1</v>
      </c>
      <c r="L139" s="257"/>
      <c r="M139" s="258" t="s">
        <v>1</v>
      </c>
      <c r="N139" s="259" t="s">
        <v>50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254</v>
      </c>
      <c r="AT139" s="205" t="s">
        <v>405</v>
      </c>
      <c r="AU139" s="205" t="s">
        <v>93</v>
      </c>
      <c r="AY139" s="17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93</v>
      </c>
      <c r="BK139" s="206">
        <f t="shared" si="9"/>
        <v>0</v>
      </c>
      <c r="BL139" s="17" t="s">
        <v>217</v>
      </c>
      <c r="BM139" s="205" t="s">
        <v>440</v>
      </c>
    </row>
    <row r="140" spans="1:65" s="2" customFormat="1" ht="21.75" customHeight="1">
      <c r="A140" s="35"/>
      <c r="B140" s="36"/>
      <c r="C140" s="250" t="s">
        <v>270</v>
      </c>
      <c r="D140" s="250" t="s">
        <v>405</v>
      </c>
      <c r="E140" s="251" t="s">
        <v>3669</v>
      </c>
      <c r="F140" s="252" t="s">
        <v>3670</v>
      </c>
      <c r="G140" s="253" t="s">
        <v>2550</v>
      </c>
      <c r="H140" s="254">
        <v>20</v>
      </c>
      <c r="I140" s="255"/>
      <c r="J140" s="256">
        <f t="shared" si="0"/>
        <v>0</v>
      </c>
      <c r="K140" s="252" t="s">
        <v>1</v>
      </c>
      <c r="L140" s="257"/>
      <c r="M140" s="258" t="s">
        <v>1</v>
      </c>
      <c r="N140" s="259" t="s">
        <v>50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254</v>
      </c>
      <c r="AT140" s="205" t="s">
        <v>405</v>
      </c>
      <c r="AU140" s="205" t="s">
        <v>93</v>
      </c>
      <c r="AY140" s="17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93</v>
      </c>
      <c r="BK140" s="206">
        <f t="shared" si="9"/>
        <v>0</v>
      </c>
      <c r="BL140" s="17" t="s">
        <v>217</v>
      </c>
      <c r="BM140" s="205" t="s">
        <v>451</v>
      </c>
    </row>
    <row r="141" spans="1:65" s="2" customFormat="1" ht="24.2" customHeight="1">
      <c r="A141" s="35"/>
      <c r="B141" s="36"/>
      <c r="C141" s="250" t="s">
        <v>8</v>
      </c>
      <c r="D141" s="250" t="s">
        <v>405</v>
      </c>
      <c r="E141" s="251" t="s">
        <v>3671</v>
      </c>
      <c r="F141" s="252" t="s">
        <v>3672</v>
      </c>
      <c r="G141" s="253" t="s">
        <v>2550</v>
      </c>
      <c r="H141" s="254">
        <v>3</v>
      </c>
      <c r="I141" s="255"/>
      <c r="J141" s="256">
        <f t="shared" si="0"/>
        <v>0</v>
      </c>
      <c r="K141" s="252" t="s">
        <v>1</v>
      </c>
      <c r="L141" s="257"/>
      <c r="M141" s="258" t="s">
        <v>1</v>
      </c>
      <c r="N141" s="259" t="s">
        <v>50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254</v>
      </c>
      <c r="AT141" s="205" t="s">
        <v>405</v>
      </c>
      <c r="AU141" s="205" t="s">
        <v>93</v>
      </c>
      <c r="AY141" s="17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93</v>
      </c>
      <c r="BK141" s="206">
        <f t="shared" si="9"/>
        <v>0</v>
      </c>
      <c r="BL141" s="17" t="s">
        <v>217</v>
      </c>
      <c r="BM141" s="205" t="s">
        <v>466</v>
      </c>
    </row>
    <row r="142" spans="1:65" s="2" customFormat="1" ht="33" customHeight="1">
      <c r="A142" s="35"/>
      <c r="B142" s="36"/>
      <c r="C142" s="250" t="s">
        <v>279</v>
      </c>
      <c r="D142" s="250" t="s">
        <v>405</v>
      </c>
      <c r="E142" s="251" t="s">
        <v>3673</v>
      </c>
      <c r="F142" s="252" t="s">
        <v>3674</v>
      </c>
      <c r="G142" s="253" t="s">
        <v>334</v>
      </c>
      <c r="H142" s="254">
        <v>170</v>
      </c>
      <c r="I142" s="255"/>
      <c r="J142" s="256">
        <f t="shared" si="0"/>
        <v>0</v>
      </c>
      <c r="K142" s="252" t="s">
        <v>1</v>
      </c>
      <c r="L142" s="257"/>
      <c r="M142" s="258" t="s">
        <v>1</v>
      </c>
      <c r="N142" s="259" t="s">
        <v>50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254</v>
      </c>
      <c r="AT142" s="205" t="s">
        <v>405</v>
      </c>
      <c r="AU142" s="205" t="s">
        <v>93</v>
      </c>
      <c r="AY142" s="17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93</v>
      </c>
      <c r="BK142" s="206">
        <f t="shared" si="9"/>
        <v>0</v>
      </c>
      <c r="BL142" s="17" t="s">
        <v>217</v>
      </c>
      <c r="BM142" s="205" t="s">
        <v>477</v>
      </c>
    </row>
    <row r="143" spans="1:65" s="2" customFormat="1" ht="16.5" customHeight="1">
      <c r="A143" s="35"/>
      <c r="B143" s="36"/>
      <c r="C143" s="250" t="s">
        <v>284</v>
      </c>
      <c r="D143" s="250" t="s">
        <v>405</v>
      </c>
      <c r="E143" s="251" t="s">
        <v>3675</v>
      </c>
      <c r="F143" s="252" t="s">
        <v>3676</v>
      </c>
      <c r="G143" s="253" t="s">
        <v>2698</v>
      </c>
      <c r="H143" s="254">
        <v>1</v>
      </c>
      <c r="I143" s="255"/>
      <c r="J143" s="256">
        <f t="shared" si="0"/>
        <v>0</v>
      </c>
      <c r="K143" s="252" t="s">
        <v>1</v>
      </c>
      <c r="L143" s="257"/>
      <c r="M143" s="258" t="s">
        <v>1</v>
      </c>
      <c r="N143" s="259" t="s">
        <v>50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254</v>
      </c>
      <c r="AT143" s="205" t="s">
        <v>405</v>
      </c>
      <c r="AU143" s="205" t="s">
        <v>93</v>
      </c>
      <c r="AY143" s="17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93</v>
      </c>
      <c r="BK143" s="206">
        <f t="shared" si="9"/>
        <v>0</v>
      </c>
      <c r="BL143" s="17" t="s">
        <v>217</v>
      </c>
      <c r="BM143" s="205" t="s">
        <v>490</v>
      </c>
    </row>
    <row r="144" spans="1:65" s="2" customFormat="1" ht="16.5" customHeight="1">
      <c r="A144" s="35"/>
      <c r="B144" s="36"/>
      <c r="C144" s="250" t="s">
        <v>289</v>
      </c>
      <c r="D144" s="250" t="s">
        <v>405</v>
      </c>
      <c r="E144" s="251" t="s">
        <v>3677</v>
      </c>
      <c r="F144" s="252" t="s">
        <v>3678</v>
      </c>
      <c r="G144" s="253" t="s">
        <v>462</v>
      </c>
      <c r="H144" s="254">
        <v>0.5</v>
      </c>
      <c r="I144" s="255"/>
      <c r="J144" s="256">
        <f t="shared" si="0"/>
        <v>0</v>
      </c>
      <c r="K144" s="252" t="s">
        <v>1</v>
      </c>
      <c r="L144" s="257"/>
      <c r="M144" s="258" t="s">
        <v>1</v>
      </c>
      <c r="N144" s="259" t="s">
        <v>50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254</v>
      </c>
      <c r="AT144" s="205" t="s">
        <v>405</v>
      </c>
      <c r="AU144" s="205" t="s">
        <v>93</v>
      </c>
      <c r="AY144" s="17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93</v>
      </c>
      <c r="BK144" s="206">
        <f t="shared" si="9"/>
        <v>0</v>
      </c>
      <c r="BL144" s="17" t="s">
        <v>217</v>
      </c>
      <c r="BM144" s="205" t="s">
        <v>512</v>
      </c>
    </row>
    <row r="145" spans="1:65" s="2" customFormat="1" ht="16.5" customHeight="1">
      <c r="A145" s="35"/>
      <c r="B145" s="36"/>
      <c r="C145" s="250" t="s">
        <v>416</v>
      </c>
      <c r="D145" s="250" t="s">
        <v>405</v>
      </c>
      <c r="E145" s="251" t="s">
        <v>3679</v>
      </c>
      <c r="F145" s="252" t="s">
        <v>3680</v>
      </c>
      <c r="G145" s="253" t="s">
        <v>1003</v>
      </c>
      <c r="H145" s="254">
        <v>1</v>
      </c>
      <c r="I145" s="255"/>
      <c r="J145" s="256">
        <f t="shared" si="0"/>
        <v>0</v>
      </c>
      <c r="K145" s="252" t="s">
        <v>1</v>
      </c>
      <c r="L145" s="257"/>
      <c r="M145" s="258" t="s">
        <v>1</v>
      </c>
      <c r="N145" s="259" t="s">
        <v>50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254</v>
      </c>
      <c r="AT145" s="205" t="s">
        <v>405</v>
      </c>
      <c r="AU145" s="205" t="s">
        <v>93</v>
      </c>
      <c r="AY145" s="17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7" t="s">
        <v>93</v>
      </c>
      <c r="BK145" s="206">
        <f t="shared" si="9"/>
        <v>0</v>
      </c>
      <c r="BL145" s="17" t="s">
        <v>217</v>
      </c>
      <c r="BM145" s="205" t="s">
        <v>526</v>
      </c>
    </row>
    <row r="146" spans="1:65" s="12" customFormat="1" ht="25.9" customHeight="1">
      <c r="B146" s="178"/>
      <c r="C146" s="179"/>
      <c r="D146" s="180" t="s">
        <v>84</v>
      </c>
      <c r="E146" s="181" t="s">
        <v>2720</v>
      </c>
      <c r="F146" s="181" t="s">
        <v>3681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SUM(P147:P156)</f>
        <v>0</v>
      </c>
      <c r="Q146" s="186"/>
      <c r="R146" s="187">
        <f>SUM(R147:R156)</f>
        <v>0</v>
      </c>
      <c r="S146" s="186"/>
      <c r="T146" s="188">
        <f>SUM(T147:T156)</f>
        <v>0</v>
      </c>
      <c r="AR146" s="189" t="s">
        <v>93</v>
      </c>
      <c r="AT146" s="190" t="s">
        <v>84</v>
      </c>
      <c r="AU146" s="190" t="s">
        <v>85</v>
      </c>
      <c r="AY146" s="189" t="s">
        <v>209</v>
      </c>
      <c r="BK146" s="191">
        <f>SUM(BK147:BK156)</f>
        <v>0</v>
      </c>
    </row>
    <row r="147" spans="1:65" s="2" customFormat="1" ht="37.9" customHeight="1">
      <c r="A147" s="35"/>
      <c r="B147" s="36"/>
      <c r="C147" s="250" t="s">
        <v>422</v>
      </c>
      <c r="D147" s="250" t="s">
        <v>405</v>
      </c>
      <c r="E147" s="251" t="s">
        <v>3682</v>
      </c>
      <c r="F147" s="252" t="s">
        <v>3683</v>
      </c>
      <c r="G147" s="253" t="s">
        <v>2550</v>
      </c>
      <c r="H147" s="254">
        <v>1</v>
      </c>
      <c r="I147" s="255"/>
      <c r="J147" s="256">
        <f t="shared" ref="J147:J156" si="10">ROUND(I147*H147,2)</f>
        <v>0</v>
      </c>
      <c r="K147" s="252" t="s">
        <v>1</v>
      </c>
      <c r="L147" s="257"/>
      <c r="M147" s="258" t="s">
        <v>1</v>
      </c>
      <c r="N147" s="259" t="s">
        <v>50</v>
      </c>
      <c r="O147" s="72"/>
      <c r="P147" s="203">
        <f t="shared" ref="P147:P156" si="11">O147*H147</f>
        <v>0</v>
      </c>
      <c r="Q147" s="203">
        <v>0</v>
      </c>
      <c r="R147" s="203">
        <f t="shared" ref="R147:R156" si="12">Q147*H147</f>
        <v>0</v>
      </c>
      <c r="S147" s="203">
        <v>0</v>
      </c>
      <c r="T147" s="204">
        <f t="shared" ref="T147:T156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254</v>
      </c>
      <c r="AT147" s="205" t="s">
        <v>405</v>
      </c>
      <c r="AU147" s="205" t="s">
        <v>93</v>
      </c>
      <c r="AY147" s="17" t="s">
        <v>209</v>
      </c>
      <c r="BE147" s="206">
        <f t="shared" ref="BE147:BE156" si="14">IF(N147="základní",J147,0)</f>
        <v>0</v>
      </c>
      <c r="BF147" s="206">
        <f t="shared" ref="BF147:BF156" si="15">IF(N147="snížená",J147,0)</f>
        <v>0</v>
      </c>
      <c r="BG147" s="206">
        <f t="shared" ref="BG147:BG156" si="16">IF(N147="zákl. přenesená",J147,0)</f>
        <v>0</v>
      </c>
      <c r="BH147" s="206">
        <f t="shared" ref="BH147:BH156" si="17">IF(N147="sníž. přenesená",J147,0)</f>
        <v>0</v>
      </c>
      <c r="BI147" s="206">
        <f t="shared" ref="BI147:BI156" si="18">IF(N147="nulová",J147,0)</f>
        <v>0</v>
      </c>
      <c r="BJ147" s="17" t="s">
        <v>93</v>
      </c>
      <c r="BK147" s="206">
        <f t="shared" ref="BK147:BK156" si="19">ROUND(I147*H147,2)</f>
        <v>0</v>
      </c>
      <c r="BL147" s="17" t="s">
        <v>217</v>
      </c>
      <c r="BM147" s="205" t="s">
        <v>538</v>
      </c>
    </row>
    <row r="148" spans="1:65" s="2" customFormat="1" ht="24.2" customHeight="1">
      <c r="A148" s="35"/>
      <c r="B148" s="36"/>
      <c r="C148" s="250" t="s">
        <v>428</v>
      </c>
      <c r="D148" s="250" t="s">
        <v>405</v>
      </c>
      <c r="E148" s="251" t="s">
        <v>3684</v>
      </c>
      <c r="F148" s="252" t="s">
        <v>3685</v>
      </c>
      <c r="G148" s="253" t="s">
        <v>2550</v>
      </c>
      <c r="H148" s="254">
        <v>1</v>
      </c>
      <c r="I148" s="255"/>
      <c r="J148" s="256">
        <f t="shared" si="10"/>
        <v>0</v>
      </c>
      <c r="K148" s="252" t="s">
        <v>1</v>
      </c>
      <c r="L148" s="257"/>
      <c r="M148" s="258" t="s">
        <v>1</v>
      </c>
      <c r="N148" s="259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254</v>
      </c>
      <c r="AT148" s="205" t="s">
        <v>405</v>
      </c>
      <c r="AU148" s="205" t="s">
        <v>93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217</v>
      </c>
      <c r="BM148" s="205" t="s">
        <v>550</v>
      </c>
    </row>
    <row r="149" spans="1:65" s="2" customFormat="1" ht="33" customHeight="1">
      <c r="A149" s="35"/>
      <c r="B149" s="36"/>
      <c r="C149" s="250" t="s">
        <v>434</v>
      </c>
      <c r="D149" s="250" t="s">
        <v>405</v>
      </c>
      <c r="E149" s="251" t="s">
        <v>3686</v>
      </c>
      <c r="F149" s="252" t="s">
        <v>3687</v>
      </c>
      <c r="G149" s="253" t="s">
        <v>2550</v>
      </c>
      <c r="H149" s="254">
        <v>3</v>
      </c>
      <c r="I149" s="255"/>
      <c r="J149" s="256">
        <f t="shared" si="10"/>
        <v>0</v>
      </c>
      <c r="K149" s="252" t="s">
        <v>1</v>
      </c>
      <c r="L149" s="257"/>
      <c r="M149" s="258" t="s">
        <v>1</v>
      </c>
      <c r="N149" s="259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254</v>
      </c>
      <c r="AT149" s="205" t="s">
        <v>405</v>
      </c>
      <c r="AU149" s="205" t="s">
        <v>93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217</v>
      </c>
      <c r="BM149" s="205" t="s">
        <v>562</v>
      </c>
    </row>
    <row r="150" spans="1:65" s="2" customFormat="1" ht="24.2" customHeight="1">
      <c r="A150" s="35"/>
      <c r="B150" s="36"/>
      <c r="C150" s="250" t="s">
        <v>440</v>
      </c>
      <c r="D150" s="250" t="s">
        <v>405</v>
      </c>
      <c r="E150" s="251" t="s">
        <v>3688</v>
      </c>
      <c r="F150" s="252" t="s">
        <v>3689</v>
      </c>
      <c r="G150" s="253" t="s">
        <v>2550</v>
      </c>
      <c r="H150" s="254">
        <v>3</v>
      </c>
      <c r="I150" s="255"/>
      <c r="J150" s="256">
        <f t="shared" si="10"/>
        <v>0</v>
      </c>
      <c r="K150" s="252" t="s">
        <v>1</v>
      </c>
      <c r="L150" s="257"/>
      <c r="M150" s="258" t="s">
        <v>1</v>
      </c>
      <c r="N150" s="259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254</v>
      </c>
      <c r="AT150" s="205" t="s">
        <v>405</v>
      </c>
      <c r="AU150" s="205" t="s">
        <v>93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217</v>
      </c>
      <c r="BM150" s="205" t="s">
        <v>573</v>
      </c>
    </row>
    <row r="151" spans="1:65" s="2" customFormat="1" ht="21.75" customHeight="1">
      <c r="A151" s="35"/>
      <c r="B151" s="36"/>
      <c r="C151" s="250" t="s">
        <v>7</v>
      </c>
      <c r="D151" s="250" t="s">
        <v>405</v>
      </c>
      <c r="E151" s="251" t="s">
        <v>3690</v>
      </c>
      <c r="F151" s="252" t="s">
        <v>3691</v>
      </c>
      <c r="G151" s="253" t="s">
        <v>2550</v>
      </c>
      <c r="H151" s="254">
        <v>1</v>
      </c>
      <c r="I151" s="255"/>
      <c r="J151" s="256">
        <f t="shared" si="10"/>
        <v>0</v>
      </c>
      <c r="K151" s="252" t="s">
        <v>1</v>
      </c>
      <c r="L151" s="257"/>
      <c r="M151" s="258" t="s">
        <v>1</v>
      </c>
      <c r="N151" s="259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254</v>
      </c>
      <c r="AT151" s="205" t="s">
        <v>405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586</v>
      </c>
    </row>
    <row r="152" spans="1:65" s="2" customFormat="1" ht="21.75" customHeight="1">
      <c r="A152" s="35"/>
      <c r="B152" s="36"/>
      <c r="C152" s="250" t="s">
        <v>451</v>
      </c>
      <c r="D152" s="250" t="s">
        <v>405</v>
      </c>
      <c r="E152" s="251" t="s">
        <v>3692</v>
      </c>
      <c r="F152" s="252" t="s">
        <v>3693</v>
      </c>
      <c r="G152" s="253" t="s">
        <v>2550</v>
      </c>
      <c r="H152" s="254">
        <v>1</v>
      </c>
      <c r="I152" s="255"/>
      <c r="J152" s="256">
        <f t="shared" si="10"/>
        <v>0</v>
      </c>
      <c r="K152" s="252" t="s">
        <v>1</v>
      </c>
      <c r="L152" s="257"/>
      <c r="M152" s="258" t="s">
        <v>1</v>
      </c>
      <c r="N152" s="259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254</v>
      </c>
      <c r="AT152" s="205" t="s">
        <v>405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598</v>
      </c>
    </row>
    <row r="153" spans="1:65" s="2" customFormat="1" ht="21.75" customHeight="1">
      <c r="A153" s="35"/>
      <c r="B153" s="36"/>
      <c r="C153" s="250" t="s">
        <v>459</v>
      </c>
      <c r="D153" s="250" t="s">
        <v>405</v>
      </c>
      <c r="E153" s="251" t="s">
        <v>3694</v>
      </c>
      <c r="F153" s="252" t="s">
        <v>3695</v>
      </c>
      <c r="G153" s="253" t="s">
        <v>2550</v>
      </c>
      <c r="H153" s="254">
        <v>7</v>
      </c>
      <c r="I153" s="255"/>
      <c r="J153" s="256">
        <f t="shared" si="10"/>
        <v>0</v>
      </c>
      <c r="K153" s="252" t="s">
        <v>1</v>
      </c>
      <c r="L153" s="257"/>
      <c r="M153" s="258" t="s">
        <v>1</v>
      </c>
      <c r="N153" s="259" t="s">
        <v>50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254</v>
      </c>
      <c r="AT153" s="205" t="s">
        <v>405</v>
      </c>
      <c r="AU153" s="205" t="s">
        <v>93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217</v>
      </c>
      <c r="BM153" s="205" t="s">
        <v>609</v>
      </c>
    </row>
    <row r="154" spans="1:65" s="2" customFormat="1" ht="24.2" customHeight="1">
      <c r="A154" s="35"/>
      <c r="B154" s="36"/>
      <c r="C154" s="250" t="s">
        <v>466</v>
      </c>
      <c r="D154" s="250" t="s">
        <v>405</v>
      </c>
      <c r="E154" s="251" t="s">
        <v>3696</v>
      </c>
      <c r="F154" s="252" t="s">
        <v>3697</v>
      </c>
      <c r="G154" s="253" t="s">
        <v>334</v>
      </c>
      <c r="H154" s="254">
        <v>10</v>
      </c>
      <c r="I154" s="255"/>
      <c r="J154" s="256">
        <f t="shared" si="10"/>
        <v>0</v>
      </c>
      <c r="K154" s="252" t="s">
        <v>1</v>
      </c>
      <c r="L154" s="257"/>
      <c r="M154" s="258" t="s">
        <v>1</v>
      </c>
      <c r="N154" s="259" t="s">
        <v>50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254</v>
      </c>
      <c r="AT154" s="205" t="s">
        <v>405</v>
      </c>
      <c r="AU154" s="205" t="s">
        <v>93</v>
      </c>
      <c r="AY154" s="17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7" t="s">
        <v>93</v>
      </c>
      <c r="BK154" s="206">
        <f t="shared" si="19"/>
        <v>0</v>
      </c>
      <c r="BL154" s="17" t="s">
        <v>217</v>
      </c>
      <c r="BM154" s="205" t="s">
        <v>624</v>
      </c>
    </row>
    <row r="155" spans="1:65" s="2" customFormat="1" ht="24.2" customHeight="1">
      <c r="A155" s="35"/>
      <c r="B155" s="36"/>
      <c r="C155" s="250" t="s">
        <v>471</v>
      </c>
      <c r="D155" s="250" t="s">
        <v>405</v>
      </c>
      <c r="E155" s="251" t="s">
        <v>3698</v>
      </c>
      <c r="F155" s="252" t="s">
        <v>3699</v>
      </c>
      <c r="G155" s="253" t="s">
        <v>2550</v>
      </c>
      <c r="H155" s="254">
        <v>1</v>
      </c>
      <c r="I155" s="255"/>
      <c r="J155" s="256">
        <f t="shared" si="10"/>
        <v>0</v>
      </c>
      <c r="K155" s="252" t="s">
        <v>1</v>
      </c>
      <c r="L155" s="257"/>
      <c r="M155" s="258" t="s">
        <v>1</v>
      </c>
      <c r="N155" s="259" t="s">
        <v>50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254</v>
      </c>
      <c r="AT155" s="205" t="s">
        <v>405</v>
      </c>
      <c r="AU155" s="205" t="s">
        <v>93</v>
      </c>
      <c r="AY155" s="17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7" t="s">
        <v>93</v>
      </c>
      <c r="BK155" s="206">
        <f t="shared" si="19"/>
        <v>0</v>
      </c>
      <c r="BL155" s="17" t="s">
        <v>217</v>
      </c>
      <c r="BM155" s="205" t="s">
        <v>636</v>
      </c>
    </row>
    <row r="156" spans="1:65" s="2" customFormat="1" ht="21.75" customHeight="1">
      <c r="A156" s="35"/>
      <c r="B156" s="36"/>
      <c r="C156" s="250" t="s">
        <v>477</v>
      </c>
      <c r="D156" s="250" t="s">
        <v>405</v>
      </c>
      <c r="E156" s="251" t="s">
        <v>3700</v>
      </c>
      <c r="F156" s="252" t="s">
        <v>3701</v>
      </c>
      <c r="G156" s="253" t="s">
        <v>2550</v>
      </c>
      <c r="H156" s="254">
        <v>1</v>
      </c>
      <c r="I156" s="255"/>
      <c r="J156" s="256">
        <f t="shared" si="10"/>
        <v>0</v>
      </c>
      <c r="K156" s="252" t="s">
        <v>1</v>
      </c>
      <c r="L156" s="257"/>
      <c r="M156" s="258" t="s">
        <v>1</v>
      </c>
      <c r="N156" s="259" t="s">
        <v>50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254</v>
      </c>
      <c r="AT156" s="205" t="s">
        <v>405</v>
      </c>
      <c r="AU156" s="205" t="s">
        <v>93</v>
      </c>
      <c r="AY156" s="17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7" t="s">
        <v>93</v>
      </c>
      <c r="BK156" s="206">
        <f t="shared" si="19"/>
        <v>0</v>
      </c>
      <c r="BL156" s="17" t="s">
        <v>217</v>
      </c>
      <c r="BM156" s="205" t="s">
        <v>646</v>
      </c>
    </row>
    <row r="157" spans="1:65" s="12" customFormat="1" ht="25.9" customHeight="1">
      <c r="B157" s="178"/>
      <c r="C157" s="179"/>
      <c r="D157" s="180" t="s">
        <v>84</v>
      </c>
      <c r="E157" s="181" t="s">
        <v>2738</v>
      </c>
      <c r="F157" s="181" t="s">
        <v>3488</v>
      </c>
      <c r="G157" s="179"/>
      <c r="H157" s="179"/>
      <c r="I157" s="182"/>
      <c r="J157" s="183">
        <f>BK157</f>
        <v>0</v>
      </c>
      <c r="K157" s="179"/>
      <c r="L157" s="184"/>
      <c r="M157" s="185"/>
      <c r="N157" s="186"/>
      <c r="O157" s="186"/>
      <c r="P157" s="187">
        <f>SUM(P158:P181)</f>
        <v>0</v>
      </c>
      <c r="Q157" s="186"/>
      <c r="R157" s="187">
        <f>SUM(R158:R181)</f>
        <v>0</v>
      </c>
      <c r="S157" s="186"/>
      <c r="T157" s="188">
        <f>SUM(T158:T181)</f>
        <v>0</v>
      </c>
      <c r="AR157" s="189" t="s">
        <v>93</v>
      </c>
      <c r="AT157" s="190" t="s">
        <v>84</v>
      </c>
      <c r="AU157" s="190" t="s">
        <v>85</v>
      </c>
      <c r="AY157" s="189" t="s">
        <v>209</v>
      </c>
      <c r="BK157" s="191">
        <f>SUM(BK158:BK181)</f>
        <v>0</v>
      </c>
    </row>
    <row r="158" spans="1:65" s="2" customFormat="1" ht="37.9" customHeight="1">
      <c r="A158" s="35"/>
      <c r="B158" s="36"/>
      <c r="C158" s="194" t="s">
        <v>483</v>
      </c>
      <c r="D158" s="194" t="s">
        <v>212</v>
      </c>
      <c r="E158" s="195" t="s">
        <v>3702</v>
      </c>
      <c r="F158" s="196" t="s">
        <v>3650</v>
      </c>
      <c r="G158" s="197" t="s">
        <v>2698</v>
      </c>
      <c r="H158" s="198">
        <v>1</v>
      </c>
      <c r="I158" s="199"/>
      <c r="J158" s="200">
        <f t="shared" ref="J158:J181" si="20">ROUND(I158*H158,2)</f>
        <v>0</v>
      </c>
      <c r="K158" s="196" t="s">
        <v>1</v>
      </c>
      <c r="L158" s="40"/>
      <c r="M158" s="201" t="s">
        <v>1</v>
      </c>
      <c r="N158" s="202" t="s">
        <v>50</v>
      </c>
      <c r="O158" s="72"/>
      <c r="P158" s="203">
        <f t="shared" ref="P158:P181" si="21">O158*H158</f>
        <v>0</v>
      </c>
      <c r="Q158" s="203">
        <v>0</v>
      </c>
      <c r="R158" s="203">
        <f t="shared" ref="R158:R181" si="22">Q158*H158</f>
        <v>0</v>
      </c>
      <c r="S158" s="203">
        <v>0</v>
      </c>
      <c r="T158" s="204">
        <f t="shared" ref="T158:T181" si="2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93</v>
      </c>
      <c r="AY158" s="17" t="s">
        <v>209</v>
      </c>
      <c r="BE158" s="206">
        <f t="shared" ref="BE158:BE181" si="24">IF(N158="základní",J158,0)</f>
        <v>0</v>
      </c>
      <c r="BF158" s="206">
        <f t="shared" ref="BF158:BF181" si="25">IF(N158="snížená",J158,0)</f>
        <v>0</v>
      </c>
      <c r="BG158" s="206">
        <f t="shared" ref="BG158:BG181" si="26">IF(N158="zákl. přenesená",J158,0)</f>
        <v>0</v>
      </c>
      <c r="BH158" s="206">
        <f t="shared" ref="BH158:BH181" si="27">IF(N158="sníž. přenesená",J158,0)</f>
        <v>0</v>
      </c>
      <c r="BI158" s="206">
        <f t="shared" ref="BI158:BI181" si="28">IF(N158="nulová",J158,0)</f>
        <v>0</v>
      </c>
      <c r="BJ158" s="17" t="s">
        <v>93</v>
      </c>
      <c r="BK158" s="206">
        <f t="shared" ref="BK158:BK181" si="29">ROUND(I158*H158,2)</f>
        <v>0</v>
      </c>
      <c r="BL158" s="17" t="s">
        <v>217</v>
      </c>
      <c r="BM158" s="205" t="s">
        <v>663</v>
      </c>
    </row>
    <row r="159" spans="1:65" s="2" customFormat="1" ht="24.2" customHeight="1">
      <c r="A159" s="35"/>
      <c r="B159" s="36"/>
      <c r="C159" s="194" t="s">
        <v>490</v>
      </c>
      <c r="D159" s="194" t="s">
        <v>212</v>
      </c>
      <c r="E159" s="195" t="s">
        <v>3703</v>
      </c>
      <c r="F159" s="196" t="s">
        <v>3652</v>
      </c>
      <c r="G159" s="197" t="s">
        <v>2550</v>
      </c>
      <c r="H159" s="198">
        <v>1</v>
      </c>
      <c r="I159" s="199"/>
      <c r="J159" s="200">
        <f t="shared" si="20"/>
        <v>0</v>
      </c>
      <c r="K159" s="196" t="s">
        <v>1</v>
      </c>
      <c r="L159" s="40"/>
      <c r="M159" s="201" t="s">
        <v>1</v>
      </c>
      <c r="N159" s="202" t="s">
        <v>50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93</v>
      </c>
      <c r="AY159" s="17" t="s">
        <v>209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7" t="s">
        <v>93</v>
      </c>
      <c r="BK159" s="206">
        <f t="shared" si="29"/>
        <v>0</v>
      </c>
      <c r="BL159" s="17" t="s">
        <v>217</v>
      </c>
      <c r="BM159" s="205" t="s">
        <v>677</v>
      </c>
    </row>
    <row r="160" spans="1:65" s="2" customFormat="1" ht="24.2" customHeight="1">
      <c r="A160" s="35"/>
      <c r="B160" s="36"/>
      <c r="C160" s="194" t="s">
        <v>499</v>
      </c>
      <c r="D160" s="194" t="s">
        <v>212</v>
      </c>
      <c r="E160" s="195" t="s">
        <v>3704</v>
      </c>
      <c r="F160" s="196" t="s">
        <v>3654</v>
      </c>
      <c r="G160" s="197" t="s">
        <v>2550</v>
      </c>
      <c r="H160" s="198">
        <v>1</v>
      </c>
      <c r="I160" s="199"/>
      <c r="J160" s="200">
        <f t="shared" si="20"/>
        <v>0</v>
      </c>
      <c r="K160" s="196" t="s">
        <v>1</v>
      </c>
      <c r="L160" s="40"/>
      <c r="M160" s="201" t="s">
        <v>1</v>
      </c>
      <c r="N160" s="202" t="s">
        <v>50</v>
      </c>
      <c r="O160" s="72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93</v>
      </c>
      <c r="AY160" s="17" t="s">
        <v>209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7" t="s">
        <v>93</v>
      </c>
      <c r="BK160" s="206">
        <f t="shared" si="29"/>
        <v>0</v>
      </c>
      <c r="BL160" s="17" t="s">
        <v>217</v>
      </c>
      <c r="BM160" s="205" t="s">
        <v>687</v>
      </c>
    </row>
    <row r="161" spans="1:65" s="2" customFormat="1" ht="24.2" customHeight="1">
      <c r="A161" s="35"/>
      <c r="B161" s="36"/>
      <c r="C161" s="194" t="s">
        <v>512</v>
      </c>
      <c r="D161" s="194" t="s">
        <v>212</v>
      </c>
      <c r="E161" s="195" t="s">
        <v>3705</v>
      </c>
      <c r="F161" s="196" t="s">
        <v>3656</v>
      </c>
      <c r="G161" s="197" t="s">
        <v>2550</v>
      </c>
      <c r="H161" s="198">
        <v>2</v>
      </c>
      <c r="I161" s="199"/>
      <c r="J161" s="200">
        <f t="shared" si="20"/>
        <v>0</v>
      </c>
      <c r="K161" s="196" t="s">
        <v>1</v>
      </c>
      <c r="L161" s="40"/>
      <c r="M161" s="201" t="s">
        <v>1</v>
      </c>
      <c r="N161" s="202" t="s">
        <v>50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93</v>
      </c>
      <c r="AY161" s="17" t="s">
        <v>209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7" t="s">
        <v>93</v>
      </c>
      <c r="BK161" s="206">
        <f t="shared" si="29"/>
        <v>0</v>
      </c>
      <c r="BL161" s="17" t="s">
        <v>217</v>
      </c>
      <c r="BM161" s="205" t="s">
        <v>697</v>
      </c>
    </row>
    <row r="162" spans="1:65" s="2" customFormat="1" ht="24.2" customHeight="1">
      <c r="A162" s="35"/>
      <c r="B162" s="36"/>
      <c r="C162" s="194" t="s">
        <v>519</v>
      </c>
      <c r="D162" s="194" t="s">
        <v>212</v>
      </c>
      <c r="E162" s="195" t="s">
        <v>3706</v>
      </c>
      <c r="F162" s="196" t="s">
        <v>3658</v>
      </c>
      <c r="G162" s="197" t="s">
        <v>2550</v>
      </c>
      <c r="H162" s="198">
        <v>1</v>
      </c>
      <c r="I162" s="199"/>
      <c r="J162" s="200">
        <f t="shared" si="20"/>
        <v>0</v>
      </c>
      <c r="K162" s="196" t="s">
        <v>1</v>
      </c>
      <c r="L162" s="40"/>
      <c r="M162" s="201" t="s">
        <v>1</v>
      </c>
      <c r="N162" s="202" t="s">
        <v>50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93</v>
      </c>
      <c r="AY162" s="17" t="s">
        <v>209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7" t="s">
        <v>93</v>
      </c>
      <c r="BK162" s="206">
        <f t="shared" si="29"/>
        <v>0</v>
      </c>
      <c r="BL162" s="17" t="s">
        <v>217</v>
      </c>
      <c r="BM162" s="205" t="s">
        <v>709</v>
      </c>
    </row>
    <row r="163" spans="1:65" s="2" customFormat="1" ht="24.2" customHeight="1">
      <c r="A163" s="35"/>
      <c r="B163" s="36"/>
      <c r="C163" s="194" t="s">
        <v>526</v>
      </c>
      <c r="D163" s="194" t="s">
        <v>212</v>
      </c>
      <c r="E163" s="195" t="s">
        <v>3707</v>
      </c>
      <c r="F163" s="196" t="s">
        <v>3660</v>
      </c>
      <c r="G163" s="197" t="s">
        <v>2550</v>
      </c>
      <c r="H163" s="198">
        <v>1</v>
      </c>
      <c r="I163" s="199"/>
      <c r="J163" s="200">
        <f t="shared" si="20"/>
        <v>0</v>
      </c>
      <c r="K163" s="196" t="s">
        <v>1</v>
      </c>
      <c r="L163" s="40"/>
      <c r="M163" s="201" t="s">
        <v>1</v>
      </c>
      <c r="N163" s="202" t="s">
        <v>50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217</v>
      </c>
      <c r="AT163" s="205" t="s">
        <v>212</v>
      </c>
      <c r="AU163" s="205" t="s">
        <v>93</v>
      </c>
      <c r="AY163" s="17" t="s">
        <v>209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7" t="s">
        <v>93</v>
      </c>
      <c r="BK163" s="206">
        <f t="shared" si="29"/>
        <v>0</v>
      </c>
      <c r="BL163" s="17" t="s">
        <v>217</v>
      </c>
      <c r="BM163" s="205" t="s">
        <v>720</v>
      </c>
    </row>
    <row r="164" spans="1:65" s="2" customFormat="1" ht="21.75" customHeight="1">
      <c r="A164" s="35"/>
      <c r="B164" s="36"/>
      <c r="C164" s="194" t="s">
        <v>532</v>
      </c>
      <c r="D164" s="194" t="s">
        <v>212</v>
      </c>
      <c r="E164" s="195" t="s">
        <v>3708</v>
      </c>
      <c r="F164" s="196" t="s">
        <v>3662</v>
      </c>
      <c r="G164" s="197" t="s">
        <v>2550</v>
      </c>
      <c r="H164" s="198">
        <v>30</v>
      </c>
      <c r="I164" s="199"/>
      <c r="J164" s="200">
        <f t="shared" si="20"/>
        <v>0</v>
      </c>
      <c r="K164" s="196" t="s">
        <v>1</v>
      </c>
      <c r="L164" s="40"/>
      <c r="M164" s="201" t="s">
        <v>1</v>
      </c>
      <c r="N164" s="202" t="s">
        <v>50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217</v>
      </c>
      <c r="AT164" s="205" t="s">
        <v>212</v>
      </c>
      <c r="AU164" s="205" t="s">
        <v>93</v>
      </c>
      <c r="AY164" s="17" t="s">
        <v>209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7" t="s">
        <v>93</v>
      </c>
      <c r="BK164" s="206">
        <f t="shared" si="29"/>
        <v>0</v>
      </c>
      <c r="BL164" s="17" t="s">
        <v>217</v>
      </c>
      <c r="BM164" s="205" t="s">
        <v>731</v>
      </c>
    </row>
    <row r="165" spans="1:65" s="2" customFormat="1" ht="24.2" customHeight="1">
      <c r="A165" s="35"/>
      <c r="B165" s="36"/>
      <c r="C165" s="194" t="s">
        <v>538</v>
      </c>
      <c r="D165" s="194" t="s">
        <v>212</v>
      </c>
      <c r="E165" s="195" t="s">
        <v>3709</v>
      </c>
      <c r="F165" s="196" t="s">
        <v>3664</v>
      </c>
      <c r="G165" s="197" t="s">
        <v>334</v>
      </c>
      <c r="H165" s="198">
        <v>170</v>
      </c>
      <c r="I165" s="199"/>
      <c r="J165" s="200">
        <f t="shared" si="20"/>
        <v>0</v>
      </c>
      <c r="K165" s="196" t="s">
        <v>1</v>
      </c>
      <c r="L165" s="40"/>
      <c r="M165" s="201" t="s">
        <v>1</v>
      </c>
      <c r="N165" s="202" t="s">
        <v>50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93</v>
      </c>
      <c r="AY165" s="17" t="s">
        <v>209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7" t="s">
        <v>93</v>
      </c>
      <c r="BK165" s="206">
        <f t="shared" si="29"/>
        <v>0</v>
      </c>
      <c r="BL165" s="17" t="s">
        <v>217</v>
      </c>
      <c r="BM165" s="205" t="s">
        <v>742</v>
      </c>
    </row>
    <row r="166" spans="1:65" s="2" customFormat="1" ht="37.9" customHeight="1">
      <c r="A166" s="35"/>
      <c r="B166" s="36"/>
      <c r="C166" s="194" t="s">
        <v>544</v>
      </c>
      <c r="D166" s="194" t="s">
        <v>212</v>
      </c>
      <c r="E166" s="195" t="s">
        <v>3710</v>
      </c>
      <c r="F166" s="196" t="s">
        <v>3666</v>
      </c>
      <c r="G166" s="197" t="s">
        <v>2550</v>
      </c>
      <c r="H166" s="198">
        <v>3</v>
      </c>
      <c r="I166" s="199"/>
      <c r="J166" s="200">
        <f t="shared" si="20"/>
        <v>0</v>
      </c>
      <c r="K166" s="196" t="s">
        <v>1</v>
      </c>
      <c r="L166" s="40"/>
      <c r="M166" s="201" t="s">
        <v>1</v>
      </c>
      <c r="N166" s="202" t="s">
        <v>50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93</v>
      </c>
      <c r="AY166" s="17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7" t="s">
        <v>93</v>
      </c>
      <c r="BK166" s="206">
        <f t="shared" si="29"/>
        <v>0</v>
      </c>
      <c r="BL166" s="17" t="s">
        <v>217</v>
      </c>
      <c r="BM166" s="205" t="s">
        <v>757</v>
      </c>
    </row>
    <row r="167" spans="1:65" s="2" customFormat="1" ht="24.2" customHeight="1">
      <c r="A167" s="35"/>
      <c r="B167" s="36"/>
      <c r="C167" s="194" t="s">
        <v>550</v>
      </c>
      <c r="D167" s="194" t="s">
        <v>212</v>
      </c>
      <c r="E167" s="195" t="s">
        <v>3711</v>
      </c>
      <c r="F167" s="196" t="s">
        <v>3668</v>
      </c>
      <c r="G167" s="197" t="s">
        <v>334</v>
      </c>
      <c r="H167" s="198">
        <v>140</v>
      </c>
      <c r="I167" s="199"/>
      <c r="J167" s="200">
        <f t="shared" si="20"/>
        <v>0</v>
      </c>
      <c r="K167" s="196" t="s">
        <v>1</v>
      </c>
      <c r="L167" s="40"/>
      <c r="M167" s="201" t="s">
        <v>1</v>
      </c>
      <c r="N167" s="202" t="s">
        <v>50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93</v>
      </c>
      <c r="AY167" s="17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7" t="s">
        <v>93</v>
      </c>
      <c r="BK167" s="206">
        <f t="shared" si="29"/>
        <v>0</v>
      </c>
      <c r="BL167" s="17" t="s">
        <v>217</v>
      </c>
      <c r="BM167" s="205" t="s">
        <v>770</v>
      </c>
    </row>
    <row r="168" spans="1:65" s="2" customFormat="1" ht="21.75" customHeight="1">
      <c r="A168" s="35"/>
      <c r="B168" s="36"/>
      <c r="C168" s="194" t="s">
        <v>556</v>
      </c>
      <c r="D168" s="194" t="s">
        <v>212</v>
      </c>
      <c r="E168" s="195" t="s">
        <v>3712</v>
      </c>
      <c r="F168" s="196" t="s">
        <v>3670</v>
      </c>
      <c r="G168" s="197" t="s">
        <v>2550</v>
      </c>
      <c r="H168" s="198">
        <v>20</v>
      </c>
      <c r="I168" s="199"/>
      <c r="J168" s="200">
        <f t="shared" si="20"/>
        <v>0</v>
      </c>
      <c r="K168" s="196" t="s">
        <v>1</v>
      </c>
      <c r="L168" s="40"/>
      <c r="M168" s="201" t="s">
        <v>1</v>
      </c>
      <c r="N168" s="202" t="s">
        <v>50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217</v>
      </c>
      <c r="AT168" s="205" t="s">
        <v>212</v>
      </c>
      <c r="AU168" s="205" t="s">
        <v>93</v>
      </c>
      <c r="AY168" s="17" t="s">
        <v>209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7" t="s">
        <v>93</v>
      </c>
      <c r="BK168" s="206">
        <f t="shared" si="29"/>
        <v>0</v>
      </c>
      <c r="BL168" s="17" t="s">
        <v>217</v>
      </c>
      <c r="BM168" s="205" t="s">
        <v>784</v>
      </c>
    </row>
    <row r="169" spans="1:65" s="2" customFormat="1" ht="24.2" customHeight="1">
      <c r="A169" s="35"/>
      <c r="B169" s="36"/>
      <c r="C169" s="194" t="s">
        <v>562</v>
      </c>
      <c r="D169" s="194" t="s">
        <v>212</v>
      </c>
      <c r="E169" s="195" t="s">
        <v>3713</v>
      </c>
      <c r="F169" s="196" t="s">
        <v>3672</v>
      </c>
      <c r="G169" s="197" t="s">
        <v>2550</v>
      </c>
      <c r="H169" s="198">
        <v>3</v>
      </c>
      <c r="I169" s="199"/>
      <c r="J169" s="200">
        <f t="shared" si="20"/>
        <v>0</v>
      </c>
      <c r="K169" s="196" t="s">
        <v>1</v>
      </c>
      <c r="L169" s="40"/>
      <c r="M169" s="201" t="s">
        <v>1</v>
      </c>
      <c r="N169" s="202" t="s">
        <v>50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217</v>
      </c>
      <c r="AT169" s="205" t="s">
        <v>212</v>
      </c>
      <c r="AU169" s="205" t="s">
        <v>93</v>
      </c>
      <c r="AY169" s="17" t="s">
        <v>209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7" t="s">
        <v>93</v>
      </c>
      <c r="BK169" s="206">
        <f t="shared" si="29"/>
        <v>0</v>
      </c>
      <c r="BL169" s="17" t="s">
        <v>217</v>
      </c>
      <c r="BM169" s="205" t="s">
        <v>797</v>
      </c>
    </row>
    <row r="170" spans="1:65" s="2" customFormat="1" ht="33" customHeight="1">
      <c r="A170" s="35"/>
      <c r="B170" s="36"/>
      <c r="C170" s="194" t="s">
        <v>568</v>
      </c>
      <c r="D170" s="194" t="s">
        <v>212</v>
      </c>
      <c r="E170" s="195" t="s">
        <v>3714</v>
      </c>
      <c r="F170" s="196" t="s">
        <v>3674</v>
      </c>
      <c r="G170" s="197" t="s">
        <v>334</v>
      </c>
      <c r="H170" s="198">
        <v>170</v>
      </c>
      <c r="I170" s="199"/>
      <c r="J170" s="200">
        <f t="shared" si="20"/>
        <v>0</v>
      </c>
      <c r="K170" s="196" t="s">
        <v>1</v>
      </c>
      <c r="L170" s="40"/>
      <c r="M170" s="201" t="s">
        <v>1</v>
      </c>
      <c r="N170" s="202" t="s">
        <v>50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93</v>
      </c>
      <c r="AY170" s="17" t="s">
        <v>209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7" t="s">
        <v>93</v>
      </c>
      <c r="BK170" s="206">
        <f t="shared" si="29"/>
        <v>0</v>
      </c>
      <c r="BL170" s="17" t="s">
        <v>217</v>
      </c>
      <c r="BM170" s="205" t="s">
        <v>813</v>
      </c>
    </row>
    <row r="171" spans="1:65" s="2" customFormat="1" ht="33" customHeight="1">
      <c r="A171" s="35"/>
      <c r="B171" s="36"/>
      <c r="C171" s="194" t="s">
        <v>573</v>
      </c>
      <c r="D171" s="194" t="s">
        <v>212</v>
      </c>
      <c r="E171" s="195" t="s">
        <v>3715</v>
      </c>
      <c r="F171" s="196" t="s">
        <v>3716</v>
      </c>
      <c r="G171" s="197" t="s">
        <v>2550</v>
      </c>
      <c r="H171" s="198">
        <v>22</v>
      </c>
      <c r="I171" s="199"/>
      <c r="J171" s="200">
        <f t="shared" si="20"/>
        <v>0</v>
      </c>
      <c r="K171" s="196" t="s">
        <v>1</v>
      </c>
      <c r="L171" s="40"/>
      <c r="M171" s="201" t="s">
        <v>1</v>
      </c>
      <c r="N171" s="202" t="s">
        <v>50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93</v>
      </c>
      <c r="AY171" s="17" t="s">
        <v>209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7" t="s">
        <v>93</v>
      </c>
      <c r="BK171" s="206">
        <f t="shared" si="29"/>
        <v>0</v>
      </c>
      <c r="BL171" s="17" t="s">
        <v>217</v>
      </c>
      <c r="BM171" s="205" t="s">
        <v>868</v>
      </c>
    </row>
    <row r="172" spans="1:65" s="2" customFormat="1" ht="16.5" customHeight="1">
      <c r="A172" s="35"/>
      <c r="B172" s="36"/>
      <c r="C172" s="194" t="s">
        <v>579</v>
      </c>
      <c r="D172" s="194" t="s">
        <v>212</v>
      </c>
      <c r="E172" s="195" t="s">
        <v>3717</v>
      </c>
      <c r="F172" s="196" t="s">
        <v>3676</v>
      </c>
      <c r="G172" s="197" t="s">
        <v>2698</v>
      </c>
      <c r="H172" s="198">
        <v>1</v>
      </c>
      <c r="I172" s="199"/>
      <c r="J172" s="200">
        <f t="shared" si="20"/>
        <v>0</v>
      </c>
      <c r="K172" s="196" t="s">
        <v>1</v>
      </c>
      <c r="L172" s="40"/>
      <c r="M172" s="201" t="s">
        <v>1</v>
      </c>
      <c r="N172" s="202" t="s">
        <v>50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93</v>
      </c>
      <c r="AY172" s="17" t="s">
        <v>209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7" t="s">
        <v>93</v>
      </c>
      <c r="BK172" s="206">
        <f t="shared" si="29"/>
        <v>0</v>
      </c>
      <c r="BL172" s="17" t="s">
        <v>217</v>
      </c>
      <c r="BM172" s="205" t="s">
        <v>880</v>
      </c>
    </row>
    <row r="173" spans="1:65" s="2" customFormat="1" ht="24.2" customHeight="1">
      <c r="A173" s="35"/>
      <c r="B173" s="36"/>
      <c r="C173" s="194" t="s">
        <v>586</v>
      </c>
      <c r="D173" s="194" t="s">
        <v>212</v>
      </c>
      <c r="E173" s="195" t="s">
        <v>3718</v>
      </c>
      <c r="F173" s="196" t="s">
        <v>3719</v>
      </c>
      <c r="G173" s="197" t="s">
        <v>2698</v>
      </c>
      <c r="H173" s="198">
        <v>3</v>
      </c>
      <c r="I173" s="199"/>
      <c r="J173" s="200">
        <f t="shared" si="20"/>
        <v>0</v>
      </c>
      <c r="K173" s="196" t="s">
        <v>1</v>
      </c>
      <c r="L173" s="40"/>
      <c r="M173" s="201" t="s">
        <v>1</v>
      </c>
      <c r="N173" s="202" t="s">
        <v>50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93</v>
      </c>
      <c r="AY173" s="17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7" t="s">
        <v>93</v>
      </c>
      <c r="BK173" s="206">
        <f t="shared" si="29"/>
        <v>0</v>
      </c>
      <c r="BL173" s="17" t="s">
        <v>217</v>
      </c>
      <c r="BM173" s="205" t="s">
        <v>890</v>
      </c>
    </row>
    <row r="174" spans="1:65" s="2" customFormat="1" ht="21.75" customHeight="1">
      <c r="A174" s="35"/>
      <c r="B174" s="36"/>
      <c r="C174" s="194" t="s">
        <v>592</v>
      </c>
      <c r="D174" s="194" t="s">
        <v>212</v>
      </c>
      <c r="E174" s="195" t="s">
        <v>3720</v>
      </c>
      <c r="F174" s="196" t="s">
        <v>3721</v>
      </c>
      <c r="G174" s="197" t="s">
        <v>2550</v>
      </c>
      <c r="H174" s="198">
        <v>1</v>
      </c>
      <c r="I174" s="199"/>
      <c r="J174" s="200">
        <f t="shared" si="20"/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217</v>
      </c>
      <c r="AT174" s="205" t="s">
        <v>212</v>
      </c>
      <c r="AU174" s="205" t="s">
        <v>93</v>
      </c>
      <c r="AY174" s="17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7" t="s">
        <v>93</v>
      </c>
      <c r="BK174" s="206">
        <f t="shared" si="29"/>
        <v>0</v>
      </c>
      <c r="BL174" s="17" t="s">
        <v>217</v>
      </c>
      <c r="BM174" s="205" t="s">
        <v>900</v>
      </c>
    </row>
    <row r="175" spans="1:65" s="2" customFormat="1" ht="16.5" customHeight="1">
      <c r="A175" s="35"/>
      <c r="B175" s="36"/>
      <c r="C175" s="194" t="s">
        <v>598</v>
      </c>
      <c r="D175" s="194" t="s">
        <v>212</v>
      </c>
      <c r="E175" s="195" t="s">
        <v>3722</v>
      </c>
      <c r="F175" s="196" t="s">
        <v>3723</v>
      </c>
      <c r="G175" s="197" t="s">
        <v>2698</v>
      </c>
      <c r="H175" s="198">
        <v>1</v>
      </c>
      <c r="I175" s="199"/>
      <c r="J175" s="200">
        <f t="shared" si="20"/>
        <v>0</v>
      </c>
      <c r="K175" s="196" t="s">
        <v>1</v>
      </c>
      <c r="L175" s="40"/>
      <c r="M175" s="201" t="s">
        <v>1</v>
      </c>
      <c r="N175" s="202" t="s">
        <v>50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93</v>
      </c>
      <c r="AY175" s="17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7" t="s">
        <v>93</v>
      </c>
      <c r="BK175" s="206">
        <f t="shared" si="29"/>
        <v>0</v>
      </c>
      <c r="BL175" s="17" t="s">
        <v>217</v>
      </c>
      <c r="BM175" s="205" t="s">
        <v>911</v>
      </c>
    </row>
    <row r="176" spans="1:65" s="2" customFormat="1" ht="24.2" customHeight="1">
      <c r="A176" s="35"/>
      <c r="B176" s="36"/>
      <c r="C176" s="194" t="s">
        <v>603</v>
      </c>
      <c r="D176" s="194" t="s">
        <v>212</v>
      </c>
      <c r="E176" s="195" t="s">
        <v>3724</v>
      </c>
      <c r="F176" s="196" t="s">
        <v>3725</v>
      </c>
      <c r="G176" s="197" t="s">
        <v>334</v>
      </c>
      <c r="H176" s="198">
        <v>140</v>
      </c>
      <c r="I176" s="199"/>
      <c r="J176" s="200">
        <f t="shared" si="20"/>
        <v>0</v>
      </c>
      <c r="K176" s="196" t="s">
        <v>1</v>
      </c>
      <c r="L176" s="40"/>
      <c r="M176" s="201" t="s">
        <v>1</v>
      </c>
      <c r="N176" s="202" t="s">
        <v>50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93</v>
      </c>
      <c r="AY176" s="17" t="s">
        <v>209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7" t="s">
        <v>93</v>
      </c>
      <c r="BK176" s="206">
        <f t="shared" si="29"/>
        <v>0</v>
      </c>
      <c r="BL176" s="17" t="s">
        <v>217</v>
      </c>
      <c r="BM176" s="205" t="s">
        <v>925</v>
      </c>
    </row>
    <row r="177" spans="1:65" s="2" customFormat="1" ht="24.2" customHeight="1">
      <c r="A177" s="35"/>
      <c r="B177" s="36"/>
      <c r="C177" s="194" t="s">
        <v>609</v>
      </c>
      <c r="D177" s="194" t="s">
        <v>212</v>
      </c>
      <c r="E177" s="195" t="s">
        <v>3726</v>
      </c>
      <c r="F177" s="196" t="s">
        <v>3727</v>
      </c>
      <c r="G177" s="197" t="s">
        <v>2550</v>
      </c>
      <c r="H177" s="198">
        <v>8</v>
      </c>
      <c r="I177" s="199"/>
      <c r="J177" s="200">
        <f t="shared" si="20"/>
        <v>0</v>
      </c>
      <c r="K177" s="196" t="s">
        <v>1</v>
      </c>
      <c r="L177" s="40"/>
      <c r="M177" s="201" t="s">
        <v>1</v>
      </c>
      <c r="N177" s="202" t="s">
        <v>50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217</v>
      </c>
      <c r="AT177" s="205" t="s">
        <v>212</v>
      </c>
      <c r="AU177" s="205" t="s">
        <v>93</v>
      </c>
      <c r="AY177" s="17" t="s">
        <v>209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7" t="s">
        <v>93</v>
      </c>
      <c r="BK177" s="206">
        <f t="shared" si="29"/>
        <v>0</v>
      </c>
      <c r="BL177" s="17" t="s">
        <v>217</v>
      </c>
      <c r="BM177" s="205" t="s">
        <v>944</v>
      </c>
    </row>
    <row r="178" spans="1:65" s="2" customFormat="1" ht="21.75" customHeight="1">
      <c r="A178" s="35"/>
      <c r="B178" s="36"/>
      <c r="C178" s="194" t="s">
        <v>618</v>
      </c>
      <c r="D178" s="194" t="s">
        <v>212</v>
      </c>
      <c r="E178" s="195" t="s">
        <v>3728</v>
      </c>
      <c r="F178" s="196" t="s">
        <v>3729</v>
      </c>
      <c r="G178" s="197" t="s">
        <v>2550</v>
      </c>
      <c r="H178" s="198">
        <v>6</v>
      </c>
      <c r="I178" s="199"/>
      <c r="J178" s="200">
        <f t="shared" si="20"/>
        <v>0</v>
      </c>
      <c r="K178" s="196" t="s">
        <v>1</v>
      </c>
      <c r="L178" s="40"/>
      <c r="M178" s="201" t="s">
        <v>1</v>
      </c>
      <c r="N178" s="202" t="s">
        <v>50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93</v>
      </c>
      <c r="AY178" s="17" t="s">
        <v>209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7" t="s">
        <v>93</v>
      </c>
      <c r="BK178" s="206">
        <f t="shared" si="29"/>
        <v>0</v>
      </c>
      <c r="BL178" s="17" t="s">
        <v>217</v>
      </c>
      <c r="BM178" s="205" t="s">
        <v>954</v>
      </c>
    </row>
    <row r="179" spans="1:65" s="2" customFormat="1" ht="16.5" customHeight="1">
      <c r="A179" s="35"/>
      <c r="B179" s="36"/>
      <c r="C179" s="194" t="s">
        <v>624</v>
      </c>
      <c r="D179" s="194" t="s">
        <v>212</v>
      </c>
      <c r="E179" s="195" t="s">
        <v>3730</v>
      </c>
      <c r="F179" s="196" t="s">
        <v>3678</v>
      </c>
      <c r="G179" s="197" t="s">
        <v>462</v>
      </c>
      <c r="H179" s="198">
        <v>0.5</v>
      </c>
      <c r="I179" s="199"/>
      <c r="J179" s="200">
        <f t="shared" si="20"/>
        <v>0</v>
      </c>
      <c r="K179" s="196" t="s">
        <v>1</v>
      </c>
      <c r="L179" s="40"/>
      <c r="M179" s="201" t="s">
        <v>1</v>
      </c>
      <c r="N179" s="202" t="s">
        <v>50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217</v>
      </c>
      <c r="AT179" s="205" t="s">
        <v>212</v>
      </c>
      <c r="AU179" s="205" t="s">
        <v>93</v>
      </c>
      <c r="AY179" s="17" t="s">
        <v>209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7" t="s">
        <v>93</v>
      </c>
      <c r="BK179" s="206">
        <f t="shared" si="29"/>
        <v>0</v>
      </c>
      <c r="BL179" s="17" t="s">
        <v>217</v>
      </c>
      <c r="BM179" s="205" t="s">
        <v>964</v>
      </c>
    </row>
    <row r="180" spans="1:65" s="2" customFormat="1" ht="16.5" customHeight="1">
      <c r="A180" s="35"/>
      <c r="B180" s="36"/>
      <c r="C180" s="194" t="s">
        <v>630</v>
      </c>
      <c r="D180" s="194" t="s">
        <v>212</v>
      </c>
      <c r="E180" s="195" t="s">
        <v>3731</v>
      </c>
      <c r="F180" s="196" t="s">
        <v>3680</v>
      </c>
      <c r="G180" s="197" t="s">
        <v>1003</v>
      </c>
      <c r="H180" s="198">
        <v>1</v>
      </c>
      <c r="I180" s="199"/>
      <c r="J180" s="200">
        <f t="shared" si="20"/>
        <v>0</v>
      </c>
      <c r="K180" s="196" t="s">
        <v>1</v>
      </c>
      <c r="L180" s="40"/>
      <c r="M180" s="201" t="s">
        <v>1</v>
      </c>
      <c r="N180" s="202" t="s">
        <v>50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217</v>
      </c>
      <c r="AT180" s="205" t="s">
        <v>212</v>
      </c>
      <c r="AU180" s="205" t="s">
        <v>93</v>
      </c>
      <c r="AY180" s="17" t="s">
        <v>209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7" t="s">
        <v>93</v>
      </c>
      <c r="BK180" s="206">
        <f t="shared" si="29"/>
        <v>0</v>
      </c>
      <c r="BL180" s="17" t="s">
        <v>217</v>
      </c>
      <c r="BM180" s="205" t="s">
        <v>979</v>
      </c>
    </row>
    <row r="181" spans="1:65" s="2" customFormat="1" ht="16.5" customHeight="1">
      <c r="A181" s="35"/>
      <c r="B181" s="36"/>
      <c r="C181" s="194" t="s">
        <v>636</v>
      </c>
      <c r="D181" s="194" t="s">
        <v>212</v>
      </c>
      <c r="E181" s="195" t="s">
        <v>3732</v>
      </c>
      <c r="F181" s="196" t="s">
        <v>3525</v>
      </c>
      <c r="G181" s="197" t="s">
        <v>2550</v>
      </c>
      <c r="H181" s="198">
        <v>4</v>
      </c>
      <c r="I181" s="199"/>
      <c r="J181" s="200">
        <f t="shared" si="20"/>
        <v>0</v>
      </c>
      <c r="K181" s="196" t="s">
        <v>1</v>
      </c>
      <c r="L181" s="40"/>
      <c r="M181" s="201" t="s">
        <v>1</v>
      </c>
      <c r="N181" s="202" t="s">
        <v>50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217</v>
      </c>
      <c r="AT181" s="205" t="s">
        <v>212</v>
      </c>
      <c r="AU181" s="205" t="s">
        <v>93</v>
      </c>
      <c r="AY181" s="17" t="s">
        <v>209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7" t="s">
        <v>93</v>
      </c>
      <c r="BK181" s="206">
        <f t="shared" si="29"/>
        <v>0</v>
      </c>
      <c r="BL181" s="17" t="s">
        <v>217</v>
      </c>
      <c r="BM181" s="205" t="s">
        <v>990</v>
      </c>
    </row>
    <row r="182" spans="1:65" s="12" customFormat="1" ht="25.9" customHeight="1">
      <c r="B182" s="178"/>
      <c r="C182" s="179"/>
      <c r="D182" s="180" t="s">
        <v>84</v>
      </c>
      <c r="E182" s="181" t="s">
        <v>2720</v>
      </c>
      <c r="F182" s="181" t="s">
        <v>3681</v>
      </c>
      <c r="G182" s="179"/>
      <c r="H182" s="179"/>
      <c r="I182" s="182"/>
      <c r="J182" s="183">
        <f>BK182</f>
        <v>0</v>
      </c>
      <c r="K182" s="179"/>
      <c r="L182" s="184"/>
      <c r="M182" s="185"/>
      <c r="N182" s="186"/>
      <c r="O182" s="186"/>
      <c r="P182" s="187">
        <f>SUM(P183:P192)</f>
        <v>0</v>
      </c>
      <c r="Q182" s="186"/>
      <c r="R182" s="187">
        <f>SUM(R183:R192)</f>
        <v>0</v>
      </c>
      <c r="S182" s="186"/>
      <c r="T182" s="188">
        <f>SUM(T183:T192)</f>
        <v>0</v>
      </c>
      <c r="AR182" s="189" t="s">
        <v>93</v>
      </c>
      <c r="AT182" s="190" t="s">
        <v>84</v>
      </c>
      <c r="AU182" s="190" t="s">
        <v>85</v>
      </c>
      <c r="AY182" s="189" t="s">
        <v>209</v>
      </c>
      <c r="BK182" s="191">
        <f>SUM(BK183:BK192)</f>
        <v>0</v>
      </c>
    </row>
    <row r="183" spans="1:65" s="2" customFormat="1" ht="37.9" customHeight="1">
      <c r="A183" s="35"/>
      <c r="B183" s="36"/>
      <c r="C183" s="250" t="s">
        <v>641</v>
      </c>
      <c r="D183" s="250" t="s">
        <v>405</v>
      </c>
      <c r="E183" s="251" t="s">
        <v>3733</v>
      </c>
      <c r="F183" s="252" t="s">
        <v>3683</v>
      </c>
      <c r="G183" s="253" t="s">
        <v>2550</v>
      </c>
      <c r="H183" s="254">
        <v>1</v>
      </c>
      <c r="I183" s="255"/>
      <c r="J183" s="256">
        <f t="shared" ref="J183:J192" si="30">ROUND(I183*H183,2)</f>
        <v>0</v>
      </c>
      <c r="K183" s="252" t="s">
        <v>1</v>
      </c>
      <c r="L183" s="257"/>
      <c r="M183" s="258" t="s">
        <v>1</v>
      </c>
      <c r="N183" s="259" t="s">
        <v>50</v>
      </c>
      <c r="O183" s="72"/>
      <c r="P183" s="203">
        <f t="shared" ref="P183:P192" si="31">O183*H183</f>
        <v>0</v>
      </c>
      <c r="Q183" s="203">
        <v>0</v>
      </c>
      <c r="R183" s="203">
        <f t="shared" ref="R183:R192" si="32">Q183*H183</f>
        <v>0</v>
      </c>
      <c r="S183" s="203">
        <v>0</v>
      </c>
      <c r="T183" s="204">
        <f t="shared" ref="T183:T192" si="3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254</v>
      </c>
      <c r="AT183" s="205" t="s">
        <v>405</v>
      </c>
      <c r="AU183" s="205" t="s">
        <v>93</v>
      </c>
      <c r="AY183" s="17" t="s">
        <v>209</v>
      </c>
      <c r="BE183" s="206">
        <f t="shared" ref="BE183:BE192" si="34">IF(N183="základní",J183,0)</f>
        <v>0</v>
      </c>
      <c r="BF183" s="206">
        <f t="shared" ref="BF183:BF192" si="35">IF(N183="snížená",J183,0)</f>
        <v>0</v>
      </c>
      <c r="BG183" s="206">
        <f t="shared" ref="BG183:BG192" si="36">IF(N183="zákl. přenesená",J183,0)</f>
        <v>0</v>
      </c>
      <c r="BH183" s="206">
        <f t="shared" ref="BH183:BH192" si="37">IF(N183="sníž. přenesená",J183,0)</f>
        <v>0</v>
      </c>
      <c r="BI183" s="206">
        <f t="shared" ref="BI183:BI192" si="38">IF(N183="nulová",J183,0)</f>
        <v>0</v>
      </c>
      <c r="BJ183" s="17" t="s">
        <v>93</v>
      </c>
      <c r="BK183" s="206">
        <f t="shared" ref="BK183:BK192" si="39">ROUND(I183*H183,2)</f>
        <v>0</v>
      </c>
      <c r="BL183" s="17" t="s">
        <v>217</v>
      </c>
      <c r="BM183" s="205" t="s">
        <v>1000</v>
      </c>
    </row>
    <row r="184" spans="1:65" s="2" customFormat="1" ht="24.2" customHeight="1">
      <c r="A184" s="35"/>
      <c r="B184" s="36"/>
      <c r="C184" s="250" t="s">
        <v>646</v>
      </c>
      <c r="D184" s="250" t="s">
        <v>405</v>
      </c>
      <c r="E184" s="251" t="s">
        <v>3734</v>
      </c>
      <c r="F184" s="252" t="s">
        <v>3685</v>
      </c>
      <c r="G184" s="253" t="s">
        <v>2550</v>
      </c>
      <c r="H184" s="254">
        <v>1</v>
      </c>
      <c r="I184" s="255"/>
      <c r="J184" s="256">
        <f t="shared" si="30"/>
        <v>0</v>
      </c>
      <c r="K184" s="252" t="s">
        <v>1</v>
      </c>
      <c r="L184" s="257"/>
      <c r="M184" s="258" t="s">
        <v>1</v>
      </c>
      <c r="N184" s="259" t="s">
        <v>50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254</v>
      </c>
      <c r="AT184" s="205" t="s">
        <v>405</v>
      </c>
      <c r="AU184" s="205" t="s">
        <v>93</v>
      </c>
      <c r="AY184" s="17" t="s">
        <v>209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7" t="s">
        <v>93</v>
      </c>
      <c r="BK184" s="206">
        <f t="shared" si="39"/>
        <v>0</v>
      </c>
      <c r="BL184" s="17" t="s">
        <v>217</v>
      </c>
      <c r="BM184" s="205" t="s">
        <v>1013</v>
      </c>
    </row>
    <row r="185" spans="1:65" s="2" customFormat="1" ht="33" customHeight="1">
      <c r="A185" s="35"/>
      <c r="B185" s="36"/>
      <c r="C185" s="250" t="s">
        <v>654</v>
      </c>
      <c r="D185" s="250" t="s">
        <v>405</v>
      </c>
      <c r="E185" s="251" t="s">
        <v>3735</v>
      </c>
      <c r="F185" s="252" t="s">
        <v>3687</v>
      </c>
      <c r="G185" s="253" t="s">
        <v>2550</v>
      </c>
      <c r="H185" s="254">
        <v>3</v>
      </c>
      <c r="I185" s="255"/>
      <c r="J185" s="256">
        <f t="shared" si="30"/>
        <v>0</v>
      </c>
      <c r="K185" s="252" t="s">
        <v>1</v>
      </c>
      <c r="L185" s="257"/>
      <c r="M185" s="258" t="s">
        <v>1</v>
      </c>
      <c r="N185" s="259" t="s">
        <v>50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254</v>
      </c>
      <c r="AT185" s="205" t="s">
        <v>405</v>
      </c>
      <c r="AU185" s="205" t="s">
        <v>93</v>
      </c>
      <c r="AY185" s="17" t="s">
        <v>209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7" t="s">
        <v>93</v>
      </c>
      <c r="BK185" s="206">
        <f t="shared" si="39"/>
        <v>0</v>
      </c>
      <c r="BL185" s="17" t="s">
        <v>217</v>
      </c>
      <c r="BM185" s="205" t="s">
        <v>1023</v>
      </c>
    </row>
    <row r="186" spans="1:65" s="2" customFormat="1" ht="24.2" customHeight="1">
      <c r="A186" s="35"/>
      <c r="B186" s="36"/>
      <c r="C186" s="250" t="s">
        <v>663</v>
      </c>
      <c r="D186" s="250" t="s">
        <v>405</v>
      </c>
      <c r="E186" s="251" t="s">
        <v>3688</v>
      </c>
      <c r="F186" s="252" t="s">
        <v>3689</v>
      </c>
      <c r="G186" s="253" t="s">
        <v>2550</v>
      </c>
      <c r="H186" s="254">
        <v>3</v>
      </c>
      <c r="I186" s="255"/>
      <c r="J186" s="256">
        <f t="shared" si="30"/>
        <v>0</v>
      </c>
      <c r="K186" s="252" t="s">
        <v>1</v>
      </c>
      <c r="L186" s="257"/>
      <c r="M186" s="258" t="s">
        <v>1</v>
      </c>
      <c r="N186" s="259" t="s">
        <v>50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254</v>
      </c>
      <c r="AT186" s="205" t="s">
        <v>405</v>
      </c>
      <c r="AU186" s="205" t="s">
        <v>93</v>
      </c>
      <c r="AY186" s="17" t="s">
        <v>209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7" t="s">
        <v>93</v>
      </c>
      <c r="BK186" s="206">
        <f t="shared" si="39"/>
        <v>0</v>
      </c>
      <c r="BL186" s="17" t="s">
        <v>217</v>
      </c>
      <c r="BM186" s="205" t="s">
        <v>1036</v>
      </c>
    </row>
    <row r="187" spans="1:65" s="2" customFormat="1" ht="21.75" customHeight="1">
      <c r="A187" s="35"/>
      <c r="B187" s="36"/>
      <c r="C187" s="250" t="s">
        <v>669</v>
      </c>
      <c r="D187" s="250" t="s">
        <v>405</v>
      </c>
      <c r="E187" s="251" t="s">
        <v>3736</v>
      </c>
      <c r="F187" s="252" t="s">
        <v>3691</v>
      </c>
      <c r="G187" s="253" t="s">
        <v>2550</v>
      </c>
      <c r="H187" s="254">
        <v>1</v>
      </c>
      <c r="I187" s="255"/>
      <c r="J187" s="256">
        <f t="shared" si="30"/>
        <v>0</v>
      </c>
      <c r="K187" s="252" t="s">
        <v>1</v>
      </c>
      <c r="L187" s="257"/>
      <c r="M187" s="258" t="s">
        <v>1</v>
      </c>
      <c r="N187" s="259" t="s">
        <v>50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254</v>
      </c>
      <c r="AT187" s="205" t="s">
        <v>405</v>
      </c>
      <c r="AU187" s="205" t="s">
        <v>93</v>
      </c>
      <c r="AY187" s="17" t="s">
        <v>209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7" t="s">
        <v>93</v>
      </c>
      <c r="BK187" s="206">
        <f t="shared" si="39"/>
        <v>0</v>
      </c>
      <c r="BL187" s="17" t="s">
        <v>217</v>
      </c>
      <c r="BM187" s="205" t="s">
        <v>1051</v>
      </c>
    </row>
    <row r="188" spans="1:65" s="2" customFormat="1" ht="21.75" customHeight="1">
      <c r="A188" s="35"/>
      <c r="B188" s="36"/>
      <c r="C188" s="250" t="s">
        <v>677</v>
      </c>
      <c r="D188" s="250" t="s">
        <v>405</v>
      </c>
      <c r="E188" s="251" t="s">
        <v>3737</v>
      </c>
      <c r="F188" s="252" t="s">
        <v>3693</v>
      </c>
      <c r="G188" s="253" t="s">
        <v>2550</v>
      </c>
      <c r="H188" s="254">
        <v>1</v>
      </c>
      <c r="I188" s="255"/>
      <c r="J188" s="256">
        <f t="shared" si="30"/>
        <v>0</v>
      </c>
      <c r="K188" s="252" t="s">
        <v>1</v>
      </c>
      <c r="L188" s="257"/>
      <c r="M188" s="258" t="s">
        <v>1</v>
      </c>
      <c r="N188" s="259" t="s">
        <v>50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254</v>
      </c>
      <c r="AT188" s="205" t="s">
        <v>405</v>
      </c>
      <c r="AU188" s="205" t="s">
        <v>93</v>
      </c>
      <c r="AY188" s="17" t="s">
        <v>209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7" t="s">
        <v>93</v>
      </c>
      <c r="BK188" s="206">
        <f t="shared" si="39"/>
        <v>0</v>
      </c>
      <c r="BL188" s="17" t="s">
        <v>217</v>
      </c>
      <c r="BM188" s="205" t="s">
        <v>1063</v>
      </c>
    </row>
    <row r="189" spans="1:65" s="2" customFormat="1" ht="21.75" customHeight="1">
      <c r="A189" s="35"/>
      <c r="B189" s="36"/>
      <c r="C189" s="250" t="s">
        <v>682</v>
      </c>
      <c r="D189" s="250" t="s">
        <v>405</v>
      </c>
      <c r="E189" s="251" t="s">
        <v>3738</v>
      </c>
      <c r="F189" s="252" t="s">
        <v>3695</v>
      </c>
      <c r="G189" s="253" t="s">
        <v>2550</v>
      </c>
      <c r="H189" s="254">
        <v>7</v>
      </c>
      <c r="I189" s="255"/>
      <c r="J189" s="256">
        <f t="shared" si="30"/>
        <v>0</v>
      </c>
      <c r="K189" s="252" t="s">
        <v>1</v>
      </c>
      <c r="L189" s="257"/>
      <c r="M189" s="258" t="s">
        <v>1</v>
      </c>
      <c r="N189" s="259" t="s">
        <v>50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254</v>
      </c>
      <c r="AT189" s="205" t="s">
        <v>405</v>
      </c>
      <c r="AU189" s="205" t="s">
        <v>93</v>
      </c>
      <c r="AY189" s="17" t="s">
        <v>209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7" t="s">
        <v>93</v>
      </c>
      <c r="BK189" s="206">
        <f t="shared" si="39"/>
        <v>0</v>
      </c>
      <c r="BL189" s="17" t="s">
        <v>217</v>
      </c>
      <c r="BM189" s="205" t="s">
        <v>1071</v>
      </c>
    </row>
    <row r="190" spans="1:65" s="2" customFormat="1" ht="24.2" customHeight="1">
      <c r="A190" s="35"/>
      <c r="B190" s="36"/>
      <c r="C190" s="250" t="s">
        <v>687</v>
      </c>
      <c r="D190" s="250" t="s">
        <v>405</v>
      </c>
      <c r="E190" s="251" t="s">
        <v>3696</v>
      </c>
      <c r="F190" s="252" t="s">
        <v>3697</v>
      </c>
      <c r="G190" s="253" t="s">
        <v>334</v>
      </c>
      <c r="H190" s="254">
        <v>10</v>
      </c>
      <c r="I190" s="255"/>
      <c r="J190" s="256">
        <f t="shared" si="30"/>
        <v>0</v>
      </c>
      <c r="K190" s="252" t="s">
        <v>1</v>
      </c>
      <c r="L190" s="257"/>
      <c r="M190" s="258" t="s">
        <v>1</v>
      </c>
      <c r="N190" s="259" t="s">
        <v>50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254</v>
      </c>
      <c r="AT190" s="205" t="s">
        <v>405</v>
      </c>
      <c r="AU190" s="205" t="s">
        <v>93</v>
      </c>
      <c r="AY190" s="17" t="s">
        <v>209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7" t="s">
        <v>93</v>
      </c>
      <c r="BK190" s="206">
        <f t="shared" si="39"/>
        <v>0</v>
      </c>
      <c r="BL190" s="17" t="s">
        <v>217</v>
      </c>
      <c r="BM190" s="205" t="s">
        <v>1081</v>
      </c>
    </row>
    <row r="191" spans="1:65" s="2" customFormat="1" ht="24.2" customHeight="1">
      <c r="A191" s="35"/>
      <c r="B191" s="36"/>
      <c r="C191" s="250" t="s">
        <v>692</v>
      </c>
      <c r="D191" s="250" t="s">
        <v>405</v>
      </c>
      <c r="E191" s="251" t="s">
        <v>3739</v>
      </c>
      <c r="F191" s="252" t="s">
        <v>3699</v>
      </c>
      <c r="G191" s="253" t="s">
        <v>2550</v>
      </c>
      <c r="H191" s="254">
        <v>1</v>
      </c>
      <c r="I191" s="255"/>
      <c r="J191" s="256">
        <f t="shared" si="30"/>
        <v>0</v>
      </c>
      <c r="K191" s="252" t="s">
        <v>1</v>
      </c>
      <c r="L191" s="257"/>
      <c r="M191" s="258" t="s">
        <v>1</v>
      </c>
      <c r="N191" s="259" t="s">
        <v>50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254</v>
      </c>
      <c r="AT191" s="205" t="s">
        <v>405</v>
      </c>
      <c r="AU191" s="205" t="s">
        <v>93</v>
      </c>
      <c r="AY191" s="17" t="s">
        <v>209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7" t="s">
        <v>93</v>
      </c>
      <c r="BK191" s="206">
        <f t="shared" si="39"/>
        <v>0</v>
      </c>
      <c r="BL191" s="17" t="s">
        <v>217</v>
      </c>
      <c r="BM191" s="205" t="s">
        <v>1090</v>
      </c>
    </row>
    <row r="192" spans="1:65" s="2" customFormat="1" ht="21.75" customHeight="1">
      <c r="A192" s="35"/>
      <c r="B192" s="36"/>
      <c r="C192" s="250" t="s">
        <v>697</v>
      </c>
      <c r="D192" s="250" t="s">
        <v>405</v>
      </c>
      <c r="E192" s="251" t="s">
        <v>3740</v>
      </c>
      <c r="F192" s="252" t="s">
        <v>3701</v>
      </c>
      <c r="G192" s="253" t="s">
        <v>2550</v>
      </c>
      <c r="H192" s="254">
        <v>1</v>
      </c>
      <c r="I192" s="255"/>
      <c r="J192" s="256">
        <f t="shared" si="30"/>
        <v>0</v>
      </c>
      <c r="K192" s="252" t="s">
        <v>1</v>
      </c>
      <c r="L192" s="257"/>
      <c r="M192" s="265" t="s">
        <v>1</v>
      </c>
      <c r="N192" s="266" t="s">
        <v>50</v>
      </c>
      <c r="O192" s="227"/>
      <c r="P192" s="263">
        <f t="shared" si="31"/>
        <v>0</v>
      </c>
      <c r="Q192" s="263">
        <v>0</v>
      </c>
      <c r="R192" s="263">
        <f t="shared" si="32"/>
        <v>0</v>
      </c>
      <c r="S192" s="263">
        <v>0</v>
      </c>
      <c r="T192" s="26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254</v>
      </c>
      <c r="AT192" s="205" t="s">
        <v>405</v>
      </c>
      <c r="AU192" s="205" t="s">
        <v>93</v>
      </c>
      <c r="AY192" s="17" t="s">
        <v>209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7" t="s">
        <v>93</v>
      </c>
      <c r="BK192" s="206">
        <f t="shared" si="39"/>
        <v>0</v>
      </c>
      <c r="BL192" s="17" t="s">
        <v>217</v>
      </c>
      <c r="BM192" s="205" t="s">
        <v>1102</v>
      </c>
    </row>
    <row r="193" spans="1:31" s="2" customFormat="1" ht="6.95" customHeight="1">
      <c r="A193" s="35"/>
      <c r="B193" s="55"/>
      <c r="C193" s="56"/>
      <c r="D193" s="56"/>
      <c r="E193" s="56"/>
      <c r="F193" s="56"/>
      <c r="G193" s="56"/>
      <c r="H193" s="56"/>
      <c r="I193" s="56"/>
      <c r="J193" s="56"/>
      <c r="K193" s="56"/>
      <c r="L193" s="40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algorithmName="SHA-512" hashValue="x4UR4SqG4LrOLIUyyMP5pvEFHHqtzSUMhbMb8r9+s7S9CRIMPrC+0EOZeRmuxU2lWEPbS6GxwPEhIrqId+Z1FQ==" saltValue="DZwBaiRGjsoVK8Z1twKuHy/bVOhZmBQWIOb3ZheRlqA4nndiquBpbuidIU+/njQPT4AjgiTtO5PgMwtrECmG1g==" spinCount="100000" sheet="1" objects="1" scenarios="1" formatColumns="0" formatRows="0" autoFilter="0"/>
  <autoFilter ref="C127:K192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ht="12.75">
      <c r="B8" s="20"/>
      <c r="D8" s="120" t="s">
        <v>180</v>
      </c>
      <c r="L8" s="20"/>
    </row>
    <row r="9" spans="1:46" s="1" customFormat="1" ht="16.5" customHeight="1">
      <c r="B9" s="20"/>
      <c r="E9" s="317" t="s">
        <v>2334</v>
      </c>
      <c r="F9" s="316"/>
      <c r="G9" s="316"/>
      <c r="H9" s="316"/>
      <c r="L9" s="20"/>
    </row>
    <row r="10" spans="1:46" s="1" customFormat="1" ht="12" customHeight="1">
      <c r="B10" s="20"/>
      <c r="D10" s="120" t="s">
        <v>2335</v>
      </c>
      <c r="L10" s="20"/>
    </row>
    <row r="11" spans="1:46" s="2" customFormat="1" ht="16.5" customHeight="1">
      <c r="A11" s="35"/>
      <c r="B11" s="40"/>
      <c r="C11" s="35"/>
      <c r="D11" s="35"/>
      <c r="E11" s="327" t="s">
        <v>3441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3442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9" t="s">
        <v>3741</v>
      </c>
      <c r="F13" s="320"/>
      <c r="G13" s="320"/>
      <c r="H13" s="320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20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22</v>
      </c>
      <c r="E16" s="35"/>
      <c r="F16" s="111" t="s">
        <v>23</v>
      </c>
      <c r="G16" s="35"/>
      <c r="H16" s="35"/>
      <c r="I16" s="120" t="s">
        <v>24</v>
      </c>
      <c r="J16" s="121">
        <f>'Rekapitulace stavby'!AN8</f>
        <v>45539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29</v>
      </c>
      <c r="E18" s="35"/>
      <c r="F18" s="35"/>
      <c r="G18" s="35"/>
      <c r="H18" s="35"/>
      <c r="I18" s="120" t="s">
        <v>30</v>
      </c>
      <c r="J18" s="111" t="s">
        <v>31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32</v>
      </c>
      <c r="F19" s="35"/>
      <c r="G19" s="35"/>
      <c r="H19" s="35"/>
      <c r="I19" s="120" t="s">
        <v>33</v>
      </c>
      <c r="J19" s="111" t="s">
        <v>34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35</v>
      </c>
      <c r="E21" s="35"/>
      <c r="F21" s="35"/>
      <c r="G21" s="35"/>
      <c r="H21" s="35"/>
      <c r="I21" s="120" t="s">
        <v>30</v>
      </c>
      <c r="J21" s="30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33</v>
      </c>
      <c r="J22" s="30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37</v>
      </c>
      <c r="E24" s="35"/>
      <c r="F24" s="35"/>
      <c r="G24" s="35"/>
      <c r="H24" s="35"/>
      <c r="I24" s="120" t="s">
        <v>30</v>
      </c>
      <c r="J24" s="111" t="s">
        <v>38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39</v>
      </c>
      <c r="F25" s="35"/>
      <c r="G25" s="35"/>
      <c r="H25" s="35"/>
      <c r="I25" s="120" t="s">
        <v>33</v>
      </c>
      <c r="J25" s="111" t="s">
        <v>40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42</v>
      </c>
      <c r="E27" s="35"/>
      <c r="F27" s="35"/>
      <c r="G27" s="35"/>
      <c r="H27" s="35"/>
      <c r="I27" s="120" t="s">
        <v>30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33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44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3" t="s">
        <v>1</v>
      </c>
      <c r="F31" s="323"/>
      <c r="G31" s="323"/>
      <c r="H31" s="32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45</v>
      </c>
      <c r="E34" s="35"/>
      <c r="F34" s="35"/>
      <c r="G34" s="35"/>
      <c r="H34" s="35"/>
      <c r="I34" s="35"/>
      <c r="J34" s="129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47</v>
      </c>
      <c r="G36" s="35"/>
      <c r="H36" s="35"/>
      <c r="I36" s="130" t="s">
        <v>46</v>
      </c>
      <c r="J36" s="130" t="s">
        <v>48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49</v>
      </c>
      <c r="E37" s="120" t="s">
        <v>50</v>
      </c>
      <c r="F37" s="132">
        <f>ROUND((SUM(BE126:BE153)),  2)</f>
        <v>0</v>
      </c>
      <c r="G37" s="35"/>
      <c r="H37" s="35"/>
      <c r="I37" s="133">
        <v>0.21</v>
      </c>
      <c r="J37" s="132">
        <f>ROUND(((SUM(BE126:BE153))*I37),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51</v>
      </c>
      <c r="F38" s="132">
        <f>ROUND((SUM(BF126:BF153)),  2)</f>
        <v>0</v>
      </c>
      <c r="G38" s="35"/>
      <c r="H38" s="35"/>
      <c r="I38" s="133">
        <v>0.12</v>
      </c>
      <c r="J38" s="132">
        <f>ROUND(((SUM(BF126:BF153))*I38),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52</v>
      </c>
      <c r="F39" s="132">
        <f>ROUND((SUM(BG126:BG153)),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53</v>
      </c>
      <c r="F40" s="132">
        <f>ROUND((SUM(BH126:BH153)),  2)</f>
        <v>0</v>
      </c>
      <c r="G40" s="35"/>
      <c r="H40" s="35"/>
      <c r="I40" s="133">
        <v>0.12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54</v>
      </c>
      <c r="F41" s="132">
        <f>ROUND((SUM(BI126:BI153)),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55</v>
      </c>
      <c r="E43" s="136"/>
      <c r="F43" s="136"/>
      <c r="G43" s="137" t="s">
        <v>56</v>
      </c>
      <c r="H43" s="138" t="s">
        <v>57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1" t="s">
        <v>58</v>
      </c>
      <c r="E50" s="142"/>
      <c r="F50" s="142"/>
      <c r="G50" s="141" t="s">
        <v>59</v>
      </c>
      <c r="H50" s="142"/>
      <c r="I50" s="142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3" t="s">
        <v>60</v>
      </c>
      <c r="E61" s="144"/>
      <c r="F61" s="145" t="s">
        <v>61</v>
      </c>
      <c r="G61" s="143" t="s">
        <v>60</v>
      </c>
      <c r="H61" s="144"/>
      <c r="I61" s="144"/>
      <c r="J61" s="146" t="s">
        <v>61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62</v>
      </c>
      <c r="E65" s="147"/>
      <c r="F65" s="147"/>
      <c r="G65" s="141" t="s">
        <v>63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3" t="s">
        <v>60</v>
      </c>
      <c r="E76" s="144"/>
      <c r="F76" s="145" t="s">
        <v>61</v>
      </c>
      <c r="G76" s="143" t="s">
        <v>60</v>
      </c>
      <c r="H76" s="144"/>
      <c r="I76" s="144"/>
      <c r="J76" s="146" t="s">
        <v>61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183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TACHOV - dětská skupina, p.p.č. 1450/1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180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24" t="s">
        <v>2334</v>
      </c>
      <c r="F87" s="301"/>
      <c r="G87" s="301"/>
      <c r="H87" s="301"/>
      <c r="I87" s="22"/>
      <c r="J87" s="22"/>
      <c r="K87" s="22"/>
      <c r="L87" s="20"/>
    </row>
    <row r="88" spans="1:31" s="1" customFormat="1" ht="12" customHeight="1">
      <c r="B88" s="21"/>
      <c r="C88" s="29" t="s">
        <v>2335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5"/>
      <c r="B89" s="36"/>
      <c r="C89" s="37"/>
      <c r="D89" s="37"/>
      <c r="E89" s="328" t="s">
        <v>3441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3442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9" t="str">
        <f>E13</f>
        <v>04 - NS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29" t="s">
        <v>22</v>
      </c>
      <c r="D93" s="37"/>
      <c r="E93" s="37"/>
      <c r="F93" s="27" t="str">
        <f>F16</f>
        <v>Tachov</v>
      </c>
      <c r="G93" s="37"/>
      <c r="H93" s="37"/>
      <c r="I93" s="29" t="s">
        <v>24</v>
      </c>
      <c r="J93" s="67">
        <f>IF(J16="","",J16)</f>
        <v>45539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29" t="s">
        <v>29</v>
      </c>
      <c r="D95" s="37"/>
      <c r="E95" s="37"/>
      <c r="F95" s="27" t="str">
        <f>E19</f>
        <v>město Tachov</v>
      </c>
      <c r="G95" s="37"/>
      <c r="H95" s="37"/>
      <c r="I95" s="29" t="s">
        <v>37</v>
      </c>
      <c r="J95" s="33" t="str">
        <f>E25</f>
        <v>Architektonické studio Hysek s.r.o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29" t="s">
        <v>35</v>
      </c>
      <c r="D96" s="37"/>
      <c r="E96" s="37"/>
      <c r="F96" s="27" t="str">
        <f>IF(E22="","",E22)</f>
        <v>Vyplň údaj</v>
      </c>
      <c r="G96" s="37"/>
      <c r="H96" s="37"/>
      <c r="I96" s="29" t="s">
        <v>42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184</v>
      </c>
      <c r="D98" s="153"/>
      <c r="E98" s="153"/>
      <c r="F98" s="153"/>
      <c r="G98" s="153"/>
      <c r="H98" s="153"/>
      <c r="I98" s="153"/>
      <c r="J98" s="154" t="s">
        <v>185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186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7" t="s">
        <v>187</v>
      </c>
    </row>
    <row r="101" spans="1:47" s="9" customFormat="1" ht="24.95" customHeight="1">
      <c r="B101" s="156"/>
      <c r="C101" s="157"/>
      <c r="D101" s="158" t="s">
        <v>3444</v>
      </c>
      <c r="E101" s="159"/>
      <c r="F101" s="159"/>
      <c r="G101" s="159"/>
      <c r="H101" s="159"/>
      <c r="I101" s="159"/>
      <c r="J101" s="160">
        <f>J127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3445</v>
      </c>
      <c r="E102" s="159"/>
      <c r="F102" s="159"/>
      <c r="G102" s="159"/>
      <c r="H102" s="159"/>
      <c r="I102" s="159"/>
      <c r="J102" s="160">
        <f>J138</f>
        <v>0</v>
      </c>
      <c r="K102" s="157"/>
      <c r="L102" s="161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3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TACHOV - dětská skupina, p.p.č. 1450/1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1"/>
      <c r="C113" s="29" t="s">
        <v>180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1" customFormat="1" ht="16.5" customHeight="1">
      <c r="B114" s="21"/>
      <c r="C114" s="22"/>
      <c r="D114" s="22"/>
      <c r="E114" s="324" t="s">
        <v>2334</v>
      </c>
      <c r="F114" s="301"/>
      <c r="G114" s="301"/>
      <c r="H114" s="301"/>
      <c r="I114" s="22"/>
      <c r="J114" s="22"/>
      <c r="K114" s="22"/>
      <c r="L114" s="20"/>
    </row>
    <row r="115" spans="1:65" s="1" customFormat="1" ht="12" customHeight="1">
      <c r="B115" s="21"/>
      <c r="C115" s="29" t="s">
        <v>2335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5" s="2" customFormat="1" ht="16.5" customHeight="1">
      <c r="A116" s="35"/>
      <c r="B116" s="36"/>
      <c r="C116" s="37"/>
      <c r="D116" s="37"/>
      <c r="E116" s="328" t="s">
        <v>3441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3442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9" t="str">
        <f>E13</f>
        <v>04 - NS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22</v>
      </c>
      <c r="D120" s="37"/>
      <c r="E120" s="37"/>
      <c r="F120" s="27" t="str">
        <f>F16</f>
        <v>Tachov</v>
      </c>
      <c r="G120" s="37"/>
      <c r="H120" s="37"/>
      <c r="I120" s="29" t="s">
        <v>24</v>
      </c>
      <c r="J120" s="67">
        <f>IF(J16="","",J16)</f>
        <v>45539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29" t="s">
        <v>29</v>
      </c>
      <c r="D122" s="37"/>
      <c r="E122" s="37"/>
      <c r="F122" s="27" t="str">
        <f>E19</f>
        <v>město Tachov</v>
      </c>
      <c r="G122" s="37"/>
      <c r="H122" s="37"/>
      <c r="I122" s="29" t="s">
        <v>37</v>
      </c>
      <c r="J122" s="33" t="str">
        <f>E25</f>
        <v>Architektonické studio Hysek s.r.o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35</v>
      </c>
      <c r="D123" s="37"/>
      <c r="E123" s="37"/>
      <c r="F123" s="27" t="str">
        <f>IF(E22="","",E22)</f>
        <v>Vyplň údaj</v>
      </c>
      <c r="G123" s="37"/>
      <c r="H123" s="37"/>
      <c r="I123" s="29" t="s">
        <v>42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7"/>
      <c r="B125" s="168"/>
      <c r="C125" s="169" t="s">
        <v>195</v>
      </c>
      <c r="D125" s="170" t="s">
        <v>70</v>
      </c>
      <c r="E125" s="170" t="s">
        <v>66</v>
      </c>
      <c r="F125" s="170" t="s">
        <v>67</v>
      </c>
      <c r="G125" s="170" t="s">
        <v>196</v>
      </c>
      <c r="H125" s="170" t="s">
        <v>197</v>
      </c>
      <c r="I125" s="170" t="s">
        <v>198</v>
      </c>
      <c r="J125" s="170" t="s">
        <v>185</v>
      </c>
      <c r="K125" s="171" t="s">
        <v>199</v>
      </c>
      <c r="L125" s="172"/>
      <c r="M125" s="76" t="s">
        <v>1</v>
      </c>
      <c r="N125" s="77" t="s">
        <v>49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P127+P138</f>
        <v>0</v>
      </c>
      <c r="Q126" s="80"/>
      <c r="R126" s="175">
        <f>R127+R138</f>
        <v>0</v>
      </c>
      <c r="S126" s="80"/>
      <c r="T126" s="176">
        <f>T127+T138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84</v>
      </c>
      <c r="AU126" s="17" t="s">
        <v>187</v>
      </c>
      <c r="BK126" s="177">
        <f>BK127+BK138</f>
        <v>0</v>
      </c>
    </row>
    <row r="127" spans="1:65" s="12" customFormat="1" ht="25.9" customHeight="1">
      <c r="B127" s="178"/>
      <c r="C127" s="179"/>
      <c r="D127" s="180" t="s">
        <v>84</v>
      </c>
      <c r="E127" s="181" t="s">
        <v>2694</v>
      </c>
      <c r="F127" s="181" t="s">
        <v>3446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SUM(P128:P137)</f>
        <v>0</v>
      </c>
      <c r="Q127" s="186"/>
      <c r="R127" s="187">
        <f>SUM(R128:R137)</f>
        <v>0</v>
      </c>
      <c r="S127" s="186"/>
      <c r="T127" s="188">
        <f>SUM(T128:T137)</f>
        <v>0</v>
      </c>
      <c r="AR127" s="189" t="s">
        <v>93</v>
      </c>
      <c r="AT127" s="190" t="s">
        <v>84</v>
      </c>
      <c r="AU127" s="190" t="s">
        <v>85</v>
      </c>
      <c r="AY127" s="189" t="s">
        <v>209</v>
      </c>
      <c r="BK127" s="191">
        <f>SUM(BK128:BK137)</f>
        <v>0</v>
      </c>
    </row>
    <row r="128" spans="1:65" s="2" customFormat="1" ht="37.9" customHeight="1">
      <c r="A128" s="35"/>
      <c r="B128" s="36"/>
      <c r="C128" s="250" t="s">
        <v>93</v>
      </c>
      <c r="D128" s="250" t="s">
        <v>405</v>
      </c>
      <c r="E128" s="251" t="s">
        <v>3742</v>
      </c>
      <c r="F128" s="252" t="s">
        <v>3743</v>
      </c>
      <c r="G128" s="253" t="s">
        <v>2550</v>
      </c>
      <c r="H128" s="254">
        <v>4</v>
      </c>
      <c r="I128" s="255"/>
      <c r="J128" s="256">
        <f t="shared" ref="J128:J137" si="0">ROUND(I128*H128,2)</f>
        <v>0</v>
      </c>
      <c r="K128" s="252" t="s">
        <v>1</v>
      </c>
      <c r="L128" s="257"/>
      <c r="M128" s="258" t="s">
        <v>1</v>
      </c>
      <c r="N128" s="259" t="s">
        <v>50</v>
      </c>
      <c r="O128" s="72"/>
      <c r="P128" s="203">
        <f t="shared" ref="P128:P137" si="1">O128*H128</f>
        <v>0</v>
      </c>
      <c r="Q128" s="203">
        <v>0</v>
      </c>
      <c r="R128" s="203">
        <f t="shared" ref="R128:R137" si="2">Q128*H128</f>
        <v>0</v>
      </c>
      <c r="S128" s="203">
        <v>0</v>
      </c>
      <c r="T128" s="204">
        <f t="shared" ref="T128:T137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254</v>
      </c>
      <c r="AT128" s="205" t="s">
        <v>405</v>
      </c>
      <c r="AU128" s="205" t="s">
        <v>93</v>
      </c>
      <c r="AY128" s="17" t="s">
        <v>209</v>
      </c>
      <c r="BE128" s="206">
        <f t="shared" ref="BE128:BE137" si="4">IF(N128="základní",J128,0)</f>
        <v>0</v>
      </c>
      <c r="BF128" s="206">
        <f t="shared" ref="BF128:BF137" si="5">IF(N128="snížená",J128,0)</f>
        <v>0</v>
      </c>
      <c r="BG128" s="206">
        <f t="shared" ref="BG128:BG137" si="6">IF(N128="zákl. přenesená",J128,0)</f>
        <v>0</v>
      </c>
      <c r="BH128" s="206">
        <f t="shared" ref="BH128:BH137" si="7">IF(N128="sníž. přenesená",J128,0)</f>
        <v>0</v>
      </c>
      <c r="BI128" s="206">
        <f t="shared" ref="BI128:BI137" si="8">IF(N128="nulová",J128,0)</f>
        <v>0</v>
      </c>
      <c r="BJ128" s="17" t="s">
        <v>93</v>
      </c>
      <c r="BK128" s="206">
        <f t="shared" ref="BK128:BK137" si="9">ROUND(I128*H128,2)</f>
        <v>0</v>
      </c>
      <c r="BL128" s="17" t="s">
        <v>217</v>
      </c>
      <c r="BM128" s="205" t="s">
        <v>95</v>
      </c>
    </row>
    <row r="129" spans="1:65" s="2" customFormat="1" ht="33" customHeight="1">
      <c r="A129" s="35"/>
      <c r="B129" s="36"/>
      <c r="C129" s="250" t="s">
        <v>95</v>
      </c>
      <c r="D129" s="250" t="s">
        <v>405</v>
      </c>
      <c r="E129" s="251" t="s">
        <v>3744</v>
      </c>
      <c r="F129" s="252" t="s">
        <v>3745</v>
      </c>
      <c r="G129" s="253" t="s">
        <v>2550</v>
      </c>
      <c r="H129" s="254">
        <v>2</v>
      </c>
      <c r="I129" s="255"/>
      <c r="J129" s="256">
        <f t="shared" si="0"/>
        <v>0</v>
      </c>
      <c r="K129" s="252" t="s">
        <v>1</v>
      </c>
      <c r="L129" s="257"/>
      <c r="M129" s="258" t="s">
        <v>1</v>
      </c>
      <c r="N129" s="259" t="s">
        <v>50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254</v>
      </c>
      <c r="AT129" s="205" t="s">
        <v>405</v>
      </c>
      <c r="AU129" s="205" t="s">
        <v>93</v>
      </c>
      <c r="AY129" s="17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7" t="s">
        <v>93</v>
      </c>
      <c r="BK129" s="206">
        <f t="shared" si="9"/>
        <v>0</v>
      </c>
      <c r="BL129" s="17" t="s">
        <v>217</v>
      </c>
      <c r="BM129" s="205" t="s">
        <v>217</v>
      </c>
    </row>
    <row r="130" spans="1:65" s="2" customFormat="1" ht="37.9" customHeight="1">
      <c r="A130" s="35"/>
      <c r="B130" s="36"/>
      <c r="C130" s="250" t="s">
        <v>130</v>
      </c>
      <c r="D130" s="250" t="s">
        <v>405</v>
      </c>
      <c r="E130" s="251" t="s">
        <v>3746</v>
      </c>
      <c r="F130" s="252" t="s">
        <v>3747</v>
      </c>
      <c r="G130" s="253" t="s">
        <v>2550</v>
      </c>
      <c r="H130" s="254">
        <v>4</v>
      </c>
      <c r="I130" s="255"/>
      <c r="J130" s="256">
        <f t="shared" si="0"/>
        <v>0</v>
      </c>
      <c r="K130" s="252" t="s">
        <v>1</v>
      </c>
      <c r="L130" s="257"/>
      <c r="M130" s="258" t="s">
        <v>1</v>
      </c>
      <c r="N130" s="259" t="s">
        <v>50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254</v>
      </c>
      <c r="AT130" s="205" t="s">
        <v>405</v>
      </c>
      <c r="AU130" s="205" t="s">
        <v>93</v>
      </c>
      <c r="AY130" s="17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93</v>
      </c>
      <c r="BK130" s="206">
        <f t="shared" si="9"/>
        <v>0</v>
      </c>
      <c r="BL130" s="17" t="s">
        <v>217</v>
      </c>
      <c r="BM130" s="205" t="s">
        <v>241</v>
      </c>
    </row>
    <row r="131" spans="1:65" s="2" customFormat="1" ht="33" customHeight="1">
      <c r="A131" s="35"/>
      <c r="B131" s="36"/>
      <c r="C131" s="250" t="s">
        <v>217</v>
      </c>
      <c r="D131" s="250" t="s">
        <v>405</v>
      </c>
      <c r="E131" s="251" t="s">
        <v>3748</v>
      </c>
      <c r="F131" s="252" t="s">
        <v>3749</v>
      </c>
      <c r="G131" s="253" t="s">
        <v>2550</v>
      </c>
      <c r="H131" s="254">
        <v>4</v>
      </c>
      <c r="I131" s="255"/>
      <c r="J131" s="256">
        <f t="shared" si="0"/>
        <v>0</v>
      </c>
      <c r="K131" s="252" t="s">
        <v>1</v>
      </c>
      <c r="L131" s="257"/>
      <c r="M131" s="258" t="s">
        <v>1</v>
      </c>
      <c r="N131" s="259" t="s">
        <v>50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254</v>
      </c>
      <c r="AT131" s="205" t="s">
        <v>405</v>
      </c>
      <c r="AU131" s="205" t="s">
        <v>93</v>
      </c>
      <c r="AY131" s="17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93</v>
      </c>
      <c r="BK131" s="206">
        <f t="shared" si="9"/>
        <v>0</v>
      </c>
      <c r="BL131" s="17" t="s">
        <v>217</v>
      </c>
      <c r="BM131" s="205" t="s">
        <v>254</v>
      </c>
    </row>
    <row r="132" spans="1:65" s="2" customFormat="1" ht="24.2" customHeight="1">
      <c r="A132" s="35"/>
      <c r="B132" s="36"/>
      <c r="C132" s="250" t="s">
        <v>208</v>
      </c>
      <c r="D132" s="250" t="s">
        <v>405</v>
      </c>
      <c r="E132" s="251" t="s">
        <v>3750</v>
      </c>
      <c r="F132" s="252" t="s">
        <v>3751</v>
      </c>
      <c r="G132" s="253" t="s">
        <v>2550</v>
      </c>
      <c r="H132" s="254">
        <v>3</v>
      </c>
      <c r="I132" s="255"/>
      <c r="J132" s="256">
        <f t="shared" si="0"/>
        <v>0</v>
      </c>
      <c r="K132" s="252" t="s">
        <v>1</v>
      </c>
      <c r="L132" s="257"/>
      <c r="M132" s="258" t="s">
        <v>1</v>
      </c>
      <c r="N132" s="259" t="s">
        <v>50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254</v>
      </c>
      <c r="AT132" s="205" t="s">
        <v>405</v>
      </c>
      <c r="AU132" s="205" t="s">
        <v>93</v>
      </c>
      <c r="AY132" s="17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93</v>
      </c>
      <c r="BK132" s="206">
        <f t="shared" si="9"/>
        <v>0</v>
      </c>
      <c r="BL132" s="17" t="s">
        <v>217</v>
      </c>
      <c r="BM132" s="205" t="s">
        <v>265</v>
      </c>
    </row>
    <row r="133" spans="1:65" s="2" customFormat="1" ht="24.2" customHeight="1">
      <c r="A133" s="35"/>
      <c r="B133" s="36"/>
      <c r="C133" s="250" t="s">
        <v>241</v>
      </c>
      <c r="D133" s="250" t="s">
        <v>405</v>
      </c>
      <c r="E133" s="251" t="s">
        <v>3752</v>
      </c>
      <c r="F133" s="252" t="s">
        <v>3753</v>
      </c>
      <c r="G133" s="253" t="s">
        <v>334</v>
      </c>
      <c r="H133" s="254">
        <v>90</v>
      </c>
      <c r="I133" s="255"/>
      <c r="J133" s="256">
        <f t="shared" si="0"/>
        <v>0</v>
      </c>
      <c r="K133" s="252" t="s">
        <v>1</v>
      </c>
      <c r="L133" s="257"/>
      <c r="M133" s="258" t="s">
        <v>1</v>
      </c>
      <c r="N133" s="259" t="s">
        <v>50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254</v>
      </c>
      <c r="AT133" s="205" t="s">
        <v>405</v>
      </c>
      <c r="AU133" s="205" t="s">
        <v>93</v>
      </c>
      <c r="AY133" s="17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93</v>
      </c>
      <c r="BK133" s="206">
        <f t="shared" si="9"/>
        <v>0</v>
      </c>
      <c r="BL133" s="17" t="s">
        <v>217</v>
      </c>
      <c r="BM133" s="205" t="s">
        <v>8</v>
      </c>
    </row>
    <row r="134" spans="1:65" s="2" customFormat="1" ht="33" customHeight="1">
      <c r="A134" s="35"/>
      <c r="B134" s="36"/>
      <c r="C134" s="250" t="s">
        <v>248</v>
      </c>
      <c r="D134" s="250" t="s">
        <v>405</v>
      </c>
      <c r="E134" s="251" t="s">
        <v>3754</v>
      </c>
      <c r="F134" s="252" t="s">
        <v>3755</v>
      </c>
      <c r="G134" s="253" t="s">
        <v>334</v>
      </c>
      <c r="H134" s="254">
        <v>70</v>
      </c>
      <c r="I134" s="255"/>
      <c r="J134" s="256">
        <f t="shared" si="0"/>
        <v>0</v>
      </c>
      <c r="K134" s="252" t="s">
        <v>1</v>
      </c>
      <c r="L134" s="257"/>
      <c r="M134" s="258" t="s">
        <v>1</v>
      </c>
      <c r="N134" s="259" t="s">
        <v>50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254</v>
      </c>
      <c r="AT134" s="205" t="s">
        <v>405</v>
      </c>
      <c r="AU134" s="205" t="s">
        <v>93</v>
      </c>
      <c r="AY134" s="17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93</v>
      </c>
      <c r="BK134" s="206">
        <f t="shared" si="9"/>
        <v>0</v>
      </c>
      <c r="BL134" s="17" t="s">
        <v>217</v>
      </c>
      <c r="BM134" s="205" t="s">
        <v>284</v>
      </c>
    </row>
    <row r="135" spans="1:65" s="2" customFormat="1" ht="33" customHeight="1">
      <c r="A135" s="35"/>
      <c r="B135" s="36"/>
      <c r="C135" s="250" t="s">
        <v>254</v>
      </c>
      <c r="D135" s="250" t="s">
        <v>405</v>
      </c>
      <c r="E135" s="251" t="s">
        <v>3756</v>
      </c>
      <c r="F135" s="252" t="s">
        <v>3757</v>
      </c>
      <c r="G135" s="253" t="s">
        <v>2550</v>
      </c>
      <c r="H135" s="254">
        <v>10</v>
      </c>
      <c r="I135" s="255"/>
      <c r="J135" s="256">
        <f t="shared" si="0"/>
        <v>0</v>
      </c>
      <c r="K135" s="252" t="s">
        <v>1</v>
      </c>
      <c r="L135" s="257"/>
      <c r="M135" s="258" t="s">
        <v>1</v>
      </c>
      <c r="N135" s="259" t="s">
        <v>50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254</v>
      </c>
      <c r="AT135" s="205" t="s">
        <v>405</v>
      </c>
      <c r="AU135" s="205" t="s">
        <v>93</v>
      </c>
      <c r="AY135" s="17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93</v>
      </c>
      <c r="BK135" s="206">
        <f t="shared" si="9"/>
        <v>0</v>
      </c>
      <c r="BL135" s="17" t="s">
        <v>217</v>
      </c>
      <c r="BM135" s="205" t="s">
        <v>416</v>
      </c>
    </row>
    <row r="136" spans="1:65" s="2" customFormat="1" ht="24.2" customHeight="1">
      <c r="A136" s="35"/>
      <c r="B136" s="36"/>
      <c r="C136" s="250" t="s">
        <v>259</v>
      </c>
      <c r="D136" s="250" t="s">
        <v>405</v>
      </c>
      <c r="E136" s="251" t="s">
        <v>3758</v>
      </c>
      <c r="F136" s="252" t="s">
        <v>3759</v>
      </c>
      <c r="G136" s="253" t="s">
        <v>2550</v>
      </c>
      <c r="H136" s="254">
        <v>12</v>
      </c>
      <c r="I136" s="255"/>
      <c r="J136" s="256">
        <f t="shared" si="0"/>
        <v>0</v>
      </c>
      <c r="K136" s="252" t="s">
        <v>1</v>
      </c>
      <c r="L136" s="257"/>
      <c r="M136" s="258" t="s">
        <v>1</v>
      </c>
      <c r="N136" s="259" t="s">
        <v>50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254</v>
      </c>
      <c r="AT136" s="205" t="s">
        <v>405</v>
      </c>
      <c r="AU136" s="205" t="s">
        <v>93</v>
      </c>
      <c r="AY136" s="17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93</v>
      </c>
      <c r="BK136" s="206">
        <f t="shared" si="9"/>
        <v>0</v>
      </c>
      <c r="BL136" s="17" t="s">
        <v>217</v>
      </c>
      <c r="BM136" s="205" t="s">
        <v>428</v>
      </c>
    </row>
    <row r="137" spans="1:65" s="2" customFormat="1" ht="16.5" customHeight="1">
      <c r="A137" s="35"/>
      <c r="B137" s="36"/>
      <c r="C137" s="250" t="s">
        <v>265</v>
      </c>
      <c r="D137" s="250" t="s">
        <v>405</v>
      </c>
      <c r="E137" s="251" t="s">
        <v>3760</v>
      </c>
      <c r="F137" s="252" t="s">
        <v>3680</v>
      </c>
      <c r="G137" s="253" t="s">
        <v>2550</v>
      </c>
      <c r="H137" s="254">
        <v>1</v>
      </c>
      <c r="I137" s="255"/>
      <c r="J137" s="256">
        <f t="shared" si="0"/>
        <v>0</v>
      </c>
      <c r="K137" s="252" t="s">
        <v>1</v>
      </c>
      <c r="L137" s="257"/>
      <c r="M137" s="258" t="s">
        <v>1</v>
      </c>
      <c r="N137" s="259" t="s">
        <v>50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254</v>
      </c>
      <c r="AT137" s="205" t="s">
        <v>405</v>
      </c>
      <c r="AU137" s="205" t="s">
        <v>93</v>
      </c>
      <c r="AY137" s="17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93</v>
      </c>
      <c r="BK137" s="206">
        <f t="shared" si="9"/>
        <v>0</v>
      </c>
      <c r="BL137" s="17" t="s">
        <v>217</v>
      </c>
      <c r="BM137" s="205" t="s">
        <v>440</v>
      </c>
    </row>
    <row r="138" spans="1:65" s="12" customFormat="1" ht="25.9" customHeight="1">
      <c r="B138" s="178"/>
      <c r="C138" s="179"/>
      <c r="D138" s="180" t="s">
        <v>84</v>
      </c>
      <c r="E138" s="181" t="s">
        <v>2720</v>
      </c>
      <c r="F138" s="181" t="s">
        <v>3488</v>
      </c>
      <c r="G138" s="179"/>
      <c r="H138" s="179"/>
      <c r="I138" s="182"/>
      <c r="J138" s="183">
        <f>BK138</f>
        <v>0</v>
      </c>
      <c r="K138" s="179"/>
      <c r="L138" s="184"/>
      <c r="M138" s="185"/>
      <c r="N138" s="186"/>
      <c r="O138" s="186"/>
      <c r="P138" s="187">
        <f>SUM(P139:P153)</f>
        <v>0</v>
      </c>
      <c r="Q138" s="186"/>
      <c r="R138" s="187">
        <f>SUM(R139:R153)</f>
        <v>0</v>
      </c>
      <c r="S138" s="186"/>
      <c r="T138" s="188">
        <f>SUM(T139:T153)</f>
        <v>0</v>
      </c>
      <c r="AR138" s="189" t="s">
        <v>93</v>
      </c>
      <c r="AT138" s="190" t="s">
        <v>84</v>
      </c>
      <c r="AU138" s="190" t="s">
        <v>85</v>
      </c>
      <c r="AY138" s="189" t="s">
        <v>209</v>
      </c>
      <c r="BK138" s="191">
        <f>SUM(BK139:BK153)</f>
        <v>0</v>
      </c>
    </row>
    <row r="139" spans="1:65" s="2" customFormat="1" ht="37.9" customHeight="1">
      <c r="A139" s="35"/>
      <c r="B139" s="36"/>
      <c r="C139" s="194" t="s">
        <v>270</v>
      </c>
      <c r="D139" s="194" t="s">
        <v>212</v>
      </c>
      <c r="E139" s="195" t="s">
        <v>3761</v>
      </c>
      <c r="F139" s="196" t="s">
        <v>3743</v>
      </c>
      <c r="G139" s="197" t="s">
        <v>2550</v>
      </c>
      <c r="H139" s="198">
        <v>4</v>
      </c>
      <c r="I139" s="199"/>
      <c r="J139" s="200">
        <f t="shared" ref="J139:J153" si="10">ROUND(I139*H139,2)</f>
        <v>0</v>
      </c>
      <c r="K139" s="196" t="s">
        <v>1</v>
      </c>
      <c r="L139" s="40"/>
      <c r="M139" s="201" t="s">
        <v>1</v>
      </c>
      <c r="N139" s="202" t="s">
        <v>50</v>
      </c>
      <c r="O139" s="72"/>
      <c r="P139" s="203">
        <f t="shared" ref="P139:P153" si="11">O139*H139</f>
        <v>0</v>
      </c>
      <c r="Q139" s="203">
        <v>0</v>
      </c>
      <c r="R139" s="203">
        <f t="shared" ref="R139:R153" si="12">Q139*H139</f>
        <v>0</v>
      </c>
      <c r="S139" s="203">
        <v>0</v>
      </c>
      <c r="T139" s="204">
        <f t="shared" ref="T139:T153" si="1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93</v>
      </c>
      <c r="AY139" s="17" t="s">
        <v>209</v>
      </c>
      <c r="BE139" s="206">
        <f t="shared" ref="BE139:BE153" si="14">IF(N139="základní",J139,0)</f>
        <v>0</v>
      </c>
      <c r="BF139" s="206">
        <f t="shared" ref="BF139:BF153" si="15">IF(N139="snížená",J139,0)</f>
        <v>0</v>
      </c>
      <c r="BG139" s="206">
        <f t="shared" ref="BG139:BG153" si="16">IF(N139="zákl. přenesená",J139,0)</f>
        <v>0</v>
      </c>
      <c r="BH139" s="206">
        <f t="shared" ref="BH139:BH153" si="17">IF(N139="sníž. přenesená",J139,0)</f>
        <v>0</v>
      </c>
      <c r="BI139" s="206">
        <f t="shared" ref="BI139:BI153" si="18">IF(N139="nulová",J139,0)</f>
        <v>0</v>
      </c>
      <c r="BJ139" s="17" t="s">
        <v>93</v>
      </c>
      <c r="BK139" s="206">
        <f t="shared" ref="BK139:BK153" si="19">ROUND(I139*H139,2)</f>
        <v>0</v>
      </c>
      <c r="BL139" s="17" t="s">
        <v>217</v>
      </c>
      <c r="BM139" s="205" t="s">
        <v>451</v>
      </c>
    </row>
    <row r="140" spans="1:65" s="2" customFormat="1" ht="33" customHeight="1">
      <c r="A140" s="35"/>
      <c r="B140" s="36"/>
      <c r="C140" s="194" t="s">
        <v>8</v>
      </c>
      <c r="D140" s="194" t="s">
        <v>212</v>
      </c>
      <c r="E140" s="195" t="s">
        <v>3762</v>
      </c>
      <c r="F140" s="196" t="s">
        <v>3745</v>
      </c>
      <c r="G140" s="197" t="s">
        <v>2550</v>
      </c>
      <c r="H140" s="198">
        <v>2</v>
      </c>
      <c r="I140" s="199"/>
      <c r="J140" s="200">
        <f t="shared" si="10"/>
        <v>0</v>
      </c>
      <c r="K140" s="196" t="s">
        <v>1</v>
      </c>
      <c r="L140" s="40"/>
      <c r="M140" s="201" t="s">
        <v>1</v>
      </c>
      <c r="N140" s="202" t="s">
        <v>50</v>
      </c>
      <c r="O140" s="7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93</v>
      </c>
      <c r="AY140" s="17" t="s">
        <v>209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7" t="s">
        <v>93</v>
      </c>
      <c r="BK140" s="206">
        <f t="shared" si="19"/>
        <v>0</v>
      </c>
      <c r="BL140" s="17" t="s">
        <v>217</v>
      </c>
      <c r="BM140" s="205" t="s">
        <v>466</v>
      </c>
    </row>
    <row r="141" spans="1:65" s="2" customFormat="1" ht="37.9" customHeight="1">
      <c r="A141" s="35"/>
      <c r="B141" s="36"/>
      <c r="C141" s="194" t="s">
        <v>279</v>
      </c>
      <c r="D141" s="194" t="s">
        <v>212</v>
      </c>
      <c r="E141" s="195" t="s">
        <v>3763</v>
      </c>
      <c r="F141" s="196" t="s">
        <v>3747</v>
      </c>
      <c r="G141" s="197" t="s">
        <v>2550</v>
      </c>
      <c r="H141" s="198">
        <v>4</v>
      </c>
      <c r="I141" s="199"/>
      <c r="J141" s="200">
        <f t="shared" si="10"/>
        <v>0</v>
      </c>
      <c r="K141" s="196" t="s">
        <v>1</v>
      </c>
      <c r="L141" s="40"/>
      <c r="M141" s="201" t="s">
        <v>1</v>
      </c>
      <c r="N141" s="202" t="s">
        <v>50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93</v>
      </c>
      <c r="AY141" s="17" t="s">
        <v>209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7" t="s">
        <v>93</v>
      </c>
      <c r="BK141" s="206">
        <f t="shared" si="19"/>
        <v>0</v>
      </c>
      <c r="BL141" s="17" t="s">
        <v>217</v>
      </c>
      <c r="BM141" s="205" t="s">
        <v>477</v>
      </c>
    </row>
    <row r="142" spans="1:65" s="2" customFormat="1" ht="33" customHeight="1">
      <c r="A142" s="35"/>
      <c r="B142" s="36"/>
      <c r="C142" s="194" t="s">
        <v>284</v>
      </c>
      <c r="D142" s="194" t="s">
        <v>212</v>
      </c>
      <c r="E142" s="195" t="s">
        <v>3764</v>
      </c>
      <c r="F142" s="196" t="s">
        <v>3749</v>
      </c>
      <c r="G142" s="197" t="s">
        <v>2550</v>
      </c>
      <c r="H142" s="198">
        <v>4</v>
      </c>
      <c r="I142" s="199"/>
      <c r="J142" s="200">
        <f t="shared" si="10"/>
        <v>0</v>
      </c>
      <c r="K142" s="196" t="s">
        <v>1</v>
      </c>
      <c r="L142" s="40"/>
      <c r="M142" s="201" t="s">
        <v>1</v>
      </c>
      <c r="N142" s="202" t="s">
        <v>50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93</v>
      </c>
      <c r="AY142" s="17" t="s">
        <v>209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7" t="s">
        <v>93</v>
      </c>
      <c r="BK142" s="206">
        <f t="shared" si="19"/>
        <v>0</v>
      </c>
      <c r="BL142" s="17" t="s">
        <v>217</v>
      </c>
      <c r="BM142" s="205" t="s">
        <v>490</v>
      </c>
    </row>
    <row r="143" spans="1:65" s="2" customFormat="1" ht="24.2" customHeight="1">
      <c r="A143" s="35"/>
      <c r="B143" s="36"/>
      <c r="C143" s="194" t="s">
        <v>289</v>
      </c>
      <c r="D143" s="194" t="s">
        <v>212</v>
      </c>
      <c r="E143" s="195" t="s">
        <v>3765</v>
      </c>
      <c r="F143" s="196" t="s">
        <v>3751</v>
      </c>
      <c r="G143" s="197" t="s">
        <v>2550</v>
      </c>
      <c r="H143" s="198">
        <v>3</v>
      </c>
      <c r="I143" s="199"/>
      <c r="J143" s="200">
        <f t="shared" si="10"/>
        <v>0</v>
      </c>
      <c r="K143" s="196" t="s">
        <v>1</v>
      </c>
      <c r="L143" s="40"/>
      <c r="M143" s="201" t="s">
        <v>1</v>
      </c>
      <c r="N143" s="202" t="s">
        <v>50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93</v>
      </c>
      <c r="AY143" s="17" t="s">
        <v>209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7" t="s">
        <v>93</v>
      </c>
      <c r="BK143" s="206">
        <f t="shared" si="19"/>
        <v>0</v>
      </c>
      <c r="BL143" s="17" t="s">
        <v>217</v>
      </c>
      <c r="BM143" s="205" t="s">
        <v>512</v>
      </c>
    </row>
    <row r="144" spans="1:65" s="2" customFormat="1" ht="24.2" customHeight="1">
      <c r="A144" s="35"/>
      <c r="B144" s="36"/>
      <c r="C144" s="194" t="s">
        <v>416</v>
      </c>
      <c r="D144" s="194" t="s">
        <v>212</v>
      </c>
      <c r="E144" s="195" t="s">
        <v>3766</v>
      </c>
      <c r="F144" s="196" t="s">
        <v>3753</v>
      </c>
      <c r="G144" s="197" t="s">
        <v>334</v>
      </c>
      <c r="H144" s="198">
        <v>90</v>
      </c>
      <c r="I144" s="199"/>
      <c r="J144" s="200">
        <f t="shared" si="10"/>
        <v>0</v>
      </c>
      <c r="K144" s="196" t="s">
        <v>1</v>
      </c>
      <c r="L144" s="40"/>
      <c r="M144" s="201" t="s">
        <v>1</v>
      </c>
      <c r="N144" s="202" t="s">
        <v>50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217</v>
      </c>
      <c r="AT144" s="205" t="s">
        <v>212</v>
      </c>
      <c r="AU144" s="205" t="s">
        <v>93</v>
      </c>
      <c r="AY144" s="17" t="s">
        <v>209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7" t="s">
        <v>93</v>
      </c>
      <c r="BK144" s="206">
        <f t="shared" si="19"/>
        <v>0</v>
      </c>
      <c r="BL144" s="17" t="s">
        <v>217</v>
      </c>
      <c r="BM144" s="205" t="s">
        <v>526</v>
      </c>
    </row>
    <row r="145" spans="1:65" s="2" customFormat="1" ht="33" customHeight="1">
      <c r="A145" s="35"/>
      <c r="B145" s="36"/>
      <c r="C145" s="194" t="s">
        <v>422</v>
      </c>
      <c r="D145" s="194" t="s">
        <v>212</v>
      </c>
      <c r="E145" s="195" t="s">
        <v>3767</v>
      </c>
      <c r="F145" s="196" t="s">
        <v>3755</v>
      </c>
      <c r="G145" s="197" t="s">
        <v>334</v>
      </c>
      <c r="H145" s="198">
        <v>70</v>
      </c>
      <c r="I145" s="199"/>
      <c r="J145" s="200">
        <f t="shared" si="10"/>
        <v>0</v>
      </c>
      <c r="K145" s="196" t="s">
        <v>1</v>
      </c>
      <c r="L145" s="40"/>
      <c r="M145" s="201" t="s">
        <v>1</v>
      </c>
      <c r="N145" s="202" t="s">
        <v>50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93</v>
      </c>
      <c r="AY145" s="17" t="s">
        <v>209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7" t="s">
        <v>93</v>
      </c>
      <c r="BK145" s="206">
        <f t="shared" si="19"/>
        <v>0</v>
      </c>
      <c r="BL145" s="17" t="s">
        <v>217</v>
      </c>
      <c r="BM145" s="205" t="s">
        <v>538</v>
      </c>
    </row>
    <row r="146" spans="1:65" s="2" customFormat="1" ht="33" customHeight="1">
      <c r="A146" s="35"/>
      <c r="B146" s="36"/>
      <c r="C146" s="194" t="s">
        <v>428</v>
      </c>
      <c r="D146" s="194" t="s">
        <v>212</v>
      </c>
      <c r="E146" s="195" t="s">
        <v>3768</v>
      </c>
      <c r="F146" s="196" t="s">
        <v>3757</v>
      </c>
      <c r="G146" s="197" t="s">
        <v>2550</v>
      </c>
      <c r="H146" s="198">
        <v>10</v>
      </c>
      <c r="I146" s="199"/>
      <c r="J146" s="200">
        <f t="shared" si="10"/>
        <v>0</v>
      </c>
      <c r="K146" s="196" t="s">
        <v>1</v>
      </c>
      <c r="L146" s="40"/>
      <c r="M146" s="201" t="s">
        <v>1</v>
      </c>
      <c r="N146" s="202" t="s">
        <v>50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93</v>
      </c>
      <c r="AY146" s="17" t="s">
        <v>209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7" t="s">
        <v>93</v>
      </c>
      <c r="BK146" s="206">
        <f t="shared" si="19"/>
        <v>0</v>
      </c>
      <c r="BL146" s="17" t="s">
        <v>217</v>
      </c>
      <c r="BM146" s="205" t="s">
        <v>550</v>
      </c>
    </row>
    <row r="147" spans="1:65" s="2" customFormat="1" ht="24.2" customHeight="1">
      <c r="A147" s="35"/>
      <c r="B147" s="36"/>
      <c r="C147" s="194" t="s">
        <v>434</v>
      </c>
      <c r="D147" s="194" t="s">
        <v>212</v>
      </c>
      <c r="E147" s="195" t="s">
        <v>3769</v>
      </c>
      <c r="F147" s="196" t="s">
        <v>3759</v>
      </c>
      <c r="G147" s="197" t="s">
        <v>2550</v>
      </c>
      <c r="H147" s="198">
        <v>12</v>
      </c>
      <c r="I147" s="199"/>
      <c r="J147" s="200">
        <f t="shared" si="10"/>
        <v>0</v>
      </c>
      <c r="K147" s="196" t="s">
        <v>1</v>
      </c>
      <c r="L147" s="40"/>
      <c r="M147" s="201" t="s">
        <v>1</v>
      </c>
      <c r="N147" s="202" t="s">
        <v>50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217</v>
      </c>
      <c r="AT147" s="205" t="s">
        <v>212</v>
      </c>
      <c r="AU147" s="205" t="s">
        <v>93</v>
      </c>
      <c r="AY147" s="17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7" t="s">
        <v>93</v>
      </c>
      <c r="BK147" s="206">
        <f t="shared" si="19"/>
        <v>0</v>
      </c>
      <c r="BL147" s="17" t="s">
        <v>217</v>
      </c>
      <c r="BM147" s="205" t="s">
        <v>562</v>
      </c>
    </row>
    <row r="148" spans="1:65" s="2" customFormat="1" ht="16.5" customHeight="1">
      <c r="A148" s="35"/>
      <c r="B148" s="36"/>
      <c r="C148" s="194" t="s">
        <v>440</v>
      </c>
      <c r="D148" s="194" t="s">
        <v>212</v>
      </c>
      <c r="E148" s="195" t="s">
        <v>3643</v>
      </c>
      <c r="F148" s="196" t="s">
        <v>3644</v>
      </c>
      <c r="G148" s="197" t="s">
        <v>3519</v>
      </c>
      <c r="H148" s="198">
        <v>8</v>
      </c>
      <c r="I148" s="199"/>
      <c r="J148" s="200">
        <f t="shared" si="10"/>
        <v>0</v>
      </c>
      <c r="K148" s="196" t="s">
        <v>1</v>
      </c>
      <c r="L148" s="40"/>
      <c r="M148" s="201" t="s">
        <v>1</v>
      </c>
      <c r="N148" s="202" t="s">
        <v>50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93</v>
      </c>
      <c r="AY148" s="17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7" t="s">
        <v>93</v>
      </c>
      <c r="BK148" s="206">
        <f t="shared" si="19"/>
        <v>0</v>
      </c>
      <c r="BL148" s="17" t="s">
        <v>217</v>
      </c>
      <c r="BM148" s="205" t="s">
        <v>573</v>
      </c>
    </row>
    <row r="149" spans="1:65" s="2" customFormat="1" ht="24.2" customHeight="1">
      <c r="A149" s="35"/>
      <c r="B149" s="36"/>
      <c r="C149" s="194" t="s">
        <v>7</v>
      </c>
      <c r="D149" s="194" t="s">
        <v>212</v>
      </c>
      <c r="E149" s="195" t="s">
        <v>3770</v>
      </c>
      <c r="F149" s="196" t="s">
        <v>3771</v>
      </c>
      <c r="G149" s="197" t="s">
        <v>2550</v>
      </c>
      <c r="H149" s="198">
        <v>6</v>
      </c>
      <c r="I149" s="199"/>
      <c r="J149" s="200">
        <f t="shared" si="10"/>
        <v>0</v>
      </c>
      <c r="K149" s="196" t="s">
        <v>1</v>
      </c>
      <c r="L149" s="40"/>
      <c r="M149" s="201" t="s">
        <v>1</v>
      </c>
      <c r="N149" s="202" t="s">
        <v>50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217</v>
      </c>
      <c r="AT149" s="205" t="s">
        <v>212</v>
      </c>
      <c r="AU149" s="205" t="s">
        <v>93</v>
      </c>
      <c r="AY149" s="17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7" t="s">
        <v>93</v>
      </c>
      <c r="BK149" s="206">
        <f t="shared" si="19"/>
        <v>0</v>
      </c>
      <c r="BL149" s="17" t="s">
        <v>217</v>
      </c>
      <c r="BM149" s="205" t="s">
        <v>586</v>
      </c>
    </row>
    <row r="150" spans="1:65" s="2" customFormat="1" ht="24.2" customHeight="1">
      <c r="A150" s="35"/>
      <c r="B150" s="36"/>
      <c r="C150" s="194" t="s">
        <v>451</v>
      </c>
      <c r="D150" s="194" t="s">
        <v>212</v>
      </c>
      <c r="E150" s="195" t="s">
        <v>3507</v>
      </c>
      <c r="F150" s="196" t="s">
        <v>3772</v>
      </c>
      <c r="G150" s="197" t="s">
        <v>334</v>
      </c>
      <c r="H150" s="198">
        <v>70</v>
      </c>
      <c r="I150" s="199"/>
      <c r="J150" s="200">
        <f t="shared" si="10"/>
        <v>0</v>
      </c>
      <c r="K150" s="196" t="s">
        <v>1</v>
      </c>
      <c r="L150" s="40"/>
      <c r="M150" s="201" t="s">
        <v>1</v>
      </c>
      <c r="N150" s="202" t="s">
        <v>50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93</v>
      </c>
      <c r="AY150" s="17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7" t="s">
        <v>93</v>
      </c>
      <c r="BK150" s="206">
        <f t="shared" si="19"/>
        <v>0</v>
      </c>
      <c r="BL150" s="17" t="s">
        <v>217</v>
      </c>
      <c r="BM150" s="205" t="s">
        <v>598</v>
      </c>
    </row>
    <row r="151" spans="1:65" s="2" customFormat="1" ht="16.5" customHeight="1">
      <c r="A151" s="35"/>
      <c r="B151" s="36"/>
      <c r="C151" s="194" t="s">
        <v>459</v>
      </c>
      <c r="D151" s="194" t="s">
        <v>212</v>
      </c>
      <c r="E151" s="195" t="s">
        <v>3773</v>
      </c>
      <c r="F151" s="196" t="s">
        <v>3680</v>
      </c>
      <c r="G151" s="197" t="s">
        <v>2550</v>
      </c>
      <c r="H151" s="198">
        <v>1</v>
      </c>
      <c r="I151" s="199"/>
      <c r="J151" s="200">
        <f t="shared" si="10"/>
        <v>0</v>
      </c>
      <c r="K151" s="196" t="s">
        <v>1</v>
      </c>
      <c r="L151" s="40"/>
      <c r="M151" s="201" t="s">
        <v>1</v>
      </c>
      <c r="N151" s="202" t="s">
        <v>50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93</v>
      </c>
      <c r="AY151" s="17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7" t="s">
        <v>93</v>
      </c>
      <c r="BK151" s="206">
        <f t="shared" si="19"/>
        <v>0</v>
      </c>
      <c r="BL151" s="17" t="s">
        <v>217</v>
      </c>
      <c r="BM151" s="205" t="s">
        <v>609</v>
      </c>
    </row>
    <row r="152" spans="1:65" s="2" customFormat="1" ht="16.5" customHeight="1">
      <c r="A152" s="35"/>
      <c r="B152" s="36"/>
      <c r="C152" s="194" t="s">
        <v>466</v>
      </c>
      <c r="D152" s="194" t="s">
        <v>212</v>
      </c>
      <c r="E152" s="195" t="s">
        <v>3774</v>
      </c>
      <c r="F152" s="196" t="s">
        <v>3525</v>
      </c>
      <c r="G152" s="197" t="s">
        <v>2550</v>
      </c>
      <c r="H152" s="198">
        <v>4</v>
      </c>
      <c r="I152" s="199"/>
      <c r="J152" s="200">
        <f t="shared" si="10"/>
        <v>0</v>
      </c>
      <c r="K152" s="196" t="s">
        <v>1</v>
      </c>
      <c r="L152" s="40"/>
      <c r="M152" s="201" t="s">
        <v>1</v>
      </c>
      <c r="N152" s="202" t="s">
        <v>50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93</v>
      </c>
      <c r="AY152" s="17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7" t="s">
        <v>93</v>
      </c>
      <c r="BK152" s="206">
        <f t="shared" si="19"/>
        <v>0</v>
      </c>
      <c r="BL152" s="17" t="s">
        <v>217</v>
      </c>
      <c r="BM152" s="205" t="s">
        <v>624</v>
      </c>
    </row>
    <row r="153" spans="1:65" s="2" customFormat="1" ht="16.5" customHeight="1">
      <c r="A153" s="35"/>
      <c r="B153" s="36"/>
      <c r="C153" s="194" t="s">
        <v>471</v>
      </c>
      <c r="D153" s="194" t="s">
        <v>212</v>
      </c>
      <c r="E153" s="195" t="s">
        <v>3775</v>
      </c>
      <c r="F153" s="196" t="s">
        <v>3290</v>
      </c>
      <c r="G153" s="197" t="s">
        <v>3519</v>
      </c>
      <c r="H153" s="198">
        <v>3</v>
      </c>
      <c r="I153" s="199"/>
      <c r="J153" s="200">
        <f t="shared" si="10"/>
        <v>0</v>
      </c>
      <c r="K153" s="196" t="s">
        <v>1</v>
      </c>
      <c r="L153" s="40"/>
      <c r="M153" s="261" t="s">
        <v>1</v>
      </c>
      <c r="N153" s="262" t="s">
        <v>50</v>
      </c>
      <c r="O153" s="227"/>
      <c r="P153" s="263">
        <f t="shared" si="11"/>
        <v>0</v>
      </c>
      <c r="Q153" s="263">
        <v>0</v>
      </c>
      <c r="R153" s="263">
        <f t="shared" si="12"/>
        <v>0</v>
      </c>
      <c r="S153" s="263">
        <v>0</v>
      </c>
      <c r="T153" s="26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93</v>
      </c>
      <c r="AY153" s="17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93</v>
      </c>
      <c r="BK153" s="206">
        <f t="shared" si="19"/>
        <v>0</v>
      </c>
      <c r="BL153" s="17" t="s">
        <v>217</v>
      </c>
      <c r="BM153" s="205" t="s">
        <v>636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7ApzEAo4iskeY/+GDFIHFVWGQiszD6/NyC0JD4eEEDLjaDYrpdZvZ26+lkpuF6TI5szIedcNGzP7BMvpW/oANQ==" saltValue="sModX1RZDiBjP2IkPGMbMB4+o/pnxwZpw8eMfNJO9MKhX5j3+56Zg+uz78GWFLIgVpJgaWCSRPuNayfZlH6pTA==" spinCount="100000" sheet="1" objects="1" scenarios="1" formatColumns="0" formatRows="0" autoFilter="0"/>
  <autoFilter ref="C125:K153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3776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43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tr">
        <f>IF('Rekapitulace stavby'!AN10="","",'Rekapitulace stavby'!AN10)</f>
        <v>00260231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město Tachov</v>
      </c>
      <c r="F17" s="35"/>
      <c r="G17" s="35"/>
      <c r="H17" s="35"/>
      <c r="I17" s="120" t="s">
        <v>33</v>
      </c>
      <c r="J17" s="111" t="str">
        <f>IF('Rekapitulace stavby'!AN11="","",'Rekapitulace stavby'!AN11)</f>
        <v>CZ00260231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tr">
        <f>IF('Rekapitulace stavby'!AN16="","",'Rekapitulace stavby'!AN16)</f>
        <v>25201255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Architektonické studio Hysek s.r.o</v>
      </c>
      <c r="F23" s="35"/>
      <c r="G23" s="35"/>
      <c r="H23" s="35"/>
      <c r="I23" s="120" t="s">
        <v>33</v>
      </c>
      <c r="J23" s="111" t="str">
        <f>IF('Rekapitulace stavby'!AN17="","",'Rekapitulace stavby'!AN17)</f>
        <v>CZ25201255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ROUND((SUM(BE120:BE221)),  2)</f>
        <v>0</v>
      </c>
      <c r="G35" s="35"/>
      <c r="H35" s="35"/>
      <c r="I35" s="133">
        <v>0.21</v>
      </c>
      <c r="J35" s="132">
        <f>ROUND(((SUM(BE120:BE221))*I35),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ROUND((SUM(BF120:BF221)),  2)</f>
        <v>0</v>
      </c>
      <c r="G36" s="35"/>
      <c r="H36" s="35"/>
      <c r="I36" s="133">
        <v>0.12</v>
      </c>
      <c r="J36" s="132">
        <f>ROUND(((SUM(BF120:BF221))*I36),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ROUND((SUM(BG120:BG221)),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ROUND((SUM(BH120:BH221)),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ROUND((SUM(BI120:BI221)),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D.4.09 - Fotovoltaika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 xml:space="preserve"> 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J120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3777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47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4.95" customHeight="1">
      <c r="A105" s="35"/>
      <c r="B105" s="36"/>
      <c r="C105" s="23" t="s">
        <v>194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6.5" customHeight="1">
      <c r="A108" s="35"/>
      <c r="B108" s="36"/>
      <c r="C108" s="37"/>
      <c r="D108" s="37"/>
      <c r="E108" s="324" t="str">
        <f>E7</f>
        <v>TACHOV - dětská skupina, p.p.č. 1450/1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>
      <c r="B109" s="21"/>
      <c r="C109" s="29" t="s">
        <v>180</v>
      </c>
      <c r="D109" s="22"/>
      <c r="E109" s="22"/>
      <c r="F109" s="22"/>
      <c r="G109" s="22"/>
      <c r="H109" s="22"/>
      <c r="I109" s="22"/>
      <c r="J109" s="22"/>
      <c r="K109" s="22"/>
      <c r="L109" s="20"/>
    </row>
    <row r="110" spans="1:47" s="2" customFormat="1" ht="16.5" customHeight="1">
      <c r="A110" s="35"/>
      <c r="B110" s="36"/>
      <c r="C110" s="37"/>
      <c r="D110" s="37"/>
      <c r="E110" s="324" t="s">
        <v>2334</v>
      </c>
      <c r="F110" s="326"/>
      <c r="G110" s="326"/>
      <c r="H110" s="32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2335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279" t="str">
        <f>E11</f>
        <v>D.4.09 - Fotovoltaika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22</v>
      </c>
      <c r="D114" s="37"/>
      <c r="E114" s="37"/>
      <c r="F114" s="27" t="str">
        <f>F14</f>
        <v xml:space="preserve"> </v>
      </c>
      <c r="G114" s="37"/>
      <c r="H114" s="37"/>
      <c r="I114" s="29" t="s">
        <v>24</v>
      </c>
      <c r="J114" s="67">
        <f>IF(J14="","",J14)</f>
        <v>45539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29" t="s">
        <v>29</v>
      </c>
      <c r="D116" s="37"/>
      <c r="E116" s="37"/>
      <c r="F116" s="27" t="str">
        <f>E17</f>
        <v>město Tachov</v>
      </c>
      <c r="G116" s="37"/>
      <c r="H116" s="37"/>
      <c r="I116" s="29" t="s">
        <v>37</v>
      </c>
      <c r="J116" s="33" t="str">
        <f>E23</f>
        <v>Architektonické studio Hysek s.r.o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29" t="s">
        <v>35</v>
      </c>
      <c r="D117" s="37"/>
      <c r="E117" s="37"/>
      <c r="F117" s="27" t="str">
        <f>IF(E20="","",E20)</f>
        <v>Vyplň údaj</v>
      </c>
      <c r="G117" s="37"/>
      <c r="H117" s="37"/>
      <c r="I117" s="29" t="s">
        <v>42</v>
      </c>
      <c r="J117" s="33" t="str">
        <f>E26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7"/>
      <c r="B119" s="168"/>
      <c r="C119" s="169" t="s">
        <v>195</v>
      </c>
      <c r="D119" s="170" t="s">
        <v>70</v>
      </c>
      <c r="E119" s="170" t="s">
        <v>66</v>
      </c>
      <c r="F119" s="170" t="s">
        <v>67</v>
      </c>
      <c r="G119" s="170" t="s">
        <v>196</v>
      </c>
      <c r="H119" s="170" t="s">
        <v>197</v>
      </c>
      <c r="I119" s="170" t="s">
        <v>198</v>
      </c>
      <c r="J119" s="170" t="s">
        <v>185</v>
      </c>
      <c r="K119" s="171" t="s">
        <v>199</v>
      </c>
      <c r="L119" s="172"/>
      <c r="M119" s="76" t="s">
        <v>1</v>
      </c>
      <c r="N119" s="77" t="s">
        <v>49</v>
      </c>
      <c r="O119" s="77" t="s">
        <v>200</v>
      </c>
      <c r="P119" s="77" t="s">
        <v>201</v>
      </c>
      <c r="Q119" s="77" t="s">
        <v>202</v>
      </c>
      <c r="R119" s="77" t="s">
        <v>203</v>
      </c>
      <c r="S119" s="77" t="s">
        <v>204</v>
      </c>
      <c r="T119" s="78" t="s">
        <v>205</v>
      </c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1:65" s="2" customFormat="1" ht="22.9" customHeight="1">
      <c r="A120" s="35"/>
      <c r="B120" s="36"/>
      <c r="C120" s="83" t="s">
        <v>206</v>
      </c>
      <c r="D120" s="37"/>
      <c r="E120" s="37"/>
      <c r="F120" s="37"/>
      <c r="G120" s="37"/>
      <c r="H120" s="37"/>
      <c r="I120" s="37"/>
      <c r="J120" s="173">
        <f>BK120</f>
        <v>0</v>
      </c>
      <c r="K120" s="37"/>
      <c r="L120" s="40"/>
      <c r="M120" s="79"/>
      <c r="N120" s="174"/>
      <c r="O120" s="80"/>
      <c r="P120" s="175">
        <f>P121</f>
        <v>0</v>
      </c>
      <c r="Q120" s="80"/>
      <c r="R120" s="175">
        <f>R121</f>
        <v>0</v>
      </c>
      <c r="S120" s="80"/>
      <c r="T120" s="176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84</v>
      </c>
      <c r="AU120" s="17" t="s">
        <v>187</v>
      </c>
      <c r="BK120" s="177">
        <f>BK121</f>
        <v>0</v>
      </c>
    </row>
    <row r="121" spans="1:65" s="12" customFormat="1" ht="25.9" customHeight="1">
      <c r="B121" s="178"/>
      <c r="C121" s="179"/>
      <c r="D121" s="180" t="s">
        <v>84</v>
      </c>
      <c r="E121" s="181" t="s">
        <v>3778</v>
      </c>
      <c r="F121" s="181" t="s">
        <v>3779</v>
      </c>
      <c r="G121" s="179"/>
      <c r="H121" s="179"/>
      <c r="I121" s="182"/>
      <c r="J121" s="183">
        <f>BK121</f>
        <v>0</v>
      </c>
      <c r="K121" s="179"/>
      <c r="L121" s="184"/>
      <c r="M121" s="185"/>
      <c r="N121" s="186"/>
      <c r="O121" s="186"/>
      <c r="P121" s="187">
        <f>SUM(P122:P221)</f>
        <v>0</v>
      </c>
      <c r="Q121" s="186"/>
      <c r="R121" s="187">
        <f>SUM(R122:R221)</f>
        <v>0</v>
      </c>
      <c r="S121" s="186"/>
      <c r="T121" s="188">
        <f>SUM(T122:T221)</f>
        <v>0</v>
      </c>
      <c r="AR121" s="189" t="s">
        <v>95</v>
      </c>
      <c r="AT121" s="190" t="s">
        <v>84</v>
      </c>
      <c r="AU121" s="190" t="s">
        <v>85</v>
      </c>
      <c r="AY121" s="189" t="s">
        <v>209</v>
      </c>
      <c r="BK121" s="191">
        <f>SUM(BK122:BK221)</f>
        <v>0</v>
      </c>
    </row>
    <row r="122" spans="1:65" s="2" customFormat="1" ht="24.2" customHeight="1">
      <c r="A122" s="35"/>
      <c r="B122" s="36"/>
      <c r="C122" s="194" t="s">
        <v>93</v>
      </c>
      <c r="D122" s="194" t="s">
        <v>212</v>
      </c>
      <c r="E122" s="195" t="s">
        <v>3780</v>
      </c>
      <c r="F122" s="196" t="s">
        <v>3781</v>
      </c>
      <c r="G122" s="197" t="s">
        <v>334</v>
      </c>
      <c r="H122" s="198">
        <v>21.6</v>
      </c>
      <c r="I122" s="199"/>
      <c r="J122" s="200">
        <f>ROUND(I122*H122,2)</f>
        <v>0</v>
      </c>
      <c r="K122" s="196" t="s">
        <v>3782</v>
      </c>
      <c r="L122" s="40"/>
      <c r="M122" s="201" t="s">
        <v>1</v>
      </c>
      <c r="N122" s="202" t="s">
        <v>50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416</v>
      </c>
      <c r="AT122" s="205" t="s">
        <v>212</v>
      </c>
      <c r="AU122" s="205" t="s">
        <v>93</v>
      </c>
      <c r="AY122" s="17" t="s">
        <v>209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7" t="s">
        <v>93</v>
      </c>
      <c r="BK122" s="206">
        <f>ROUND(I122*H122,2)</f>
        <v>0</v>
      </c>
      <c r="BL122" s="17" t="s">
        <v>416</v>
      </c>
      <c r="BM122" s="205" t="s">
        <v>95</v>
      </c>
    </row>
    <row r="123" spans="1:65" s="13" customFormat="1" ht="11.25">
      <c r="B123" s="214"/>
      <c r="C123" s="215"/>
      <c r="D123" s="212" t="s">
        <v>263</v>
      </c>
      <c r="E123" s="216" t="s">
        <v>1</v>
      </c>
      <c r="F123" s="217" t="s">
        <v>3783</v>
      </c>
      <c r="G123" s="215"/>
      <c r="H123" s="218">
        <v>21.6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263</v>
      </c>
      <c r="AU123" s="224" t="s">
        <v>93</v>
      </c>
      <c r="AV123" s="13" t="s">
        <v>95</v>
      </c>
      <c r="AW123" s="13" t="s">
        <v>41</v>
      </c>
      <c r="AX123" s="13" t="s">
        <v>85</v>
      </c>
      <c r="AY123" s="224" t="s">
        <v>209</v>
      </c>
    </row>
    <row r="124" spans="1:65" s="14" customFormat="1" ht="11.25">
      <c r="B124" s="229"/>
      <c r="C124" s="230"/>
      <c r="D124" s="212" t="s">
        <v>263</v>
      </c>
      <c r="E124" s="231" t="s">
        <v>1</v>
      </c>
      <c r="F124" s="232" t="s">
        <v>339</v>
      </c>
      <c r="G124" s="230"/>
      <c r="H124" s="233">
        <v>21.6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263</v>
      </c>
      <c r="AU124" s="239" t="s">
        <v>93</v>
      </c>
      <c r="AV124" s="14" t="s">
        <v>217</v>
      </c>
      <c r="AW124" s="14" t="s">
        <v>41</v>
      </c>
      <c r="AX124" s="14" t="s">
        <v>93</v>
      </c>
      <c r="AY124" s="239" t="s">
        <v>209</v>
      </c>
    </row>
    <row r="125" spans="1:65" s="2" customFormat="1" ht="21.75" customHeight="1">
      <c r="A125" s="35"/>
      <c r="B125" s="36"/>
      <c r="C125" s="250" t="s">
        <v>95</v>
      </c>
      <c r="D125" s="250" t="s">
        <v>405</v>
      </c>
      <c r="E125" s="251" t="s">
        <v>3784</v>
      </c>
      <c r="F125" s="252" t="s">
        <v>3785</v>
      </c>
      <c r="G125" s="253" t="s">
        <v>334</v>
      </c>
      <c r="H125" s="254">
        <v>24</v>
      </c>
      <c r="I125" s="255"/>
      <c r="J125" s="256">
        <f>ROUND(I125*H125,2)</f>
        <v>0</v>
      </c>
      <c r="K125" s="252" t="s">
        <v>3782</v>
      </c>
      <c r="L125" s="257"/>
      <c r="M125" s="258" t="s">
        <v>1</v>
      </c>
      <c r="N125" s="259" t="s">
        <v>50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526</v>
      </c>
      <c r="AT125" s="205" t="s">
        <v>405</v>
      </c>
      <c r="AU125" s="205" t="s">
        <v>93</v>
      </c>
      <c r="AY125" s="17" t="s">
        <v>209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7" t="s">
        <v>93</v>
      </c>
      <c r="BK125" s="206">
        <f>ROUND(I125*H125,2)</f>
        <v>0</v>
      </c>
      <c r="BL125" s="17" t="s">
        <v>416</v>
      </c>
      <c r="BM125" s="205" t="s">
        <v>217</v>
      </c>
    </row>
    <row r="126" spans="1:65" s="2" customFormat="1" ht="19.5">
      <c r="A126" s="35"/>
      <c r="B126" s="36"/>
      <c r="C126" s="37"/>
      <c r="D126" s="212" t="s">
        <v>221</v>
      </c>
      <c r="E126" s="37"/>
      <c r="F126" s="213" t="s">
        <v>3786</v>
      </c>
      <c r="G126" s="37"/>
      <c r="H126" s="37"/>
      <c r="I126" s="209"/>
      <c r="J126" s="37"/>
      <c r="K126" s="37"/>
      <c r="L126" s="40"/>
      <c r="M126" s="210"/>
      <c r="N126" s="21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221</v>
      </c>
      <c r="AU126" s="17" t="s">
        <v>93</v>
      </c>
    </row>
    <row r="127" spans="1:65" s="13" customFormat="1" ht="11.25">
      <c r="B127" s="214"/>
      <c r="C127" s="215"/>
      <c r="D127" s="212" t="s">
        <v>263</v>
      </c>
      <c r="E127" s="216" t="s">
        <v>1</v>
      </c>
      <c r="F127" s="217" t="s">
        <v>3787</v>
      </c>
      <c r="G127" s="215"/>
      <c r="H127" s="218">
        <v>24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263</v>
      </c>
      <c r="AU127" s="224" t="s">
        <v>93</v>
      </c>
      <c r="AV127" s="13" t="s">
        <v>95</v>
      </c>
      <c r="AW127" s="13" t="s">
        <v>41</v>
      </c>
      <c r="AX127" s="13" t="s">
        <v>85</v>
      </c>
      <c r="AY127" s="224" t="s">
        <v>209</v>
      </c>
    </row>
    <row r="128" spans="1:65" s="14" customFormat="1" ht="11.25">
      <c r="B128" s="229"/>
      <c r="C128" s="230"/>
      <c r="D128" s="212" t="s">
        <v>263</v>
      </c>
      <c r="E128" s="231" t="s">
        <v>1</v>
      </c>
      <c r="F128" s="232" t="s">
        <v>339</v>
      </c>
      <c r="G128" s="230"/>
      <c r="H128" s="233">
        <v>24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263</v>
      </c>
      <c r="AU128" s="239" t="s">
        <v>93</v>
      </c>
      <c r="AV128" s="14" t="s">
        <v>217</v>
      </c>
      <c r="AW128" s="14" t="s">
        <v>41</v>
      </c>
      <c r="AX128" s="14" t="s">
        <v>93</v>
      </c>
      <c r="AY128" s="239" t="s">
        <v>209</v>
      </c>
    </row>
    <row r="129" spans="1:65" s="2" customFormat="1" ht="24.2" customHeight="1">
      <c r="A129" s="35"/>
      <c r="B129" s="36"/>
      <c r="C129" s="194" t="s">
        <v>130</v>
      </c>
      <c r="D129" s="194" t="s">
        <v>212</v>
      </c>
      <c r="E129" s="195" t="s">
        <v>3788</v>
      </c>
      <c r="F129" s="196" t="s">
        <v>3789</v>
      </c>
      <c r="G129" s="197" t="s">
        <v>515</v>
      </c>
      <c r="H129" s="198">
        <v>36</v>
      </c>
      <c r="I129" s="199"/>
      <c r="J129" s="200">
        <f>ROUND(I129*H129,2)</f>
        <v>0</v>
      </c>
      <c r="K129" s="196" t="s">
        <v>3782</v>
      </c>
      <c r="L129" s="40"/>
      <c r="M129" s="201" t="s">
        <v>1</v>
      </c>
      <c r="N129" s="202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416</v>
      </c>
      <c r="AT129" s="205" t="s">
        <v>212</v>
      </c>
      <c r="AU129" s="205" t="s">
        <v>93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416</v>
      </c>
      <c r="BM129" s="205" t="s">
        <v>241</v>
      </c>
    </row>
    <row r="130" spans="1:65" s="13" customFormat="1" ht="11.25">
      <c r="B130" s="214"/>
      <c r="C130" s="215"/>
      <c r="D130" s="212" t="s">
        <v>263</v>
      </c>
      <c r="E130" s="216" t="s">
        <v>1</v>
      </c>
      <c r="F130" s="217" t="s">
        <v>3790</v>
      </c>
      <c r="G130" s="215"/>
      <c r="H130" s="218">
        <v>36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263</v>
      </c>
      <c r="AU130" s="224" t="s">
        <v>93</v>
      </c>
      <c r="AV130" s="13" t="s">
        <v>95</v>
      </c>
      <c r="AW130" s="13" t="s">
        <v>41</v>
      </c>
      <c r="AX130" s="13" t="s">
        <v>85</v>
      </c>
      <c r="AY130" s="224" t="s">
        <v>209</v>
      </c>
    </row>
    <row r="131" spans="1:65" s="14" customFormat="1" ht="11.25">
      <c r="B131" s="229"/>
      <c r="C131" s="230"/>
      <c r="D131" s="212" t="s">
        <v>263</v>
      </c>
      <c r="E131" s="231" t="s">
        <v>1</v>
      </c>
      <c r="F131" s="232" t="s">
        <v>339</v>
      </c>
      <c r="G131" s="230"/>
      <c r="H131" s="233">
        <v>36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263</v>
      </c>
      <c r="AU131" s="239" t="s">
        <v>93</v>
      </c>
      <c r="AV131" s="14" t="s">
        <v>217</v>
      </c>
      <c r="AW131" s="14" t="s">
        <v>41</v>
      </c>
      <c r="AX131" s="14" t="s">
        <v>93</v>
      </c>
      <c r="AY131" s="239" t="s">
        <v>209</v>
      </c>
    </row>
    <row r="132" spans="1:65" s="2" customFormat="1" ht="24.2" customHeight="1">
      <c r="A132" s="35"/>
      <c r="B132" s="36"/>
      <c r="C132" s="250" t="s">
        <v>217</v>
      </c>
      <c r="D132" s="250" t="s">
        <v>405</v>
      </c>
      <c r="E132" s="251" t="s">
        <v>3791</v>
      </c>
      <c r="F132" s="252" t="s">
        <v>3792</v>
      </c>
      <c r="G132" s="253" t="s">
        <v>515</v>
      </c>
      <c r="H132" s="254">
        <v>36</v>
      </c>
      <c r="I132" s="255"/>
      <c r="J132" s="256">
        <f>ROUND(I132*H132,2)</f>
        <v>0</v>
      </c>
      <c r="K132" s="252" t="s">
        <v>3782</v>
      </c>
      <c r="L132" s="257"/>
      <c r="M132" s="258" t="s">
        <v>1</v>
      </c>
      <c r="N132" s="259" t="s">
        <v>50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526</v>
      </c>
      <c r="AT132" s="205" t="s">
        <v>405</v>
      </c>
      <c r="AU132" s="205" t="s">
        <v>93</v>
      </c>
      <c r="AY132" s="17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93</v>
      </c>
      <c r="BK132" s="206">
        <f>ROUND(I132*H132,2)</f>
        <v>0</v>
      </c>
      <c r="BL132" s="17" t="s">
        <v>416</v>
      </c>
      <c r="BM132" s="205" t="s">
        <v>254</v>
      </c>
    </row>
    <row r="133" spans="1:65" s="13" customFormat="1" ht="11.25">
      <c r="B133" s="214"/>
      <c r="C133" s="215"/>
      <c r="D133" s="212" t="s">
        <v>263</v>
      </c>
      <c r="E133" s="216" t="s">
        <v>1</v>
      </c>
      <c r="F133" s="217" t="s">
        <v>550</v>
      </c>
      <c r="G133" s="215"/>
      <c r="H133" s="218">
        <v>36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263</v>
      </c>
      <c r="AU133" s="224" t="s">
        <v>93</v>
      </c>
      <c r="AV133" s="13" t="s">
        <v>95</v>
      </c>
      <c r="AW133" s="13" t="s">
        <v>41</v>
      </c>
      <c r="AX133" s="13" t="s">
        <v>85</v>
      </c>
      <c r="AY133" s="224" t="s">
        <v>209</v>
      </c>
    </row>
    <row r="134" spans="1:65" s="14" customFormat="1" ht="11.25">
      <c r="B134" s="229"/>
      <c r="C134" s="230"/>
      <c r="D134" s="212" t="s">
        <v>263</v>
      </c>
      <c r="E134" s="231" t="s">
        <v>1</v>
      </c>
      <c r="F134" s="232" t="s">
        <v>339</v>
      </c>
      <c r="G134" s="230"/>
      <c r="H134" s="233">
        <v>36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263</v>
      </c>
      <c r="AU134" s="239" t="s">
        <v>93</v>
      </c>
      <c r="AV134" s="14" t="s">
        <v>217</v>
      </c>
      <c r="AW134" s="14" t="s">
        <v>41</v>
      </c>
      <c r="AX134" s="14" t="s">
        <v>93</v>
      </c>
      <c r="AY134" s="239" t="s">
        <v>209</v>
      </c>
    </row>
    <row r="135" spans="1:65" s="2" customFormat="1" ht="24.2" customHeight="1">
      <c r="A135" s="35"/>
      <c r="B135" s="36"/>
      <c r="C135" s="250" t="s">
        <v>208</v>
      </c>
      <c r="D135" s="250" t="s">
        <v>405</v>
      </c>
      <c r="E135" s="251" t="s">
        <v>3793</v>
      </c>
      <c r="F135" s="252" t="s">
        <v>3794</v>
      </c>
      <c r="G135" s="253" t="s">
        <v>515</v>
      </c>
      <c r="H135" s="254">
        <v>36</v>
      </c>
      <c r="I135" s="255"/>
      <c r="J135" s="256">
        <f>ROUND(I135*H135,2)</f>
        <v>0</v>
      </c>
      <c r="K135" s="252" t="s">
        <v>3782</v>
      </c>
      <c r="L135" s="257"/>
      <c r="M135" s="258" t="s">
        <v>1</v>
      </c>
      <c r="N135" s="259" t="s">
        <v>50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526</v>
      </c>
      <c r="AT135" s="205" t="s">
        <v>405</v>
      </c>
      <c r="AU135" s="205" t="s">
        <v>93</v>
      </c>
      <c r="AY135" s="17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93</v>
      </c>
      <c r="BK135" s="206">
        <f>ROUND(I135*H135,2)</f>
        <v>0</v>
      </c>
      <c r="BL135" s="17" t="s">
        <v>416</v>
      </c>
      <c r="BM135" s="205" t="s">
        <v>265</v>
      </c>
    </row>
    <row r="136" spans="1:65" s="13" customFormat="1" ht="11.25">
      <c r="B136" s="214"/>
      <c r="C136" s="215"/>
      <c r="D136" s="212" t="s">
        <v>263</v>
      </c>
      <c r="E136" s="216" t="s">
        <v>1</v>
      </c>
      <c r="F136" s="217" t="s">
        <v>550</v>
      </c>
      <c r="G136" s="215"/>
      <c r="H136" s="218">
        <v>36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263</v>
      </c>
      <c r="AU136" s="224" t="s">
        <v>93</v>
      </c>
      <c r="AV136" s="13" t="s">
        <v>95</v>
      </c>
      <c r="AW136" s="13" t="s">
        <v>41</v>
      </c>
      <c r="AX136" s="13" t="s">
        <v>85</v>
      </c>
      <c r="AY136" s="224" t="s">
        <v>209</v>
      </c>
    </row>
    <row r="137" spans="1:65" s="14" customFormat="1" ht="11.25">
      <c r="B137" s="229"/>
      <c r="C137" s="230"/>
      <c r="D137" s="212" t="s">
        <v>263</v>
      </c>
      <c r="E137" s="231" t="s">
        <v>1</v>
      </c>
      <c r="F137" s="232" t="s">
        <v>339</v>
      </c>
      <c r="G137" s="230"/>
      <c r="H137" s="233">
        <v>36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263</v>
      </c>
      <c r="AU137" s="239" t="s">
        <v>93</v>
      </c>
      <c r="AV137" s="14" t="s">
        <v>217</v>
      </c>
      <c r="AW137" s="14" t="s">
        <v>41</v>
      </c>
      <c r="AX137" s="14" t="s">
        <v>93</v>
      </c>
      <c r="AY137" s="239" t="s">
        <v>209</v>
      </c>
    </row>
    <row r="138" spans="1:65" s="2" customFormat="1" ht="24.2" customHeight="1">
      <c r="A138" s="35"/>
      <c r="B138" s="36"/>
      <c r="C138" s="194" t="s">
        <v>241</v>
      </c>
      <c r="D138" s="194" t="s">
        <v>212</v>
      </c>
      <c r="E138" s="195" t="s">
        <v>3795</v>
      </c>
      <c r="F138" s="196" t="s">
        <v>3796</v>
      </c>
      <c r="G138" s="197" t="s">
        <v>515</v>
      </c>
      <c r="H138" s="198">
        <v>9</v>
      </c>
      <c r="I138" s="199"/>
      <c r="J138" s="200">
        <f>ROUND(I138*H138,2)</f>
        <v>0</v>
      </c>
      <c r="K138" s="196" t="s">
        <v>3782</v>
      </c>
      <c r="L138" s="40"/>
      <c r="M138" s="201" t="s">
        <v>1</v>
      </c>
      <c r="N138" s="202" t="s">
        <v>50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416</v>
      </c>
      <c r="AT138" s="205" t="s">
        <v>212</v>
      </c>
      <c r="AU138" s="205" t="s">
        <v>93</v>
      </c>
      <c r="AY138" s="17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93</v>
      </c>
      <c r="BK138" s="206">
        <f>ROUND(I138*H138,2)</f>
        <v>0</v>
      </c>
      <c r="BL138" s="17" t="s">
        <v>416</v>
      </c>
      <c r="BM138" s="205" t="s">
        <v>8</v>
      </c>
    </row>
    <row r="139" spans="1:65" s="13" customFormat="1" ht="11.25">
      <c r="B139" s="214"/>
      <c r="C139" s="215"/>
      <c r="D139" s="212" t="s">
        <v>263</v>
      </c>
      <c r="E139" s="216" t="s">
        <v>1</v>
      </c>
      <c r="F139" s="217" t="s">
        <v>259</v>
      </c>
      <c r="G139" s="215"/>
      <c r="H139" s="218">
        <v>9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263</v>
      </c>
      <c r="AU139" s="224" t="s">
        <v>93</v>
      </c>
      <c r="AV139" s="13" t="s">
        <v>95</v>
      </c>
      <c r="AW139" s="13" t="s">
        <v>41</v>
      </c>
      <c r="AX139" s="13" t="s">
        <v>85</v>
      </c>
      <c r="AY139" s="224" t="s">
        <v>209</v>
      </c>
    </row>
    <row r="140" spans="1:65" s="14" customFormat="1" ht="11.25">
      <c r="B140" s="229"/>
      <c r="C140" s="230"/>
      <c r="D140" s="212" t="s">
        <v>263</v>
      </c>
      <c r="E140" s="231" t="s">
        <v>1</v>
      </c>
      <c r="F140" s="232" t="s">
        <v>339</v>
      </c>
      <c r="G140" s="230"/>
      <c r="H140" s="233">
        <v>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263</v>
      </c>
      <c r="AU140" s="239" t="s">
        <v>93</v>
      </c>
      <c r="AV140" s="14" t="s">
        <v>217</v>
      </c>
      <c r="AW140" s="14" t="s">
        <v>41</v>
      </c>
      <c r="AX140" s="14" t="s">
        <v>93</v>
      </c>
      <c r="AY140" s="239" t="s">
        <v>209</v>
      </c>
    </row>
    <row r="141" spans="1:65" s="2" customFormat="1" ht="16.5" customHeight="1">
      <c r="A141" s="35"/>
      <c r="B141" s="36"/>
      <c r="C141" s="250" t="s">
        <v>248</v>
      </c>
      <c r="D141" s="250" t="s">
        <v>405</v>
      </c>
      <c r="E141" s="251" t="s">
        <v>3797</v>
      </c>
      <c r="F141" s="252" t="s">
        <v>3798</v>
      </c>
      <c r="G141" s="253" t="s">
        <v>515</v>
      </c>
      <c r="H141" s="254">
        <v>9</v>
      </c>
      <c r="I141" s="255"/>
      <c r="J141" s="256">
        <f>ROUND(I141*H141,2)</f>
        <v>0</v>
      </c>
      <c r="K141" s="252" t="s">
        <v>3782</v>
      </c>
      <c r="L141" s="257"/>
      <c r="M141" s="258" t="s">
        <v>1</v>
      </c>
      <c r="N141" s="259" t="s">
        <v>50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526</v>
      </c>
      <c r="AT141" s="205" t="s">
        <v>405</v>
      </c>
      <c r="AU141" s="205" t="s">
        <v>93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416</v>
      </c>
      <c r="BM141" s="205" t="s">
        <v>284</v>
      </c>
    </row>
    <row r="142" spans="1:65" s="13" customFormat="1" ht="11.25">
      <c r="B142" s="214"/>
      <c r="C142" s="215"/>
      <c r="D142" s="212" t="s">
        <v>263</v>
      </c>
      <c r="E142" s="216" t="s">
        <v>1</v>
      </c>
      <c r="F142" s="217" t="s">
        <v>259</v>
      </c>
      <c r="G142" s="215"/>
      <c r="H142" s="218">
        <v>9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263</v>
      </c>
      <c r="AU142" s="224" t="s">
        <v>93</v>
      </c>
      <c r="AV142" s="13" t="s">
        <v>95</v>
      </c>
      <c r="AW142" s="13" t="s">
        <v>41</v>
      </c>
      <c r="AX142" s="13" t="s">
        <v>85</v>
      </c>
      <c r="AY142" s="224" t="s">
        <v>209</v>
      </c>
    </row>
    <row r="143" spans="1:65" s="14" customFormat="1" ht="11.25">
      <c r="B143" s="229"/>
      <c r="C143" s="230"/>
      <c r="D143" s="212" t="s">
        <v>263</v>
      </c>
      <c r="E143" s="231" t="s">
        <v>1</v>
      </c>
      <c r="F143" s="232" t="s">
        <v>339</v>
      </c>
      <c r="G143" s="230"/>
      <c r="H143" s="233">
        <v>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263</v>
      </c>
      <c r="AU143" s="239" t="s">
        <v>93</v>
      </c>
      <c r="AV143" s="14" t="s">
        <v>217</v>
      </c>
      <c r="AW143" s="14" t="s">
        <v>41</v>
      </c>
      <c r="AX143" s="14" t="s">
        <v>93</v>
      </c>
      <c r="AY143" s="239" t="s">
        <v>209</v>
      </c>
    </row>
    <row r="144" spans="1:65" s="2" customFormat="1" ht="16.5" customHeight="1">
      <c r="A144" s="35"/>
      <c r="B144" s="36"/>
      <c r="C144" s="194" t="s">
        <v>254</v>
      </c>
      <c r="D144" s="194" t="s">
        <v>212</v>
      </c>
      <c r="E144" s="195" t="s">
        <v>3799</v>
      </c>
      <c r="F144" s="196" t="s">
        <v>3800</v>
      </c>
      <c r="G144" s="197" t="s">
        <v>334</v>
      </c>
      <c r="H144" s="198">
        <v>36</v>
      </c>
      <c r="I144" s="199"/>
      <c r="J144" s="200">
        <f>ROUND(I144*H144,2)</f>
        <v>0</v>
      </c>
      <c r="K144" s="196" t="s">
        <v>3782</v>
      </c>
      <c r="L144" s="40"/>
      <c r="M144" s="201" t="s">
        <v>1</v>
      </c>
      <c r="N144" s="202" t="s">
        <v>50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416</v>
      </c>
      <c r="AT144" s="205" t="s">
        <v>212</v>
      </c>
      <c r="AU144" s="205" t="s">
        <v>93</v>
      </c>
      <c r="AY144" s="17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93</v>
      </c>
      <c r="BK144" s="206">
        <f>ROUND(I144*H144,2)</f>
        <v>0</v>
      </c>
      <c r="BL144" s="17" t="s">
        <v>416</v>
      </c>
      <c r="BM144" s="205" t="s">
        <v>416</v>
      </c>
    </row>
    <row r="145" spans="1:65" s="13" customFormat="1" ht="11.25">
      <c r="B145" s="214"/>
      <c r="C145" s="215"/>
      <c r="D145" s="212" t="s">
        <v>263</v>
      </c>
      <c r="E145" s="216" t="s">
        <v>1</v>
      </c>
      <c r="F145" s="217" t="s">
        <v>550</v>
      </c>
      <c r="G145" s="215"/>
      <c r="H145" s="218">
        <v>36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263</v>
      </c>
      <c r="AU145" s="224" t="s">
        <v>93</v>
      </c>
      <c r="AV145" s="13" t="s">
        <v>95</v>
      </c>
      <c r="AW145" s="13" t="s">
        <v>41</v>
      </c>
      <c r="AX145" s="13" t="s">
        <v>85</v>
      </c>
      <c r="AY145" s="224" t="s">
        <v>209</v>
      </c>
    </row>
    <row r="146" spans="1:65" s="14" customFormat="1" ht="11.25">
      <c r="B146" s="229"/>
      <c r="C146" s="230"/>
      <c r="D146" s="212" t="s">
        <v>263</v>
      </c>
      <c r="E146" s="231" t="s">
        <v>1</v>
      </c>
      <c r="F146" s="232" t="s">
        <v>339</v>
      </c>
      <c r="G146" s="230"/>
      <c r="H146" s="233">
        <v>36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263</v>
      </c>
      <c r="AU146" s="239" t="s">
        <v>93</v>
      </c>
      <c r="AV146" s="14" t="s">
        <v>217</v>
      </c>
      <c r="AW146" s="14" t="s">
        <v>41</v>
      </c>
      <c r="AX146" s="14" t="s">
        <v>93</v>
      </c>
      <c r="AY146" s="239" t="s">
        <v>209</v>
      </c>
    </row>
    <row r="147" spans="1:65" s="2" customFormat="1" ht="21.75" customHeight="1">
      <c r="A147" s="35"/>
      <c r="B147" s="36"/>
      <c r="C147" s="250" t="s">
        <v>259</v>
      </c>
      <c r="D147" s="250" t="s">
        <v>405</v>
      </c>
      <c r="E147" s="251" t="s">
        <v>3801</v>
      </c>
      <c r="F147" s="252" t="s">
        <v>3802</v>
      </c>
      <c r="G147" s="253" t="s">
        <v>334</v>
      </c>
      <c r="H147" s="254">
        <v>43.2</v>
      </c>
      <c r="I147" s="255"/>
      <c r="J147" s="256">
        <f>ROUND(I147*H147,2)</f>
        <v>0</v>
      </c>
      <c r="K147" s="252" t="s">
        <v>3782</v>
      </c>
      <c r="L147" s="257"/>
      <c r="M147" s="258" t="s">
        <v>1</v>
      </c>
      <c r="N147" s="259" t="s">
        <v>50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526</v>
      </c>
      <c r="AT147" s="205" t="s">
        <v>405</v>
      </c>
      <c r="AU147" s="205" t="s">
        <v>93</v>
      </c>
      <c r="AY147" s="17" t="s">
        <v>209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7" t="s">
        <v>93</v>
      </c>
      <c r="BK147" s="206">
        <f>ROUND(I147*H147,2)</f>
        <v>0</v>
      </c>
      <c r="BL147" s="17" t="s">
        <v>416</v>
      </c>
      <c r="BM147" s="205" t="s">
        <v>428</v>
      </c>
    </row>
    <row r="148" spans="1:65" s="2" customFormat="1" ht="19.5">
      <c r="A148" s="35"/>
      <c r="B148" s="36"/>
      <c r="C148" s="37"/>
      <c r="D148" s="212" t="s">
        <v>221</v>
      </c>
      <c r="E148" s="37"/>
      <c r="F148" s="213" t="s">
        <v>3803</v>
      </c>
      <c r="G148" s="37"/>
      <c r="H148" s="37"/>
      <c r="I148" s="209"/>
      <c r="J148" s="37"/>
      <c r="K148" s="37"/>
      <c r="L148" s="40"/>
      <c r="M148" s="210"/>
      <c r="N148" s="211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221</v>
      </c>
      <c r="AU148" s="17" t="s">
        <v>93</v>
      </c>
    </row>
    <row r="149" spans="1:65" s="2" customFormat="1" ht="16.5" customHeight="1">
      <c r="A149" s="35"/>
      <c r="B149" s="36"/>
      <c r="C149" s="194" t="s">
        <v>265</v>
      </c>
      <c r="D149" s="194" t="s">
        <v>212</v>
      </c>
      <c r="E149" s="195" t="s">
        <v>3804</v>
      </c>
      <c r="F149" s="196" t="s">
        <v>3805</v>
      </c>
      <c r="G149" s="197" t="s">
        <v>515</v>
      </c>
      <c r="H149" s="198">
        <v>8</v>
      </c>
      <c r="I149" s="199"/>
      <c r="J149" s="200">
        <f>ROUND(I149*H149,2)</f>
        <v>0</v>
      </c>
      <c r="K149" s="196" t="s">
        <v>3782</v>
      </c>
      <c r="L149" s="40"/>
      <c r="M149" s="201" t="s">
        <v>1</v>
      </c>
      <c r="N149" s="202" t="s">
        <v>50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416</v>
      </c>
      <c r="AT149" s="205" t="s">
        <v>212</v>
      </c>
      <c r="AU149" s="205" t="s">
        <v>93</v>
      </c>
      <c r="AY149" s="17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93</v>
      </c>
      <c r="BK149" s="206">
        <f>ROUND(I149*H149,2)</f>
        <v>0</v>
      </c>
      <c r="BL149" s="17" t="s">
        <v>416</v>
      </c>
      <c r="BM149" s="205" t="s">
        <v>440</v>
      </c>
    </row>
    <row r="150" spans="1:65" s="13" customFormat="1" ht="11.25">
      <c r="B150" s="214"/>
      <c r="C150" s="215"/>
      <c r="D150" s="212" t="s">
        <v>263</v>
      </c>
      <c r="E150" s="216" t="s">
        <v>1</v>
      </c>
      <c r="F150" s="217" t="s">
        <v>254</v>
      </c>
      <c r="G150" s="215"/>
      <c r="H150" s="218">
        <v>8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263</v>
      </c>
      <c r="AU150" s="224" t="s">
        <v>93</v>
      </c>
      <c r="AV150" s="13" t="s">
        <v>95</v>
      </c>
      <c r="AW150" s="13" t="s">
        <v>41</v>
      </c>
      <c r="AX150" s="13" t="s">
        <v>85</v>
      </c>
      <c r="AY150" s="224" t="s">
        <v>209</v>
      </c>
    </row>
    <row r="151" spans="1:65" s="14" customFormat="1" ht="11.25">
      <c r="B151" s="229"/>
      <c r="C151" s="230"/>
      <c r="D151" s="212" t="s">
        <v>263</v>
      </c>
      <c r="E151" s="231" t="s">
        <v>1</v>
      </c>
      <c r="F151" s="232" t="s">
        <v>339</v>
      </c>
      <c r="G151" s="230"/>
      <c r="H151" s="233">
        <v>8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263</v>
      </c>
      <c r="AU151" s="239" t="s">
        <v>93</v>
      </c>
      <c r="AV151" s="14" t="s">
        <v>217</v>
      </c>
      <c r="AW151" s="14" t="s">
        <v>41</v>
      </c>
      <c r="AX151" s="14" t="s">
        <v>93</v>
      </c>
      <c r="AY151" s="239" t="s">
        <v>209</v>
      </c>
    </row>
    <row r="152" spans="1:65" s="2" customFormat="1" ht="37.9" customHeight="1">
      <c r="A152" s="35"/>
      <c r="B152" s="36"/>
      <c r="C152" s="250" t="s">
        <v>270</v>
      </c>
      <c r="D152" s="250" t="s">
        <v>405</v>
      </c>
      <c r="E152" s="251" t="s">
        <v>3806</v>
      </c>
      <c r="F152" s="252" t="s">
        <v>3807</v>
      </c>
      <c r="G152" s="253" t="s">
        <v>515</v>
      </c>
      <c r="H152" s="254">
        <v>7</v>
      </c>
      <c r="I152" s="255"/>
      <c r="J152" s="256">
        <f>ROUND(I152*H152,2)</f>
        <v>0</v>
      </c>
      <c r="K152" s="252" t="s">
        <v>3782</v>
      </c>
      <c r="L152" s="257"/>
      <c r="M152" s="258" t="s">
        <v>1</v>
      </c>
      <c r="N152" s="259" t="s">
        <v>50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526</v>
      </c>
      <c r="AT152" s="205" t="s">
        <v>405</v>
      </c>
      <c r="AU152" s="205" t="s">
        <v>93</v>
      </c>
      <c r="AY152" s="17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93</v>
      </c>
      <c r="BK152" s="206">
        <f>ROUND(I152*H152,2)</f>
        <v>0</v>
      </c>
      <c r="BL152" s="17" t="s">
        <v>416</v>
      </c>
      <c r="BM152" s="205" t="s">
        <v>451</v>
      </c>
    </row>
    <row r="153" spans="1:65" s="13" customFormat="1" ht="11.25">
      <c r="B153" s="214"/>
      <c r="C153" s="215"/>
      <c r="D153" s="212" t="s">
        <v>263</v>
      </c>
      <c r="E153" s="216" t="s">
        <v>1</v>
      </c>
      <c r="F153" s="217" t="s">
        <v>248</v>
      </c>
      <c r="G153" s="215"/>
      <c r="H153" s="218">
        <v>7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263</v>
      </c>
      <c r="AU153" s="224" t="s">
        <v>93</v>
      </c>
      <c r="AV153" s="13" t="s">
        <v>95</v>
      </c>
      <c r="AW153" s="13" t="s">
        <v>41</v>
      </c>
      <c r="AX153" s="13" t="s">
        <v>85</v>
      </c>
      <c r="AY153" s="224" t="s">
        <v>209</v>
      </c>
    </row>
    <row r="154" spans="1:65" s="14" customFormat="1" ht="11.25">
      <c r="B154" s="229"/>
      <c r="C154" s="230"/>
      <c r="D154" s="212" t="s">
        <v>263</v>
      </c>
      <c r="E154" s="231" t="s">
        <v>1</v>
      </c>
      <c r="F154" s="232" t="s">
        <v>339</v>
      </c>
      <c r="G154" s="230"/>
      <c r="H154" s="233">
        <v>7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263</v>
      </c>
      <c r="AU154" s="239" t="s">
        <v>93</v>
      </c>
      <c r="AV154" s="14" t="s">
        <v>217</v>
      </c>
      <c r="AW154" s="14" t="s">
        <v>41</v>
      </c>
      <c r="AX154" s="14" t="s">
        <v>93</v>
      </c>
      <c r="AY154" s="239" t="s">
        <v>209</v>
      </c>
    </row>
    <row r="155" spans="1:65" s="2" customFormat="1" ht="37.9" customHeight="1">
      <c r="A155" s="35"/>
      <c r="B155" s="36"/>
      <c r="C155" s="250" t="s">
        <v>8</v>
      </c>
      <c r="D155" s="250" t="s">
        <v>405</v>
      </c>
      <c r="E155" s="251" t="s">
        <v>3808</v>
      </c>
      <c r="F155" s="252" t="s">
        <v>3809</v>
      </c>
      <c r="G155" s="253" t="s">
        <v>515</v>
      </c>
      <c r="H155" s="254">
        <v>1</v>
      </c>
      <c r="I155" s="255"/>
      <c r="J155" s="256">
        <f>ROUND(I155*H155,2)</f>
        <v>0</v>
      </c>
      <c r="K155" s="252" t="s">
        <v>3782</v>
      </c>
      <c r="L155" s="257"/>
      <c r="M155" s="258" t="s">
        <v>1</v>
      </c>
      <c r="N155" s="259" t="s">
        <v>50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526</v>
      </c>
      <c r="AT155" s="205" t="s">
        <v>405</v>
      </c>
      <c r="AU155" s="205" t="s">
        <v>93</v>
      </c>
      <c r="AY155" s="17" t="s">
        <v>209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7" t="s">
        <v>93</v>
      </c>
      <c r="BK155" s="206">
        <f>ROUND(I155*H155,2)</f>
        <v>0</v>
      </c>
      <c r="BL155" s="17" t="s">
        <v>416</v>
      </c>
      <c r="BM155" s="205" t="s">
        <v>466</v>
      </c>
    </row>
    <row r="156" spans="1:65" s="13" customFormat="1" ht="11.25">
      <c r="B156" s="214"/>
      <c r="C156" s="215"/>
      <c r="D156" s="212" t="s">
        <v>263</v>
      </c>
      <c r="E156" s="216" t="s">
        <v>1</v>
      </c>
      <c r="F156" s="217" t="s">
        <v>93</v>
      </c>
      <c r="G156" s="215"/>
      <c r="H156" s="218">
        <v>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263</v>
      </c>
      <c r="AU156" s="224" t="s">
        <v>93</v>
      </c>
      <c r="AV156" s="13" t="s">
        <v>95</v>
      </c>
      <c r="AW156" s="13" t="s">
        <v>41</v>
      </c>
      <c r="AX156" s="13" t="s">
        <v>85</v>
      </c>
      <c r="AY156" s="224" t="s">
        <v>209</v>
      </c>
    </row>
    <row r="157" spans="1:65" s="14" customFormat="1" ht="11.25">
      <c r="B157" s="229"/>
      <c r="C157" s="230"/>
      <c r="D157" s="212" t="s">
        <v>263</v>
      </c>
      <c r="E157" s="231" t="s">
        <v>1</v>
      </c>
      <c r="F157" s="232" t="s">
        <v>339</v>
      </c>
      <c r="G157" s="230"/>
      <c r="H157" s="233">
        <v>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263</v>
      </c>
      <c r="AU157" s="239" t="s">
        <v>93</v>
      </c>
      <c r="AV157" s="14" t="s">
        <v>217</v>
      </c>
      <c r="AW157" s="14" t="s">
        <v>41</v>
      </c>
      <c r="AX157" s="14" t="s">
        <v>93</v>
      </c>
      <c r="AY157" s="239" t="s">
        <v>209</v>
      </c>
    </row>
    <row r="158" spans="1:65" s="2" customFormat="1" ht="33" customHeight="1">
      <c r="A158" s="35"/>
      <c r="B158" s="36"/>
      <c r="C158" s="194" t="s">
        <v>279</v>
      </c>
      <c r="D158" s="194" t="s">
        <v>212</v>
      </c>
      <c r="E158" s="195" t="s">
        <v>3810</v>
      </c>
      <c r="F158" s="196" t="s">
        <v>3811</v>
      </c>
      <c r="G158" s="197" t="s">
        <v>334</v>
      </c>
      <c r="H158" s="198">
        <v>24</v>
      </c>
      <c r="I158" s="199"/>
      <c r="J158" s="200">
        <f>ROUND(I158*H158,2)</f>
        <v>0</v>
      </c>
      <c r="K158" s="196" t="s">
        <v>3782</v>
      </c>
      <c r="L158" s="40"/>
      <c r="M158" s="201" t="s">
        <v>1</v>
      </c>
      <c r="N158" s="202" t="s">
        <v>50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416</v>
      </c>
      <c r="AT158" s="205" t="s">
        <v>212</v>
      </c>
      <c r="AU158" s="205" t="s">
        <v>93</v>
      </c>
      <c r="AY158" s="17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7" t="s">
        <v>93</v>
      </c>
      <c r="BK158" s="206">
        <f>ROUND(I158*H158,2)</f>
        <v>0</v>
      </c>
      <c r="BL158" s="17" t="s">
        <v>416</v>
      </c>
      <c r="BM158" s="205" t="s">
        <v>477</v>
      </c>
    </row>
    <row r="159" spans="1:65" s="13" customFormat="1" ht="11.25">
      <c r="B159" s="214"/>
      <c r="C159" s="215"/>
      <c r="D159" s="212" t="s">
        <v>263</v>
      </c>
      <c r="E159" s="216" t="s">
        <v>1</v>
      </c>
      <c r="F159" s="217" t="s">
        <v>466</v>
      </c>
      <c r="G159" s="215"/>
      <c r="H159" s="218">
        <v>24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263</v>
      </c>
      <c r="AU159" s="224" t="s">
        <v>93</v>
      </c>
      <c r="AV159" s="13" t="s">
        <v>95</v>
      </c>
      <c r="AW159" s="13" t="s">
        <v>41</v>
      </c>
      <c r="AX159" s="13" t="s">
        <v>85</v>
      </c>
      <c r="AY159" s="224" t="s">
        <v>209</v>
      </c>
    </row>
    <row r="160" spans="1:65" s="14" customFormat="1" ht="11.25">
      <c r="B160" s="229"/>
      <c r="C160" s="230"/>
      <c r="D160" s="212" t="s">
        <v>263</v>
      </c>
      <c r="E160" s="231" t="s">
        <v>1</v>
      </c>
      <c r="F160" s="232" t="s">
        <v>339</v>
      </c>
      <c r="G160" s="230"/>
      <c r="H160" s="233">
        <v>24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263</v>
      </c>
      <c r="AU160" s="239" t="s">
        <v>93</v>
      </c>
      <c r="AV160" s="14" t="s">
        <v>217</v>
      </c>
      <c r="AW160" s="14" t="s">
        <v>41</v>
      </c>
      <c r="AX160" s="14" t="s">
        <v>93</v>
      </c>
      <c r="AY160" s="239" t="s">
        <v>209</v>
      </c>
    </row>
    <row r="161" spans="1:65" s="2" customFormat="1" ht="44.25" customHeight="1">
      <c r="A161" s="35"/>
      <c r="B161" s="36"/>
      <c r="C161" s="250" t="s">
        <v>284</v>
      </c>
      <c r="D161" s="250" t="s">
        <v>405</v>
      </c>
      <c r="E161" s="251" t="s">
        <v>3812</v>
      </c>
      <c r="F161" s="252" t="s">
        <v>3813</v>
      </c>
      <c r="G161" s="253" t="s">
        <v>334</v>
      </c>
      <c r="H161" s="254">
        <v>28.8</v>
      </c>
      <c r="I161" s="255"/>
      <c r="J161" s="256">
        <f>ROUND(I161*H161,2)</f>
        <v>0</v>
      </c>
      <c r="K161" s="252" t="s">
        <v>3782</v>
      </c>
      <c r="L161" s="257"/>
      <c r="M161" s="258" t="s">
        <v>1</v>
      </c>
      <c r="N161" s="259" t="s">
        <v>50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526</v>
      </c>
      <c r="AT161" s="205" t="s">
        <v>405</v>
      </c>
      <c r="AU161" s="205" t="s">
        <v>93</v>
      </c>
      <c r="AY161" s="17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93</v>
      </c>
      <c r="BK161" s="206">
        <f>ROUND(I161*H161,2)</f>
        <v>0</v>
      </c>
      <c r="BL161" s="17" t="s">
        <v>416</v>
      </c>
      <c r="BM161" s="205" t="s">
        <v>490</v>
      </c>
    </row>
    <row r="162" spans="1:65" s="2" customFormat="1" ht="19.5">
      <c r="A162" s="35"/>
      <c r="B162" s="36"/>
      <c r="C162" s="37"/>
      <c r="D162" s="212" t="s">
        <v>221</v>
      </c>
      <c r="E162" s="37"/>
      <c r="F162" s="213" t="s">
        <v>3814</v>
      </c>
      <c r="G162" s="37"/>
      <c r="H162" s="37"/>
      <c r="I162" s="209"/>
      <c r="J162" s="37"/>
      <c r="K162" s="37"/>
      <c r="L162" s="40"/>
      <c r="M162" s="210"/>
      <c r="N162" s="21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7" t="s">
        <v>221</v>
      </c>
      <c r="AU162" s="17" t="s">
        <v>93</v>
      </c>
    </row>
    <row r="163" spans="1:65" s="2" customFormat="1" ht="33" customHeight="1">
      <c r="A163" s="35"/>
      <c r="B163" s="36"/>
      <c r="C163" s="194" t="s">
        <v>289</v>
      </c>
      <c r="D163" s="194" t="s">
        <v>212</v>
      </c>
      <c r="E163" s="195" t="s">
        <v>3810</v>
      </c>
      <c r="F163" s="196" t="s">
        <v>3811</v>
      </c>
      <c r="G163" s="197" t="s">
        <v>334</v>
      </c>
      <c r="H163" s="198">
        <v>10</v>
      </c>
      <c r="I163" s="199"/>
      <c r="J163" s="200">
        <f>ROUND(I163*H163,2)</f>
        <v>0</v>
      </c>
      <c r="K163" s="196" t="s">
        <v>3782</v>
      </c>
      <c r="L163" s="40"/>
      <c r="M163" s="201" t="s">
        <v>1</v>
      </c>
      <c r="N163" s="202" t="s">
        <v>50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416</v>
      </c>
      <c r="AT163" s="205" t="s">
        <v>212</v>
      </c>
      <c r="AU163" s="205" t="s">
        <v>93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416</v>
      </c>
      <c r="BM163" s="205" t="s">
        <v>512</v>
      </c>
    </row>
    <row r="164" spans="1:65" s="13" customFormat="1" ht="11.25">
      <c r="B164" s="214"/>
      <c r="C164" s="215"/>
      <c r="D164" s="212" t="s">
        <v>263</v>
      </c>
      <c r="E164" s="216" t="s">
        <v>1</v>
      </c>
      <c r="F164" s="217" t="s">
        <v>265</v>
      </c>
      <c r="G164" s="215"/>
      <c r="H164" s="218">
        <v>10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263</v>
      </c>
      <c r="AU164" s="224" t="s">
        <v>93</v>
      </c>
      <c r="AV164" s="13" t="s">
        <v>95</v>
      </c>
      <c r="AW164" s="13" t="s">
        <v>41</v>
      </c>
      <c r="AX164" s="13" t="s">
        <v>85</v>
      </c>
      <c r="AY164" s="224" t="s">
        <v>209</v>
      </c>
    </row>
    <row r="165" spans="1:65" s="14" customFormat="1" ht="11.25">
      <c r="B165" s="229"/>
      <c r="C165" s="230"/>
      <c r="D165" s="212" t="s">
        <v>263</v>
      </c>
      <c r="E165" s="231" t="s">
        <v>1</v>
      </c>
      <c r="F165" s="232" t="s">
        <v>339</v>
      </c>
      <c r="G165" s="230"/>
      <c r="H165" s="233">
        <v>10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263</v>
      </c>
      <c r="AU165" s="239" t="s">
        <v>93</v>
      </c>
      <c r="AV165" s="14" t="s">
        <v>217</v>
      </c>
      <c r="AW165" s="14" t="s">
        <v>41</v>
      </c>
      <c r="AX165" s="14" t="s">
        <v>93</v>
      </c>
      <c r="AY165" s="239" t="s">
        <v>209</v>
      </c>
    </row>
    <row r="166" spans="1:65" s="2" customFormat="1" ht="44.25" customHeight="1">
      <c r="A166" s="35"/>
      <c r="B166" s="36"/>
      <c r="C166" s="250" t="s">
        <v>416</v>
      </c>
      <c r="D166" s="250" t="s">
        <v>405</v>
      </c>
      <c r="E166" s="251" t="s">
        <v>3815</v>
      </c>
      <c r="F166" s="252" t="s">
        <v>3816</v>
      </c>
      <c r="G166" s="253" t="s">
        <v>334</v>
      </c>
      <c r="H166" s="254">
        <v>12</v>
      </c>
      <c r="I166" s="255"/>
      <c r="J166" s="256">
        <f>ROUND(I166*H166,2)</f>
        <v>0</v>
      </c>
      <c r="K166" s="252" t="s">
        <v>3782</v>
      </c>
      <c r="L166" s="257"/>
      <c r="M166" s="258" t="s">
        <v>1</v>
      </c>
      <c r="N166" s="259" t="s">
        <v>50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526</v>
      </c>
      <c r="AT166" s="205" t="s">
        <v>405</v>
      </c>
      <c r="AU166" s="205" t="s">
        <v>93</v>
      </c>
      <c r="AY166" s="17" t="s">
        <v>209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93</v>
      </c>
      <c r="BK166" s="206">
        <f>ROUND(I166*H166,2)</f>
        <v>0</v>
      </c>
      <c r="BL166" s="17" t="s">
        <v>416</v>
      </c>
      <c r="BM166" s="205" t="s">
        <v>526</v>
      </c>
    </row>
    <row r="167" spans="1:65" s="2" customFormat="1" ht="19.5">
      <c r="A167" s="35"/>
      <c r="B167" s="36"/>
      <c r="C167" s="37"/>
      <c r="D167" s="212" t="s">
        <v>221</v>
      </c>
      <c r="E167" s="37"/>
      <c r="F167" s="213" t="s">
        <v>3817</v>
      </c>
      <c r="G167" s="37"/>
      <c r="H167" s="37"/>
      <c r="I167" s="209"/>
      <c r="J167" s="37"/>
      <c r="K167" s="37"/>
      <c r="L167" s="40"/>
      <c r="M167" s="210"/>
      <c r="N167" s="21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221</v>
      </c>
      <c r="AU167" s="17" t="s">
        <v>93</v>
      </c>
    </row>
    <row r="168" spans="1:65" s="2" customFormat="1" ht="33" customHeight="1">
      <c r="A168" s="35"/>
      <c r="B168" s="36"/>
      <c r="C168" s="194" t="s">
        <v>422</v>
      </c>
      <c r="D168" s="194" t="s">
        <v>212</v>
      </c>
      <c r="E168" s="195" t="s">
        <v>3810</v>
      </c>
      <c r="F168" s="196" t="s">
        <v>3811</v>
      </c>
      <c r="G168" s="197" t="s">
        <v>334</v>
      </c>
      <c r="H168" s="198">
        <v>1.5</v>
      </c>
      <c r="I168" s="199"/>
      <c r="J168" s="200">
        <f>ROUND(I168*H168,2)</f>
        <v>0</v>
      </c>
      <c r="K168" s="196" t="s">
        <v>3782</v>
      </c>
      <c r="L168" s="40"/>
      <c r="M168" s="201" t="s">
        <v>1</v>
      </c>
      <c r="N168" s="202" t="s">
        <v>50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416</v>
      </c>
      <c r="AT168" s="205" t="s">
        <v>212</v>
      </c>
      <c r="AU168" s="205" t="s">
        <v>93</v>
      </c>
      <c r="AY168" s="17" t="s">
        <v>209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7" t="s">
        <v>93</v>
      </c>
      <c r="BK168" s="206">
        <f>ROUND(I168*H168,2)</f>
        <v>0</v>
      </c>
      <c r="BL168" s="17" t="s">
        <v>416</v>
      </c>
      <c r="BM168" s="205" t="s">
        <v>538</v>
      </c>
    </row>
    <row r="169" spans="1:65" s="13" customFormat="1" ht="11.25">
      <c r="B169" s="214"/>
      <c r="C169" s="215"/>
      <c r="D169" s="212" t="s">
        <v>263</v>
      </c>
      <c r="E169" s="216" t="s">
        <v>1</v>
      </c>
      <c r="F169" s="217" t="s">
        <v>3818</v>
      </c>
      <c r="G169" s="215"/>
      <c r="H169" s="218">
        <v>1.5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263</v>
      </c>
      <c r="AU169" s="224" t="s">
        <v>93</v>
      </c>
      <c r="AV169" s="13" t="s">
        <v>95</v>
      </c>
      <c r="AW169" s="13" t="s">
        <v>41</v>
      </c>
      <c r="AX169" s="13" t="s">
        <v>85</v>
      </c>
      <c r="AY169" s="224" t="s">
        <v>209</v>
      </c>
    </row>
    <row r="170" spans="1:65" s="14" customFormat="1" ht="11.25">
      <c r="B170" s="229"/>
      <c r="C170" s="230"/>
      <c r="D170" s="212" t="s">
        <v>263</v>
      </c>
      <c r="E170" s="231" t="s">
        <v>1</v>
      </c>
      <c r="F170" s="232" t="s">
        <v>339</v>
      </c>
      <c r="G170" s="230"/>
      <c r="H170" s="233">
        <v>1.5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263</v>
      </c>
      <c r="AU170" s="239" t="s">
        <v>93</v>
      </c>
      <c r="AV170" s="14" t="s">
        <v>217</v>
      </c>
      <c r="AW170" s="14" t="s">
        <v>41</v>
      </c>
      <c r="AX170" s="14" t="s">
        <v>93</v>
      </c>
      <c r="AY170" s="239" t="s">
        <v>209</v>
      </c>
    </row>
    <row r="171" spans="1:65" s="2" customFormat="1" ht="44.25" customHeight="1">
      <c r="A171" s="35"/>
      <c r="B171" s="36"/>
      <c r="C171" s="250" t="s">
        <v>428</v>
      </c>
      <c r="D171" s="250" t="s">
        <v>405</v>
      </c>
      <c r="E171" s="251" t="s">
        <v>3819</v>
      </c>
      <c r="F171" s="252" t="s">
        <v>3820</v>
      </c>
      <c r="G171" s="253" t="s">
        <v>334</v>
      </c>
      <c r="H171" s="254">
        <v>1.8</v>
      </c>
      <c r="I171" s="255"/>
      <c r="J171" s="256">
        <f>ROUND(I171*H171,2)</f>
        <v>0</v>
      </c>
      <c r="K171" s="252" t="s">
        <v>3782</v>
      </c>
      <c r="L171" s="257"/>
      <c r="M171" s="258" t="s">
        <v>1</v>
      </c>
      <c r="N171" s="259" t="s">
        <v>50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526</v>
      </c>
      <c r="AT171" s="205" t="s">
        <v>405</v>
      </c>
      <c r="AU171" s="205" t="s">
        <v>93</v>
      </c>
      <c r="AY171" s="17" t="s">
        <v>209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7" t="s">
        <v>93</v>
      </c>
      <c r="BK171" s="206">
        <f>ROUND(I171*H171,2)</f>
        <v>0</v>
      </c>
      <c r="BL171" s="17" t="s">
        <v>416</v>
      </c>
      <c r="BM171" s="205" t="s">
        <v>550</v>
      </c>
    </row>
    <row r="172" spans="1:65" s="2" customFormat="1" ht="19.5">
      <c r="A172" s="35"/>
      <c r="B172" s="36"/>
      <c r="C172" s="37"/>
      <c r="D172" s="212" t="s">
        <v>221</v>
      </c>
      <c r="E172" s="37"/>
      <c r="F172" s="213" t="s">
        <v>3821</v>
      </c>
      <c r="G172" s="37"/>
      <c r="H172" s="37"/>
      <c r="I172" s="209"/>
      <c r="J172" s="37"/>
      <c r="K172" s="37"/>
      <c r="L172" s="40"/>
      <c r="M172" s="210"/>
      <c r="N172" s="211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7" t="s">
        <v>221</v>
      </c>
      <c r="AU172" s="17" t="s">
        <v>93</v>
      </c>
    </row>
    <row r="173" spans="1:65" s="2" customFormat="1" ht="24.2" customHeight="1">
      <c r="A173" s="35"/>
      <c r="B173" s="36"/>
      <c r="C173" s="194" t="s">
        <v>434</v>
      </c>
      <c r="D173" s="194" t="s">
        <v>212</v>
      </c>
      <c r="E173" s="195" t="s">
        <v>3822</v>
      </c>
      <c r="F173" s="196" t="s">
        <v>3823</v>
      </c>
      <c r="G173" s="197" t="s">
        <v>334</v>
      </c>
      <c r="H173" s="198">
        <v>3.6</v>
      </c>
      <c r="I173" s="199"/>
      <c r="J173" s="200">
        <f>ROUND(I173*H173,2)</f>
        <v>0</v>
      </c>
      <c r="K173" s="196" t="s">
        <v>3782</v>
      </c>
      <c r="L173" s="40"/>
      <c r="M173" s="201" t="s">
        <v>1</v>
      </c>
      <c r="N173" s="202" t="s">
        <v>50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416</v>
      </c>
      <c r="AT173" s="205" t="s">
        <v>212</v>
      </c>
      <c r="AU173" s="205" t="s">
        <v>93</v>
      </c>
      <c r="AY173" s="17" t="s">
        <v>209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93</v>
      </c>
      <c r="BK173" s="206">
        <f>ROUND(I173*H173,2)</f>
        <v>0</v>
      </c>
      <c r="BL173" s="17" t="s">
        <v>416</v>
      </c>
      <c r="BM173" s="205" t="s">
        <v>562</v>
      </c>
    </row>
    <row r="174" spans="1:65" s="13" customFormat="1" ht="11.25">
      <c r="B174" s="214"/>
      <c r="C174" s="215"/>
      <c r="D174" s="212" t="s">
        <v>263</v>
      </c>
      <c r="E174" s="216" t="s">
        <v>1</v>
      </c>
      <c r="F174" s="217" t="s">
        <v>3824</v>
      </c>
      <c r="G174" s="215"/>
      <c r="H174" s="218">
        <v>3.6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263</v>
      </c>
      <c r="AU174" s="224" t="s">
        <v>93</v>
      </c>
      <c r="AV174" s="13" t="s">
        <v>95</v>
      </c>
      <c r="AW174" s="13" t="s">
        <v>41</v>
      </c>
      <c r="AX174" s="13" t="s">
        <v>85</v>
      </c>
      <c r="AY174" s="224" t="s">
        <v>209</v>
      </c>
    </row>
    <row r="175" spans="1:65" s="14" customFormat="1" ht="11.25">
      <c r="B175" s="229"/>
      <c r="C175" s="230"/>
      <c r="D175" s="212" t="s">
        <v>263</v>
      </c>
      <c r="E175" s="231" t="s">
        <v>1</v>
      </c>
      <c r="F175" s="232" t="s">
        <v>339</v>
      </c>
      <c r="G175" s="230"/>
      <c r="H175" s="233">
        <v>3.6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263</v>
      </c>
      <c r="AU175" s="239" t="s">
        <v>93</v>
      </c>
      <c r="AV175" s="14" t="s">
        <v>217</v>
      </c>
      <c r="AW175" s="14" t="s">
        <v>41</v>
      </c>
      <c r="AX175" s="14" t="s">
        <v>93</v>
      </c>
      <c r="AY175" s="239" t="s">
        <v>209</v>
      </c>
    </row>
    <row r="176" spans="1:65" s="2" customFormat="1" ht="24.2" customHeight="1">
      <c r="A176" s="35"/>
      <c r="B176" s="36"/>
      <c r="C176" s="250" t="s">
        <v>440</v>
      </c>
      <c r="D176" s="250" t="s">
        <v>405</v>
      </c>
      <c r="E176" s="251" t="s">
        <v>3825</v>
      </c>
      <c r="F176" s="252" t="s">
        <v>3826</v>
      </c>
      <c r="G176" s="253" t="s">
        <v>334</v>
      </c>
      <c r="H176" s="254">
        <v>3.6</v>
      </c>
      <c r="I176" s="255"/>
      <c r="J176" s="256">
        <f>ROUND(I176*H176,2)</f>
        <v>0</v>
      </c>
      <c r="K176" s="252" t="s">
        <v>3782</v>
      </c>
      <c r="L176" s="257"/>
      <c r="M176" s="258" t="s">
        <v>1</v>
      </c>
      <c r="N176" s="259" t="s">
        <v>50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526</v>
      </c>
      <c r="AT176" s="205" t="s">
        <v>405</v>
      </c>
      <c r="AU176" s="205" t="s">
        <v>93</v>
      </c>
      <c r="AY176" s="17" t="s">
        <v>209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7" t="s">
        <v>93</v>
      </c>
      <c r="BK176" s="206">
        <f>ROUND(I176*H176,2)</f>
        <v>0</v>
      </c>
      <c r="BL176" s="17" t="s">
        <v>416</v>
      </c>
      <c r="BM176" s="205" t="s">
        <v>573</v>
      </c>
    </row>
    <row r="177" spans="1:65" s="2" customFormat="1" ht="19.5">
      <c r="A177" s="35"/>
      <c r="B177" s="36"/>
      <c r="C177" s="37"/>
      <c r="D177" s="212" t="s">
        <v>221</v>
      </c>
      <c r="E177" s="37"/>
      <c r="F177" s="213" t="s">
        <v>3827</v>
      </c>
      <c r="G177" s="37"/>
      <c r="H177" s="37"/>
      <c r="I177" s="209"/>
      <c r="J177" s="37"/>
      <c r="K177" s="37"/>
      <c r="L177" s="40"/>
      <c r="M177" s="210"/>
      <c r="N177" s="21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221</v>
      </c>
      <c r="AU177" s="17" t="s">
        <v>93</v>
      </c>
    </row>
    <row r="178" spans="1:65" s="2" customFormat="1" ht="24.2" customHeight="1">
      <c r="A178" s="35"/>
      <c r="B178" s="36"/>
      <c r="C178" s="194" t="s">
        <v>7</v>
      </c>
      <c r="D178" s="194" t="s">
        <v>212</v>
      </c>
      <c r="E178" s="195" t="s">
        <v>3828</v>
      </c>
      <c r="F178" s="196" t="s">
        <v>3829</v>
      </c>
      <c r="G178" s="197" t="s">
        <v>334</v>
      </c>
      <c r="H178" s="198">
        <v>1.5</v>
      </c>
      <c r="I178" s="199"/>
      <c r="J178" s="200">
        <f>ROUND(I178*H178,2)</f>
        <v>0</v>
      </c>
      <c r="K178" s="196" t="s">
        <v>3782</v>
      </c>
      <c r="L178" s="40"/>
      <c r="M178" s="201" t="s">
        <v>1</v>
      </c>
      <c r="N178" s="202" t="s">
        <v>50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416</v>
      </c>
      <c r="AT178" s="205" t="s">
        <v>212</v>
      </c>
      <c r="AU178" s="205" t="s">
        <v>93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416</v>
      </c>
      <c r="BM178" s="205" t="s">
        <v>586</v>
      </c>
    </row>
    <row r="179" spans="1:65" s="13" customFormat="1" ht="11.25">
      <c r="B179" s="214"/>
      <c r="C179" s="215"/>
      <c r="D179" s="212" t="s">
        <v>263</v>
      </c>
      <c r="E179" s="216" t="s">
        <v>1</v>
      </c>
      <c r="F179" s="217" t="s">
        <v>3818</v>
      </c>
      <c r="G179" s="215"/>
      <c r="H179" s="218">
        <v>1.5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263</v>
      </c>
      <c r="AU179" s="224" t="s">
        <v>93</v>
      </c>
      <c r="AV179" s="13" t="s">
        <v>95</v>
      </c>
      <c r="AW179" s="13" t="s">
        <v>41</v>
      </c>
      <c r="AX179" s="13" t="s">
        <v>85</v>
      </c>
      <c r="AY179" s="224" t="s">
        <v>209</v>
      </c>
    </row>
    <row r="180" spans="1:65" s="14" customFormat="1" ht="11.25">
      <c r="B180" s="229"/>
      <c r="C180" s="230"/>
      <c r="D180" s="212" t="s">
        <v>263</v>
      </c>
      <c r="E180" s="231" t="s">
        <v>1</v>
      </c>
      <c r="F180" s="232" t="s">
        <v>339</v>
      </c>
      <c r="G180" s="230"/>
      <c r="H180" s="233">
        <v>1.5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263</v>
      </c>
      <c r="AU180" s="239" t="s">
        <v>93</v>
      </c>
      <c r="AV180" s="14" t="s">
        <v>217</v>
      </c>
      <c r="AW180" s="14" t="s">
        <v>41</v>
      </c>
      <c r="AX180" s="14" t="s">
        <v>93</v>
      </c>
      <c r="AY180" s="239" t="s">
        <v>209</v>
      </c>
    </row>
    <row r="181" spans="1:65" s="2" customFormat="1" ht="24.2" customHeight="1">
      <c r="A181" s="35"/>
      <c r="B181" s="36"/>
      <c r="C181" s="250" t="s">
        <v>451</v>
      </c>
      <c r="D181" s="250" t="s">
        <v>405</v>
      </c>
      <c r="E181" s="251" t="s">
        <v>3830</v>
      </c>
      <c r="F181" s="252" t="s">
        <v>3831</v>
      </c>
      <c r="G181" s="253" t="s">
        <v>334</v>
      </c>
      <c r="H181" s="254">
        <v>1.8</v>
      </c>
      <c r="I181" s="255"/>
      <c r="J181" s="256">
        <f>ROUND(I181*H181,2)</f>
        <v>0</v>
      </c>
      <c r="K181" s="252" t="s">
        <v>3782</v>
      </c>
      <c r="L181" s="257"/>
      <c r="M181" s="258" t="s">
        <v>1</v>
      </c>
      <c r="N181" s="259" t="s">
        <v>50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526</v>
      </c>
      <c r="AT181" s="205" t="s">
        <v>405</v>
      </c>
      <c r="AU181" s="205" t="s">
        <v>93</v>
      </c>
      <c r="AY181" s="17" t="s">
        <v>209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7" t="s">
        <v>93</v>
      </c>
      <c r="BK181" s="206">
        <f>ROUND(I181*H181,2)</f>
        <v>0</v>
      </c>
      <c r="BL181" s="17" t="s">
        <v>416</v>
      </c>
      <c r="BM181" s="205" t="s">
        <v>598</v>
      </c>
    </row>
    <row r="182" spans="1:65" s="2" customFormat="1" ht="19.5">
      <c r="A182" s="35"/>
      <c r="B182" s="36"/>
      <c r="C182" s="37"/>
      <c r="D182" s="212" t="s">
        <v>221</v>
      </c>
      <c r="E182" s="37"/>
      <c r="F182" s="213" t="s">
        <v>3821</v>
      </c>
      <c r="G182" s="37"/>
      <c r="H182" s="37"/>
      <c r="I182" s="209"/>
      <c r="J182" s="37"/>
      <c r="K182" s="37"/>
      <c r="L182" s="40"/>
      <c r="M182" s="210"/>
      <c r="N182" s="211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7" t="s">
        <v>221</v>
      </c>
      <c r="AU182" s="17" t="s">
        <v>93</v>
      </c>
    </row>
    <row r="183" spans="1:65" s="2" customFormat="1" ht="24.2" customHeight="1">
      <c r="A183" s="35"/>
      <c r="B183" s="36"/>
      <c r="C183" s="194" t="s">
        <v>459</v>
      </c>
      <c r="D183" s="194" t="s">
        <v>212</v>
      </c>
      <c r="E183" s="195" t="s">
        <v>3832</v>
      </c>
      <c r="F183" s="196" t="s">
        <v>3833</v>
      </c>
      <c r="G183" s="197" t="s">
        <v>334</v>
      </c>
      <c r="H183" s="198">
        <v>3</v>
      </c>
      <c r="I183" s="199"/>
      <c r="J183" s="200">
        <f>ROUND(I183*H183,2)</f>
        <v>0</v>
      </c>
      <c r="K183" s="196" t="s">
        <v>3782</v>
      </c>
      <c r="L183" s="40"/>
      <c r="M183" s="201" t="s">
        <v>1</v>
      </c>
      <c r="N183" s="202" t="s">
        <v>50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416</v>
      </c>
      <c r="AT183" s="205" t="s">
        <v>212</v>
      </c>
      <c r="AU183" s="205" t="s">
        <v>93</v>
      </c>
      <c r="AY183" s="17" t="s">
        <v>209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7" t="s">
        <v>93</v>
      </c>
      <c r="BK183" s="206">
        <f>ROUND(I183*H183,2)</f>
        <v>0</v>
      </c>
      <c r="BL183" s="17" t="s">
        <v>416</v>
      </c>
      <c r="BM183" s="205" t="s">
        <v>609</v>
      </c>
    </row>
    <row r="184" spans="1:65" s="13" customFormat="1" ht="11.25">
      <c r="B184" s="214"/>
      <c r="C184" s="215"/>
      <c r="D184" s="212" t="s">
        <v>263</v>
      </c>
      <c r="E184" s="216" t="s">
        <v>1</v>
      </c>
      <c r="F184" s="217" t="s">
        <v>130</v>
      </c>
      <c r="G184" s="215"/>
      <c r="H184" s="218">
        <v>3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263</v>
      </c>
      <c r="AU184" s="224" t="s">
        <v>93</v>
      </c>
      <c r="AV184" s="13" t="s">
        <v>95</v>
      </c>
      <c r="AW184" s="13" t="s">
        <v>41</v>
      </c>
      <c r="AX184" s="13" t="s">
        <v>85</v>
      </c>
      <c r="AY184" s="224" t="s">
        <v>209</v>
      </c>
    </row>
    <row r="185" spans="1:65" s="14" customFormat="1" ht="11.25">
      <c r="B185" s="229"/>
      <c r="C185" s="230"/>
      <c r="D185" s="212" t="s">
        <v>263</v>
      </c>
      <c r="E185" s="231" t="s">
        <v>1</v>
      </c>
      <c r="F185" s="232" t="s">
        <v>339</v>
      </c>
      <c r="G185" s="230"/>
      <c r="H185" s="233">
        <v>3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263</v>
      </c>
      <c r="AU185" s="239" t="s">
        <v>93</v>
      </c>
      <c r="AV185" s="14" t="s">
        <v>217</v>
      </c>
      <c r="AW185" s="14" t="s">
        <v>41</v>
      </c>
      <c r="AX185" s="14" t="s">
        <v>93</v>
      </c>
      <c r="AY185" s="239" t="s">
        <v>209</v>
      </c>
    </row>
    <row r="186" spans="1:65" s="2" customFormat="1" ht="24.2" customHeight="1">
      <c r="A186" s="35"/>
      <c r="B186" s="36"/>
      <c r="C186" s="250" t="s">
        <v>466</v>
      </c>
      <c r="D186" s="250" t="s">
        <v>405</v>
      </c>
      <c r="E186" s="251" t="s">
        <v>3834</v>
      </c>
      <c r="F186" s="252" t="s">
        <v>3835</v>
      </c>
      <c r="G186" s="253" t="s">
        <v>334</v>
      </c>
      <c r="H186" s="254">
        <v>3.09</v>
      </c>
      <c r="I186" s="255"/>
      <c r="J186" s="256">
        <f>ROUND(I186*H186,2)</f>
        <v>0</v>
      </c>
      <c r="K186" s="252" t="s">
        <v>3782</v>
      </c>
      <c r="L186" s="257"/>
      <c r="M186" s="258" t="s">
        <v>1</v>
      </c>
      <c r="N186" s="259" t="s">
        <v>50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526</v>
      </c>
      <c r="AT186" s="205" t="s">
        <v>405</v>
      </c>
      <c r="AU186" s="205" t="s">
        <v>93</v>
      </c>
      <c r="AY186" s="17" t="s">
        <v>209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7" t="s">
        <v>93</v>
      </c>
      <c r="BK186" s="206">
        <f>ROUND(I186*H186,2)</f>
        <v>0</v>
      </c>
      <c r="BL186" s="17" t="s">
        <v>416</v>
      </c>
      <c r="BM186" s="205" t="s">
        <v>624</v>
      </c>
    </row>
    <row r="187" spans="1:65" s="2" customFormat="1" ht="19.5">
      <c r="A187" s="35"/>
      <c r="B187" s="36"/>
      <c r="C187" s="37"/>
      <c r="D187" s="212" t="s">
        <v>221</v>
      </c>
      <c r="E187" s="37"/>
      <c r="F187" s="213" t="s">
        <v>3836</v>
      </c>
      <c r="G187" s="37"/>
      <c r="H187" s="37"/>
      <c r="I187" s="209"/>
      <c r="J187" s="37"/>
      <c r="K187" s="37"/>
      <c r="L187" s="40"/>
      <c r="M187" s="210"/>
      <c r="N187" s="211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7" t="s">
        <v>221</v>
      </c>
      <c r="AU187" s="17" t="s">
        <v>93</v>
      </c>
    </row>
    <row r="188" spans="1:65" s="2" customFormat="1" ht="24.2" customHeight="1">
      <c r="A188" s="35"/>
      <c r="B188" s="36"/>
      <c r="C188" s="194" t="s">
        <v>471</v>
      </c>
      <c r="D188" s="194" t="s">
        <v>212</v>
      </c>
      <c r="E188" s="195" t="s">
        <v>3837</v>
      </c>
      <c r="F188" s="196" t="s">
        <v>3838</v>
      </c>
      <c r="G188" s="197" t="s">
        <v>323</v>
      </c>
      <c r="H188" s="198">
        <v>5</v>
      </c>
      <c r="I188" s="199"/>
      <c r="J188" s="200">
        <f>ROUND(I188*H188,2)</f>
        <v>0</v>
      </c>
      <c r="K188" s="196" t="s">
        <v>3782</v>
      </c>
      <c r="L188" s="40"/>
      <c r="M188" s="201" t="s">
        <v>1</v>
      </c>
      <c r="N188" s="202" t="s">
        <v>50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416</v>
      </c>
      <c r="AT188" s="205" t="s">
        <v>212</v>
      </c>
      <c r="AU188" s="205" t="s">
        <v>93</v>
      </c>
      <c r="AY188" s="17" t="s">
        <v>209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7" t="s">
        <v>93</v>
      </c>
      <c r="BK188" s="206">
        <f>ROUND(I188*H188,2)</f>
        <v>0</v>
      </c>
      <c r="BL188" s="17" t="s">
        <v>416</v>
      </c>
      <c r="BM188" s="205" t="s">
        <v>636</v>
      </c>
    </row>
    <row r="189" spans="1:65" s="2" customFormat="1" ht="24.2" customHeight="1">
      <c r="A189" s="35"/>
      <c r="B189" s="36"/>
      <c r="C189" s="250" t="s">
        <v>477</v>
      </c>
      <c r="D189" s="250" t="s">
        <v>405</v>
      </c>
      <c r="E189" s="251" t="s">
        <v>3839</v>
      </c>
      <c r="F189" s="252" t="s">
        <v>3840</v>
      </c>
      <c r="G189" s="253" t="s">
        <v>334</v>
      </c>
      <c r="H189" s="254">
        <v>66</v>
      </c>
      <c r="I189" s="255"/>
      <c r="J189" s="256">
        <f>ROUND(I189*H189,2)</f>
        <v>0</v>
      </c>
      <c r="K189" s="252" t="s">
        <v>3782</v>
      </c>
      <c r="L189" s="257"/>
      <c r="M189" s="258" t="s">
        <v>1</v>
      </c>
      <c r="N189" s="259" t="s">
        <v>50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526</v>
      </c>
      <c r="AT189" s="205" t="s">
        <v>405</v>
      </c>
      <c r="AU189" s="205" t="s">
        <v>93</v>
      </c>
      <c r="AY189" s="17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7" t="s">
        <v>93</v>
      </c>
      <c r="BK189" s="206">
        <f>ROUND(I189*H189,2)</f>
        <v>0</v>
      </c>
      <c r="BL189" s="17" t="s">
        <v>416</v>
      </c>
      <c r="BM189" s="205" t="s">
        <v>646</v>
      </c>
    </row>
    <row r="190" spans="1:65" s="2" customFormat="1" ht="19.5">
      <c r="A190" s="35"/>
      <c r="B190" s="36"/>
      <c r="C190" s="37"/>
      <c r="D190" s="212" t="s">
        <v>221</v>
      </c>
      <c r="E190" s="37"/>
      <c r="F190" s="213" t="s">
        <v>3841</v>
      </c>
      <c r="G190" s="37"/>
      <c r="H190" s="37"/>
      <c r="I190" s="209"/>
      <c r="J190" s="37"/>
      <c r="K190" s="37"/>
      <c r="L190" s="40"/>
      <c r="M190" s="210"/>
      <c r="N190" s="211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7" t="s">
        <v>221</v>
      </c>
      <c r="AU190" s="17" t="s">
        <v>93</v>
      </c>
    </row>
    <row r="191" spans="1:65" s="2" customFormat="1" ht="21.75" customHeight="1">
      <c r="A191" s="35"/>
      <c r="B191" s="36"/>
      <c r="C191" s="194" t="s">
        <v>483</v>
      </c>
      <c r="D191" s="194" t="s">
        <v>212</v>
      </c>
      <c r="E191" s="195" t="s">
        <v>3842</v>
      </c>
      <c r="F191" s="196" t="s">
        <v>3843</v>
      </c>
      <c r="G191" s="197" t="s">
        <v>323</v>
      </c>
      <c r="H191" s="198">
        <v>1</v>
      </c>
      <c r="I191" s="199"/>
      <c r="J191" s="200">
        <f t="shared" ref="J191:J221" si="0">ROUND(I191*H191,2)</f>
        <v>0</v>
      </c>
      <c r="K191" s="196" t="s">
        <v>3782</v>
      </c>
      <c r="L191" s="40"/>
      <c r="M191" s="201" t="s">
        <v>1</v>
      </c>
      <c r="N191" s="202" t="s">
        <v>50</v>
      </c>
      <c r="O191" s="72"/>
      <c r="P191" s="203">
        <f t="shared" ref="P191:P221" si="1">O191*H191</f>
        <v>0</v>
      </c>
      <c r="Q191" s="203">
        <v>0</v>
      </c>
      <c r="R191" s="203">
        <f t="shared" ref="R191:R221" si="2">Q191*H191</f>
        <v>0</v>
      </c>
      <c r="S191" s="203">
        <v>0</v>
      </c>
      <c r="T191" s="204">
        <f t="shared" ref="T191:T221" si="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416</v>
      </c>
      <c r="AT191" s="205" t="s">
        <v>212</v>
      </c>
      <c r="AU191" s="205" t="s">
        <v>93</v>
      </c>
      <c r="AY191" s="17" t="s">
        <v>209</v>
      </c>
      <c r="BE191" s="206">
        <f t="shared" ref="BE191:BE221" si="4">IF(N191="základní",J191,0)</f>
        <v>0</v>
      </c>
      <c r="BF191" s="206">
        <f t="shared" ref="BF191:BF221" si="5">IF(N191="snížená",J191,0)</f>
        <v>0</v>
      </c>
      <c r="BG191" s="206">
        <f t="shared" ref="BG191:BG221" si="6">IF(N191="zákl. přenesená",J191,0)</f>
        <v>0</v>
      </c>
      <c r="BH191" s="206">
        <f t="shared" ref="BH191:BH221" si="7">IF(N191="sníž. přenesená",J191,0)</f>
        <v>0</v>
      </c>
      <c r="BI191" s="206">
        <f t="shared" ref="BI191:BI221" si="8">IF(N191="nulová",J191,0)</f>
        <v>0</v>
      </c>
      <c r="BJ191" s="17" t="s">
        <v>93</v>
      </c>
      <c r="BK191" s="206">
        <f t="shared" ref="BK191:BK221" si="9">ROUND(I191*H191,2)</f>
        <v>0</v>
      </c>
      <c r="BL191" s="17" t="s">
        <v>416</v>
      </c>
      <c r="BM191" s="205" t="s">
        <v>663</v>
      </c>
    </row>
    <row r="192" spans="1:65" s="2" customFormat="1" ht="24.2" customHeight="1">
      <c r="A192" s="35"/>
      <c r="B192" s="36"/>
      <c r="C192" s="250" t="s">
        <v>490</v>
      </c>
      <c r="D192" s="250" t="s">
        <v>405</v>
      </c>
      <c r="E192" s="251" t="s">
        <v>3844</v>
      </c>
      <c r="F192" s="252" t="s">
        <v>3845</v>
      </c>
      <c r="G192" s="253" t="s">
        <v>3846</v>
      </c>
      <c r="H192" s="254">
        <v>2</v>
      </c>
      <c r="I192" s="255"/>
      <c r="J192" s="256">
        <f t="shared" si="0"/>
        <v>0</v>
      </c>
      <c r="K192" s="252" t="s">
        <v>3782</v>
      </c>
      <c r="L192" s="257"/>
      <c r="M192" s="258" t="s">
        <v>1</v>
      </c>
      <c r="N192" s="259" t="s">
        <v>50</v>
      </c>
      <c r="O192" s="72"/>
      <c r="P192" s="203">
        <f t="shared" si="1"/>
        <v>0</v>
      </c>
      <c r="Q192" s="203">
        <v>0</v>
      </c>
      <c r="R192" s="203">
        <f t="shared" si="2"/>
        <v>0</v>
      </c>
      <c r="S192" s="203">
        <v>0</v>
      </c>
      <c r="T192" s="204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526</v>
      </c>
      <c r="AT192" s="205" t="s">
        <v>405</v>
      </c>
      <c r="AU192" s="205" t="s">
        <v>93</v>
      </c>
      <c r="AY192" s="17" t="s">
        <v>209</v>
      </c>
      <c r="BE192" s="206">
        <f t="shared" si="4"/>
        <v>0</v>
      </c>
      <c r="BF192" s="206">
        <f t="shared" si="5"/>
        <v>0</v>
      </c>
      <c r="BG192" s="206">
        <f t="shared" si="6"/>
        <v>0</v>
      </c>
      <c r="BH192" s="206">
        <f t="shared" si="7"/>
        <v>0</v>
      </c>
      <c r="BI192" s="206">
        <f t="shared" si="8"/>
        <v>0</v>
      </c>
      <c r="BJ192" s="17" t="s">
        <v>93</v>
      </c>
      <c r="BK192" s="206">
        <f t="shared" si="9"/>
        <v>0</v>
      </c>
      <c r="BL192" s="17" t="s">
        <v>416</v>
      </c>
      <c r="BM192" s="205" t="s">
        <v>677</v>
      </c>
    </row>
    <row r="193" spans="1:65" s="2" customFormat="1" ht="24.2" customHeight="1">
      <c r="A193" s="35"/>
      <c r="B193" s="36"/>
      <c r="C193" s="194" t="s">
        <v>499</v>
      </c>
      <c r="D193" s="194" t="s">
        <v>212</v>
      </c>
      <c r="E193" s="195" t="s">
        <v>3847</v>
      </c>
      <c r="F193" s="196" t="s">
        <v>3848</v>
      </c>
      <c r="G193" s="197" t="s">
        <v>323</v>
      </c>
      <c r="H193" s="198">
        <v>1</v>
      </c>
      <c r="I193" s="199"/>
      <c r="J193" s="200">
        <f t="shared" si="0"/>
        <v>0</v>
      </c>
      <c r="K193" s="196" t="s">
        <v>3782</v>
      </c>
      <c r="L193" s="40"/>
      <c r="M193" s="201" t="s">
        <v>1</v>
      </c>
      <c r="N193" s="202" t="s">
        <v>50</v>
      </c>
      <c r="O193" s="72"/>
      <c r="P193" s="203">
        <f t="shared" si="1"/>
        <v>0</v>
      </c>
      <c r="Q193" s="203">
        <v>0</v>
      </c>
      <c r="R193" s="203">
        <f t="shared" si="2"/>
        <v>0</v>
      </c>
      <c r="S193" s="203">
        <v>0</v>
      </c>
      <c r="T193" s="204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416</v>
      </c>
      <c r="AT193" s="205" t="s">
        <v>212</v>
      </c>
      <c r="AU193" s="205" t="s">
        <v>93</v>
      </c>
      <c r="AY193" s="17" t="s">
        <v>209</v>
      </c>
      <c r="BE193" s="206">
        <f t="shared" si="4"/>
        <v>0</v>
      </c>
      <c r="BF193" s="206">
        <f t="shared" si="5"/>
        <v>0</v>
      </c>
      <c r="BG193" s="206">
        <f t="shared" si="6"/>
        <v>0</v>
      </c>
      <c r="BH193" s="206">
        <f t="shared" si="7"/>
        <v>0</v>
      </c>
      <c r="BI193" s="206">
        <f t="shared" si="8"/>
        <v>0</v>
      </c>
      <c r="BJ193" s="17" t="s">
        <v>93</v>
      </c>
      <c r="BK193" s="206">
        <f t="shared" si="9"/>
        <v>0</v>
      </c>
      <c r="BL193" s="17" t="s">
        <v>416</v>
      </c>
      <c r="BM193" s="205" t="s">
        <v>687</v>
      </c>
    </row>
    <row r="194" spans="1:65" s="2" customFormat="1" ht="37.9" customHeight="1">
      <c r="A194" s="35"/>
      <c r="B194" s="36"/>
      <c r="C194" s="250" t="s">
        <v>512</v>
      </c>
      <c r="D194" s="250" t="s">
        <v>405</v>
      </c>
      <c r="E194" s="251" t="s">
        <v>3849</v>
      </c>
      <c r="F194" s="252" t="s">
        <v>3850</v>
      </c>
      <c r="G194" s="253" t="s">
        <v>515</v>
      </c>
      <c r="H194" s="254">
        <v>2</v>
      </c>
      <c r="I194" s="255"/>
      <c r="J194" s="256">
        <f t="shared" si="0"/>
        <v>0</v>
      </c>
      <c r="K194" s="252" t="s">
        <v>3782</v>
      </c>
      <c r="L194" s="257"/>
      <c r="M194" s="258" t="s">
        <v>1</v>
      </c>
      <c r="N194" s="259" t="s">
        <v>50</v>
      </c>
      <c r="O194" s="72"/>
      <c r="P194" s="203">
        <f t="shared" si="1"/>
        <v>0</v>
      </c>
      <c r="Q194" s="203">
        <v>0</v>
      </c>
      <c r="R194" s="203">
        <f t="shared" si="2"/>
        <v>0</v>
      </c>
      <c r="S194" s="203">
        <v>0</v>
      </c>
      <c r="T194" s="204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526</v>
      </c>
      <c r="AT194" s="205" t="s">
        <v>405</v>
      </c>
      <c r="AU194" s="205" t="s">
        <v>93</v>
      </c>
      <c r="AY194" s="17" t="s">
        <v>209</v>
      </c>
      <c r="BE194" s="206">
        <f t="shared" si="4"/>
        <v>0</v>
      </c>
      <c r="BF194" s="206">
        <f t="shared" si="5"/>
        <v>0</v>
      </c>
      <c r="BG194" s="206">
        <f t="shared" si="6"/>
        <v>0</v>
      </c>
      <c r="BH194" s="206">
        <f t="shared" si="7"/>
        <v>0</v>
      </c>
      <c r="BI194" s="206">
        <f t="shared" si="8"/>
        <v>0</v>
      </c>
      <c r="BJ194" s="17" t="s">
        <v>93</v>
      </c>
      <c r="BK194" s="206">
        <f t="shared" si="9"/>
        <v>0</v>
      </c>
      <c r="BL194" s="17" t="s">
        <v>416</v>
      </c>
      <c r="BM194" s="205" t="s">
        <v>697</v>
      </c>
    </row>
    <row r="195" spans="1:65" s="2" customFormat="1" ht="37.9" customHeight="1">
      <c r="A195" s="35"/>
      <c r="B195" s="36"/>
      <c r="C195" s="194" t="s">
        <v>519</v>
      </c>
      <c r="D195" s="194" t="s">
        <v>212</v>
      </c>
      <c r="E195" s="195" t="s">
        <v>3851</v>
      </c>
      <c r="F195" s="196" t="s">
        <v>3852</v>
      </c>
      <c r="G195" s="197" t="s">
        <v>515</v>
      </c>
      <c r="H195" s="198">
        <v>1</v>
      </c>
      <c r="I195" s="199"/>
      <c r="J195" s="200">
        <f t="shared" si="0"/>
        <v>0</v>
      </c>
      <c r="K195" s="196" t="s">
        <v>3782</v>
      </c>
      <c r="L195" s="40"/>
      <c r="M195" s="201" t="s">
        <v>1</v>
      </c>
      <c r="N195" s="202" t="s">
        <v>50</v>
      </c>
      <c r="O195" s="72"/>
      <c r="P195" s="203">
        <f t="shared" si="1"/>
        <v>0</v>
      </c>
      <c r="Q195" s="203">
        <v>0</v>
      </c>
      <c r="R195" s="203">
        <f t="shared" si="2"/>
        <v>0</v>
      </c>
      <c r="S195" s="203">
        <v>0</v>
      </c>
      <c r="T195" s="204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416</v>
      </c>
      <c r="AT195" s="205" t="s">
        <v>212</v>
      </c>
      <c r="AU195" s="205" t="s">
        <v>93</v>
      </c>
      <c r="AY195" s="17" t="s">
        <v>209</v>
      </c>
      <c r="BE195" s="206">
        <f t="shared" si="4"/>
        <v>0</v>
      </c>
      <c r="BF195" s="206">
        <f t="shared" si="5"/>
        <v>0</v>
      </c>
      <c r="BG195" s="206">
        <f t="shared" si="6"/>
        <v>0</v>
      </c>
      <c r="BH195" s="206">
        <f t="shared" si="7"/>
        <v>0</v>
      </c>
      <c r="BI195" s="206">
        <f t="shared" si="8"/>
        <v>0</v>
      </c>
      <c r="BJ195" s="17" t="s">
        <v>93</v>
      </c>
      <c r="BK195" s="206">
        <f t="shared" si="9"/>
        <v>0</v>
      </c>
      <c r="BL195" s="17" t="s">
        <v>416</v>
      </c>
      <c r="BM195" s="205" t="s">
        <v>709</v>
      </c>
    </row>
    <row r="196" spans="1:65" s="2" customFormat="1" ht="24.2" customHeight="1">
      <c r="A196" s="35"/>
      <c r="B196" s="36"/>
      <c r="C196" s="250" t="s">
        <v>526</v>
      </c>
      <c r="D196" s="250" t="s">
        <v>405</v>
      </c>
      <c r="E196" s="251" t="s">
        <v>3853</v>
      </c>
      <c r="F196" s="252" t="s">
        <v>3854</v>
      </c>
      <c r="G196" s="253" t="s">
        <v>515</v>
      </c>
      <c r="H196" s="254">
        <v>1</v>
      </c>
      <c r="I196" s="255"/>
      <c r="J196" s="256">
        <f t="shared" si="0"/>
        <v>0</v>
      </c>
      <c r="K196" s="252" t="s">
        <v>1</v>
      </c>
      <c r="L196" s="257"/>
      <c r="M196" s="258" t="s">
        <v>1</v>
      </c>
      <c r="N196" s="259" t="s">
        <v>50</v>
      </c>
      <c r="O196" s="72"/>
      <c r="P196" s="203">
        <f t="shared" si="1"/>
        <v>0</v>
      </c>
      <c r="Q196" s="203">
        <v>0</v>
      </c>
      <c r="R196" s="203">
        <f t="shared" si="2"/>
        <v>0</v>
      </c>
      <c r="S196" s="203">
        <v>0</v>
      </c>
      <c r="T196" s="204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526</v>
      </c>
      <c r="AT196" s="205" t="s">
        <v>405</v>
      </c>
      <c r="AU196" s="205" t="s">
        <v>93</v>
      </c>
      <c r="AY196" s="17" t="s">
        <v>209</v>
      </c>
      <c r="BE196" s="206">
        <f t="shared" si="4"/>
        <v>0</v>
      </c>
      <c r="BF196" s="206">
        <f t="shared" si="5"/>
        <v>0</v>
      </c>
      <c r="BG196" s="206">
        <f t="shared" si="6"/>
        <v>0</v>
      </c>
      <c r="BH196" s="206">
        <f t="shared" si="7"/>
        <v>0</v>
      </c>
      <c r="BI196" s="206">
        <f t="shared" si="8"/>
        <v>0</v>
      </c>
      <c r="BJ196" s="17" t="s">
        <v>93</v>
      </c>
      <c r="BK196" s="206">
        <f t="shared" si="9"/>
        <v>0</v>
      </c>
      <c r="BL196" s="17" t="s">
        <v>416</v>
      </c>
      <c r="BM196" s="205" t="s">
        <v>720</v>
      </c>
    </row>
    <row r="197" spans="1:65" s="2" customFormat="1" ht="16.5" customHeight="1">
      <c r="A197" s="35"/>
      <c r="B197" s="36"/>
      <c r="C197" s="250" t="s">
        <v>532</v>
      </c>
      <c r="D197" s="250" t="s">
        <v>405</v>
      </c>
      <c r="E197" s="251" t="s">
        <v>3855</v>
      </c>
      <c r="F197" s="252" t="s">
        <v>3856</v>
      </c>
      <c r="G197" s="253" t="s">
        <v>515</v>
      </c>
      <c r="H197" s="254">
        <v>1</v>
      </c>
      <c r="I197" s="255"/>
      <c r="J197" s="256">
        <f t="shared" si="0"/>
        <v>0</v>
      </c>
      <c r="K197" s="252" t="s">
        <v>1</v>
      </c>
      <c r="L197" s="257"/>
      <c r="M197" s="258" t="s">
        <v>1</v>
      </c>
      <c r="N197" s="259" t="s">
        <v>50</v>
      </c>
      <c r="O197" s="72"/>
      <c r="P197" s="203">
        <f t="shared" si="1"/>
        <v>0</v>
      </c>
      <c r="Q197" s="203">
        <v>0</v>
      </c>
      <c r="R197" s="203">
        <f t="shared" si="2"/>
        <v>0</v>
      </c>
      <c r="S197" s="203">
        <v>0</v>
      </c>
      <c r="T197" s="204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526</v>
      </c>
      <c r="AT197" s="205" t="s">
        <v>405</v>
      </c>
      <c r="AU197" s="205" t="s">
        <v>93</v>
      </c>
      <c r="AY197" s="17" t="s">
        <v>209</v>
      </c>
      <c r="BE197" s="206">
        <f t="shared" si="4"/>
        <v>0</v>
      </c>
      <c r="BF197" s="206">
        <f t="shared" si="5"/>
        <v>0</v>
      </c>
      <c r="BG197" s="206">
        <f t="shared" si="6"/>
        <v>0</v>
      </c>
      <c r="BH197" s="206">
        <f t="shared" si="7"/>
        <v>0</v>
      </c>
      <c r="BI197" s="206">
        <f t="shared" si="8"/>
        <v>0</v>
      </c>
      <c r="BJ197" s="17" t="s">
        <v>93</v>
      </c>
      <c r="BK197" s="206">
        <f t="shared" si="9"/>
        <v>0</v>
      </c>
      <c r="BL197" s="17" t="s">
        <v>416</v>
      </c>
      <c r="BM197" s="205" t="s">
        <v>3857</v>
      </c>
    </row>
    <row r="198" spans="1:65" s="2" customFormat="1" ht="16.5" customHeight="1">
      <c r="A198" s="35"/>
      <c r="B198" s="36"/>
      <c r="C198" s="250" t="s">
        <v>538</v>
      </c>
      <c r="D198" s="250" t="s">
        <v>405</v>
      </c>
      <c r="E198" s="251" t="s">
        <v>3858</v>
      </c>
      <c r="F198" s="252" t="s">
        <v>3859</v>
      </c>
      <c r="G198" s="253" t="s">
        <v>515</v>
      </c>
      <c r="H198" s="254">
        <v>1</v>
      </c>
      <c r="I198" s="255"/>
      <c r="J198" s="256">
        <f t="shared" si="0"/>
        <v>0</v>
      </c>
      <c r="K198" s="252" t="s">
        <v>1</v>
      </c>
      <c r="L198" s="257"/>
      <c r="M198" s="258" t="s">
        <v>1</v>
      </c>
      <c r="N198" s="259" t="s">
        <v>50</v>
      </c>
      <c r="O198" s="72"/>
      <c r="P198" s="203">
        <f t="shared" si="1"/>
        <v>0</v>
      </c>
      <c r="Q198" s="203">
        <v>0</v>
      </c>
      <c r="R198" s="203">
        <f t="shared" si="2"/>
        <v>0</v>
      </c>
      <c r="S198" s="203">
        <v>0</v>
      </c>
      <c r="T198" s="204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526</v>
      </c>
      <c r="AT198" s="205" t="s">
        <v>405</v>
      </c>
      <c r="AU198" s="205" t="s">
        <v>93</v>
      </c>
      <c r="AY198" s="17" t="s">
        <v>209</v>
      </c>
      <c r="BE198" s="206">
        <f t="shared" si="4"/>
        <v>0</v>
      </c>
      <c r="BF198" s="206">
        <f t="shared" si="5"/>
        <v>0</v>
      </c>
      <c r="BG198" s="206">
        <f t="shared" si="6"/>
        <v>0</v>
      </c>
      <c r="BH198" s="206">
        <f t="shared" si="7"/>
        <v>0</v>
      </c>
      <c r="BI198" s="206">
        <f t="shared" si="8"/>
        <v>0</v>
      </c>
      <c r="BJ198" s="17" t="s">
        <v>93</v>
      </c>
      <c r="BK198" s="206">
        <f t="shared" si="9"/>
        <v>0</v>
      </c>
      <c r="BL198" s="17" t="s">
        <v>416</v>
      </c>
      <c r="BM198" s="205" t="s">
        <v>3860</v>
      </c>
    </row>
    <row r="199" spans="1:65" s="2" customFormat="1" ht="24.2" customHeight="1">
      <c r="A199" s="35"/>
      <c r="B199" s="36"/>
      <c r="C199" s="194" t="s">
        <v>544</v>
      </c>
      <c r="D199" s="194" t="s">
        <v>212</v>
      </c>
      <c r="E199" s="195" t="s">
        <v>3861</v>
      </c>
      <c r="F199" s="196" t="s">
        <v>3862</v>
      </c>
      <c r="G199" s="197" t="s">
        <v>515</v>
      </c>
      <c r="H199" s="198">
        <v>1</v>
      </c>
      <c r="I199" s="199"/>
      <c r="J199" s="200">
        <f t="shared" si="0"/>
        <v>0</v>
      </c>
      <c r="K199" s="196" t="s">
        <v>3782</v>
      </c>
      <c r="L199" s="40"/>
      <c r="M199" s="201" t="s">
        <v>1</v>
      </c>
      <c r="N199" s="202" t="s">
        <v>50</v>
      </c>
      <c r="O199" s="72"/>
      <c r="P199" s="203">
        <f t="shared" si="1"/>
        <v>0</v>
      </c>
      <c r="Q199" s="203">
        <v>0</v>
      </c>
      <c r="R199" s="203">
        <f t="shared" si="2"/>
        <v>0</v>
      </c>
      <c r="S199" s="203">
        <v>0</v>
      </c>
      <c r="T199" s="204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416</v>
      </c>
      <c r="AT199" s="205" t="s">
        <v>212</v>
      </c>
      <c r="AU199" s="205" t="s">
        <v>93</v>
      </c>
      <c r="AY199" s="17" t="s">
        <v>209</v>
      </c>
      <c r="BE199" s="206">
        <f t="shared" si="4"/>
        <v>0</v>
      </c>
      <c r="BF199" s="206">
        <f t="shared" si="5"/>
        <v>0</v>
      </c>
      <c r="BG199" s="206">
        <f t="shared" si="6"/>
        <v>0</v>
      </c>
      <c r="BH199" s="206">
        <f t="shared" si="7"/>
        <v>0</v>
      </c>
      <c r="BI199" s="206">
        <f t="shared" si="8"/>
        <v>0</v>
      </c>
      <c r="BJ199" s="17" t="s">
        <v>93</v>
      </c>
      <c r="BK199" s="206">
        <f t="shared" si="9"/>
        <v>0</v>
      </c>
      <c r="BL199" s="17" t="s">
        <v>416</v>
      </c>
      <c r="BM199" s="205" t="s">
        <v>731</v>
      </c>
    </row>
    <row r="200" spans="1:65" s="2" customFormat="1" ht="33" customHeight="1">
      <c r="A200" s="35"/>
      <c r="B200" s="36"/>
      <c r="C200" s="250" t="s">
        <v>550</v>
      </c>
      <c r="D200" s="250" t="s">
        <v>405</v>
      </c>
      <c r="E200" s="251" t="s">
        <v>3863</v>
      </c>
      <c r="F200" s="252" t="s">
        <v>3864</v>
      </c>
      <c r="G200" s="253" t="s">
        <v>515</v>
      </c>
      <c r="H200" s="254">
        <v>1</v>
      </c>
      <c r="I200" s="255"/>
      <c r="J200" s="256">
        <f t="shared" si="0"/>
        <v>0</v>
      </c>
      <c r="K200" s="252" t="s">
        <v>3782</v>
      </c>
      <c r="L200" s="257"/>
      <c r="M200" s="258" t="s">
        <v>1</v>
      </c>
      <c r="N200" s="259" t="s">
        <v>50</v>
      </c>
      <c r="O200" s="72"/>
      <c r="P200" s="203">
        <f t="shared" si="1"/>
        <v>0</v>
      </c>
      <c r="Q200" s="203">
        <v>0</v>
      </c>
      <c r="R200" s="203">
        <f t="shared" si="2"/>
        <v>0</v>
      </c>
      <c r="S200" s="203">
        <v>0</v>
      </c>
      <c r="T200" s="204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526</v>
      </c>
      <c r="AT200" s="205" t="s">
        <v>405</v>
      </c>
      <c r="AU200" s="205" t="s">
        <v>93</v>
      </c>
      <c r="AY200" s="17" t="s">
        <v>209</v>
      </c>
      <c r="BE200" s="206">
        <f t="shared" si="4"/>
        <v>0</v>
      </c>
      <c r="BF200" s="206">
        <f t="shared" si="5"/>
        <v>0</v>
      </c>
      <c r="BG200" s="206">
        <f t="shared" si="6"/>
        <v>0</v>
      </c>
      <c r="BH200" s="206">
        <f t="shared" si="7"/>
        <v>0</v>
      </c>
      <c r="BI200" s="206">
        <f t="shared" si="8"/>
        <v>0</v>
      </c>
      <c r="BJ200" s="17" t="s">
        <v>93</v>
      </c>
      <c r="BK200" s="206">
        <f t="shared" si="9"/>
        <v>0</v>
      </c>
      <c r="BL200" s="17" t="s">
        <v>416</v>
      </c>
      <c r="BM200" s="205" t="s">
        <v>742</v>
      </c>
    </row>
    <row r="201" spans="1:65" s="2" customFormat="1" ht="24.2" customHeight="1">
      <c r="A201" s="35"/>
      <c r="B201" s="36"/>
      <c r="C201" s="194" t="s">
        <v>556</v>
      </c>
      <c r="D201" s="194" t="s">
        <v>212</v>
      </c>
      <c r="E201" s="195" t="s">
        <v>3865</v>
      </c>
      <c r="F201" s="196" t="s">
        <v>3866</v>
      </c>
      <c r="G201" s="197" t="s">
        <v>323</v>
      </c>
      <c r="H201" s="198">
        <v>1</v>
      </c>
      <c r="I201" s="199"/>
      <c r="J201" s="200">
        <f t="shared" si="0"/>
        <v>0</v>
      </c>
      <c r="K201" s="196" t="s">
        <v>3782</v>
      </c>
      <c r="L201" s="40"/>
      <c r="M201" s="201" t="s">
        <v>1</v>
      </c>
      <c r="N201" s="202" t="s">
        <v>50</v>
      </c>
      <c r="O201" s="72"/>
      <c r="P201" s="203">
        <f t="shared" si="1"/>
        <v>0</v>
      </c>
      <c r="Q201" s="203">
        <v>0</v>
      </c>
      <c r="R201" s="203">
        <f t="shared" si="2"/>
        <v>0</v>
      </c>
      <c r="S201" s="203">
        <v>0</v>
      </c>
      <c r="T201" s="204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416</v>
      </c>
      <c r="AT201" s="205" t="s">
        <v>212</v>
      </c>
      <c r="AU201" s="205" t="s">
        <v>93</v>
      </c>
      <c r="AY201" s="17" t="s">
        <v>209</v>
      </c>
      <c r="BE201" s="206">
        <f t="shared" si="4"/>
        <v>0</v>
      </c>
      <c r="BF201" s="206">
        <f t="shared" si="5"/>
        <v>0</v>
      </c>
      <c r="BG201" s="206">
        <f t="shared" si="6"/>
        <v>0</v>
      </c>
      <c r="BH201" s="206">
        <f t="shared" si="7"/>
        <v>0</v>
      </c>
      <c r="BI201" s="206">
        <f t="shared" si="8"/>
        <v>0</v>
      </c>
      <c r="BJ201" s="17" t="s">
        <v>93</v>
      </c>
      <c r="BK201" s="206">
        <f t="shared" si="9"/>
        <v>0</v>
      </c>
      <c r="BL201" s="17" t="s">
        <v>416</v>
      </c>
      <c r="BM201" s="205" t="s">
        <v>757</v>
      </c>
    </row>
    <row r="202" spans="1:65" s="2" customFormat="1" ht="16.5" customHeight="1">
      <c r="A202" s="35"/>
      <c r="B202" s="36"/>
      <c r="C202" s="250" t="s">
        <v>562</v>
      </c>
      <c r="D202" s="250" t="s">
        <v>405</v>
      </c>
      <c r="E202" s="251" t="s">
        <v>3867</v>
      </c>
      <c r="F202" s="252" t="s">
        <v>3868</v>
      </c>
      <c r="G202" s="253" t="s">
        <v>515</v>
      </c>
      <c r="H202" s="254">
        <v>1</v>
      </c>
      <c r="I202" s="255"/>
      <c r="J202" s="256">
        <f t="shared" si="0"/>
        <v>0</v>
      </c>
      <c r="K202" s="252" t="s">
        <v>3782</v>
      </c>
      <c r="L202" s="257"/>
      <c r="M202" s="258" t="s">
        <v>1</v>
      </c>
      <c r="N202" s="259" t="s">
        <v>50</v>
      </c>
      <c r="O202" s="72"/>
      <c r="P202" s="203">
        <f t="shared" si="1"/>
        <v>0</v>
      </c>
      <c r="Q202" s="203">
        <v>0</v>
      </c>
      <c r="R202" s="203">
        <f t="shared" si="2"/>
        <v>0</v>
      </c>
      <c r="S202" s="203">
        <v>0</v>
      </c>
      <c r="T202" s="204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526</v>
      </c>
      <c r="AT202" s="205" t="s">
        <v>405</v>
      </c>
      <c r="AU202" s="205" t="s">
        <v>93</v>
      </c>
      <c r="AY202" s="17" t="s">
        <v>209</v>
      </c>
      <c r="BE202" s="206">
        <f t="shared" si="4"/>
        <v>0</v>
      </c>
      <c r="BF202" s="206">
        <f t="shared" si="5"/>
        <v>0</v>
      </c>
      <c r="BG202" s="206">
        <f t="shared" si="6"/>
        <v>0</v>
      </c>
      <c r="BH202" s="206">
        <f t="shared" si="7"/>
        <v>0</v>
      </c>
      <c r="BI202" s="206">
        <f t="shared" si="8"/>
        <v>0</v>
      </c>
      <c r="BJ202" s="17" t="s">
        <v>93</v>
      </c>
      <c r="BK202" s="206">
        <f t="shared" si="9"/>
        <v>0</v>
      </c>
      <c r="BL202" s="17" t="s">
        <v>416</v>
      </c>
      <c r="BM202" s="205" t="s">
        <v>770</v>
      </c>
    </row>
    <row r="203" spans="1:65" s="2" customFormat="1" ht="24.2" customHeight="1">
      <c r="A203" s="35"/>
      <c r="B203" s="36"/>
      <c r="C203" s="194" t="s">
        <v>568</v>
      </c>
      <c r="D203" s="194" t="s">
        <v>212</v>
      </c>
      <c r="E203" s="195" t="s">
        <v>3869</v>
      </c>
      <c r="F203" s="196" t="s">
        <v>3870</v>
      </c>
      <c r="G203" s="197" t="s">
        <v>323</v>
      </c>
      <c r="H203" s="198">
        <v>1</v>
      </c>
      <c r="I203" s="199"/>
      <c r="J203" s="200">
        <f t="shared" si="0"/>
        <v>0</v>
      </c>
      <c r="K203" s="196" t="s">
        <v>3782</v>
      </c>
      <c r="L203" s="40"/>
      <c r="M203" s="201" t="s">
        <v>1</v>
      </c>
      <c r="N203" s="202" t="s">
        <v>50</v>
      </c>
      <c r="O203" s="72"/>
      <c r="P203" s="203">
        <f t="shared" si="1"/>
        <v>0</v>
      </c>
      <c r="Q203" s="203">
        <v>0</v>
      </c>
      <c r="R203" s="203">
        <f t="shared" si="2"/>
        <v>0</v>
      </c>
      <c r="S203" s="203">
        <v>0</v>
      </c>
      <c r="T203" s="204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416</v>
      </c>
      <c r="AT203" s="205" t="s">
        <v>212</v>
      </c>
      <c r="AU203" s="205" t="s">
        <v>93</v>
      </c>
      <c r="AY203" s="17" t="s">
        <v>209</v>
      </c>
      <c r="BE203" s="206">
        <f t="shared" si="4"/>
        <v>0</v>
      </c>
      <c r="BF203" s="206">
        <f t="shared" si="5"/>
        <v>0</v>
      </c>
      <c r="BG203" s="206">
        <f t="shared" si="6"/>
        <v>0</v>
      </c>
      <c r="BH203" s="206">
        <f t="shared" si="7"/>
        <v>0</v>
      </c>
      <c r="BI203" s="206">
        <f t="shared" si="8"/>
        <v>0</v>
      </c>
      <c r="BJ203" s="17" t="s">
        <v>93</v>
      </c>
      <c r="BK203" s="206">
        <f t="shared" si="9"/>
        <v>0</v>
      </c>
      <c r="BL203" s="17" t="s">
        <v>416</v>
      </c>
      <c r="BM203" s="205" t="s">
        <v>784</v>
      </c>
    </row>
    <row r="204" spans="1:65" s="2" customFormat="1" ht="33" customHeight="1">
      <c r="A204" s="35"/>
      <c r="B204" s="36"/>
      <c r="C204" s="250" t="s">
        <v>573</v>
      </c>
      <c r="D204" s="250" t="s">
        <v>405</v>
      </c>
      <c r="E204" s="251" t="s">
        <v>3871</v>
      </c>
      <c r="F204" s="252" t="s">
        <v>3872</v>
      </c>
      <c r="G204" s="253" t="s">
        <v>515</v>
      </c>
      <c r="H204" s="254">
        <v>1</v>
      </c>
      <c r="I204" s="255"/>
      <c r="J204" s="256">
        <f t="shared" si="0"/>
        <v>0</v>
      </c>
      <c r="K204" s="252" t="s">
        <v>3782</v>
      </c>
      <c r="L204" s="257"/>
      <c r="M204" s="258" t="s">
        <v>1</v>
      </c>
      <c r="N204" s="259" t="s">
        <v>50</v>
      </c>
      <c r="O204" s="72"/>
      <c r="P204" s="203">
        <f t="shared" si="1"/>
        <v>0</v>
      </c>
      <c r="Q204" s="203">
        <v>0</v>
      </c>
      <c r="R204" s="203">
        <f t="shared" si="2"/>
        <v>0</v>
      </c>
      <c r="S204" s="203">
        <v>0</v>
      </c>
      <c r="T204" s="204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526</v>
      </c>
      <c r="AT204" s="205" t="s">
        <v>405</v>
      </c>
      <c r="AU204" s="205" t="s">
        <v>93</v>
      </c>
      <c r="AY204" s="17" t="s">
        <v>209</v>
      </c>
      <c r="BE204" s="206">
        <f t="shared" si="4"/>
        <v>0</v>
      </c>
      <c r="BF204" s="206">
        <f t="shared" si="5"/>
        <v>0</v>
      </c>
      <c r="BG204" s="206">
        <f t="shared" si="6"/>
        <v>0</v>
      </c>
      <c r="BH204" s="206">
        <f t="shared" si="7"/>
        <v>0</v>
      </c>
      <c r="BI204" s="206">
        <f t="shared" si="8"/>
        <v>0</v>
      </c>
      <c r="BJ204" s="17" t="s">
        <v>93</v>
      </c>
      <c r="BK204" s="206">
        <f t="shared" si="9"/>
        <v>0</v>
      </c>
      <c r="BL204" s="17" t="s">
        <v>416</v>
      </c>
      <c r="BM204" s="205" t="s">
        <v>797</v>
      </c>
    </row>
    <row r="205" spans="1:65" s="2" customFormat="1" ht="24.2" customHeight="1">
      <c r="A205" s="35"/>
      <c r="B205" s="36"/>
      <c r="C205" s="194" t="s">
        <v>579</v>
      </c>
      <c r="D205" s="194" t="s">
        <v>212</v>
      </c>
      <c r="E205" s="195" t="s">
        <v>3873</v>
      </c>
      <c r="F205" s="196" t="s">
        <v>3874</v>
      </c>
      <c r="G205" s="197" t="s">
        <v>323</v>
      </c>
      <c r="H205" s="198">
        <v>1</v>
      </c>
      <c r="I205" s="199"/>
      <c r="J205" s="200">
        <f t="shared" si="0"/>
        <v>0</v>
      </c>
      <c r="K205" s="196" t="s">
        <v>3782</v>
      </c>
      <c r="L205" s="40"/>
      <c r="M205" s="201" t="s">
        <v>1</v>
      </c>
      <c r="N205" s="202" t="s">
        <v>50</v>
      </c>
      <c r="O205" s="72"/>
      <c r="P205" s="203">
        <f t="shared" si="1"/>
        <v>0</v>
      </c>
      <c r="Q205" s="203">
        <v>0</v>
      </c>
      <c r="R205" s="203">
        <f t="shared" si="2"/>
        <v>0</v>
      </c>
      <c r="S205" s="203">
        <v>0</v>
      </c>
      <c r="T205" s="204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416</v>
      </c>
      <c r="AT205" s="205" t="s">
        <v>212</v>
      </c>
      <c r="AU205" s="205" t="s">
        <v>93</v>
      </c>
      <c r="AY205" s="17" t="s">
        <v>209</v>
      </c>
      <c r="BE205" s="206">
        <f t="shared" si="4"/>
        <v>0</v>
      </c>
      <c r="BF205" s="206">
        <f t="shared" si="5"/>
        <v>0</v>
      </c>
      <c r="BG205" s="206">
        <f t="shared" si="6"/>
        <v>0</v>
      </c>
      <c r="BH205" s="206">
        <f t="shared" si="7"/>
        <v>0</v>
      </c>
      <c r="BI205" s="206">
        <f t="shared" si="8"/>
        <v>0</v>
      </c>
      <c r="BJ205" s="17" t="s">
        <v>93</v>
      </c>
      <c r="BK205" s="206">
        <f t="shared" si="9"/>
        <v>0</v>
      </c>
      <c r="BL205" s="17" t="s">
        <v>416</v>
      </c>
      <c r="BM205" s="205" t="s">
        <v>813</v>
      </c>
    </row>
    <row r="206" spans="1:65" s="2" customFormat="1" ht="24.2" customHeight="1">
      <c r="A206" s="35"/>
      <c r="B206" s="36"/>
      <c r="C206" s="250" t="s">
        <v>586</v>
      </c>
      <c r="D206" s="250" t="s">
        <v>405</v>
      </c>
      <c r="E206" s="251" t="s">
        <v>3875</v>
      </c>
      <c r="F206" s="252" t="s">
        <v>3876</v>
      </c>
      <c r="G206" s="253" t="s">
        <v>515</v>
      </c>
      <c r="H206" s="254">
        <v>1</v>
      </c>
      <c r="I206" s="255"/>
      <c r="J206" s="256">
        <f t="shared" si="0"/>
        <v>0</v>
      </c>
      <c r="K206" s="252" t="s">
        <v>3782</v>
      </c>
      <c r="L206" s="257"/>
      <c r="M206" s="258" t="s">
        <v>1</v>
      </c>
      <c r="N206" s="259" t="s">
        <v>50</v>
      </c>
      <c r="O206" s="72"/>
      <c r="P206" s="203">
        <f t="shared" si="1"/>
        <v>0</v>
      </c>
      <c r="Q206" s="203">
        <v>0</v>
      </c>
      <c r="R206" s="203">
        <f t="shared" si="2"/>
        <v>0</v>
      </c>
      <c r="S206" s="203">
        <v>0</v>
      </c>
      <c r="T206" s="204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526</v>
      </c>
      <c r="AT206" s="205" t="s">
        <v>405</v>
      </c>
      <c r="AU206" s="205" t="s">
        <v>93</v>
      </c>
      <c r="AY206" s="17" t="s">
        <v>209</v>
      </c>
      <c r="BE206" s="206">
        <f t="shared" si="4"/>
        <v>0</v>
      </c>
      <c r="BF206" s="206">
        <f t="shared" si="5"/>
        <v>0</v>
      </c>
      <c r="BG206" s="206">
        <f t="shared" si="6"/>
        <v>0</v>
      </c>
      <c r="BH206" s="206">
        <f t="shared" si="7"/>
        <v>0</v>
      </c>
      <c r="BI206" s="206">
        <f t="shared" si="8"/>
        <v>0</v>
      </c>
      <c r="BJ206" s="17" t="s">
        <v>93</v>
      </c>
      <c r="BK206" s="206">
        <f t="shared" si="9"/>
        <v>0</v>
      </c>
      <c r="BL206" s="17" t="s">
        <v>416</v>
      </c>
      <c r="BM206" s="205" t="s">
        <v>868</v>
      </c>
    </row>
    <row r="207" spans="1:65" s="2" customFormat="1" ht="21.75" customHeight="1">
      <c r="A207" s="35"/>
      <c r="B207" s="36"/>
      <c r="C207" s="194" t="s">
        <v>592</v>
      </c>
      <c r="D207" s="194" t="s">
        <v>212</v>
      </c>
      <c r="E207" s="195" t="s">
        <v>3877</v>
      </c>
      <c r="F207" s="196" t="s">
        <v>3878</v>
      </c>
      <c r="G207" s="197" t="s">
        <v>323</v>
      </c>
      <c r="H207" s="198">
        <v>1</v>
      </c>
      <c r="I207" s="199"/>
      <c r="J207" s="200">
        <f t="shared" si="0"/>
        <v>0</v>
      </c>
      <c r="K207" s="196" t="s">
        <v>3782</v>
      </c>
      <c r="L207" s="40"/>
      <c r="M207" s="201" t="s">
        <v>1</v>
      </c>
      <c r="N207" s="202" t="s">
        <v>50</v>
      </c>
      <c r="O207" s="72"/>
      <c r="P207" s="203">
        <f t="shared" si="1"/>
        <v>0</v>
      </c>
      <c r="Q207" s="203">
        <v>0</v>
      </c>
      <c r="R207" s="203">
        <f t="shared" si="2"/>
        <v>0</v>
      </c>
      <c r="S207" s="203">
        <v>0</v>
      </c>
      <c r="T207" s="204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416</v>
      </c>
      <c r="AT207" s="205" t="s">
        <v>212</v>
      </c>
      <c r="AU207" s="205" t="s">
        <v>93</v>
      </c>
      <c r="AY207" s="17" t="s">
        <v>209</v>
      </c>
      <c r="BE207" s="206">
        <f t="shared" si="4"/>
        <v>0</v>
      </c>
      <c r="BF207" s="206">
        <f t="shared" si="5"/>
        <v>0</v>
      </c>
      <c r="BG207" s="206">
        <f t="shared" si="6"/>
        <v>0</v>
      </c>
      <c r="BH207" s="206">
        <f t="shared" si="7"/>
        <v>0</v>
      </c>
      <c r="BI207" s="206">
        <f t="shared" si="8"/>
        <v>0</v>
      </c>
      <c r="BJ207" s="17" t="s">
        <v>93</v>
      </c>
      <c r="BK207" s="206">
        <f t="shared" si="9"/>
        <v>0</v>
      </c>
      <c r="BL207" s="17" t="s">
        <v>416</v>
      </c>
      <c r="BM207" s="205" t="s">
        <v>880</v>
      </c>
    </row>
    <row r="208" spans="1:65" s="2" customFormat="1" ht="16.5" customHeight="1">
      <c r="A208" s="35"/>
      <c r="B208" s="36"/>
      <c r="C208" s="250" t="s">
        <v>598</v>
      </c>
      <c r="D208" s="250" t="s">
        <v>405</v>
      </c>
      <c r="E208" s="251" t="s">
        <v>3879</v>
      </c>
      <c r="F208" s="252" t="s">
        <v>3880</v>
      </c>
      <c r="G208" s="253" t="s">
        <v>515</v>
      </c>
      <c r="H208" s="254">
        <v>1</v>
      </c>
      <c r="I208" s="255"/>
      <c r="J208" s="256">
        <f t="shared" si="0"/>
        <v>0</v>
      </c>
      <c r="K208" s="252" t="s">
        <v>3782</v>
      </c>
      <c r="L208" s="257"/>
      <c r="M208" s="258" t="s">
        <v>1</v>
      </c>
      <c r="N208" s="259" t="s">
        <v>50</v>
      </c>
      <c r="O208" s="72"/>
      <c r="P208" s="203">
        <f t="shared" si="1"/>
        <v>0</v>
      </c>
      <c r="Q208" s="203">
        <v>0</v>
      </c>
      <c r="R208" s="203">
        <f t="shared" si="2"/>
        <v>0</v>
      </c>
      <c r="S208" s="203">
        <v>0</v>
      </c>
      <c r="T208" s="204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526</v>
      </c>
      <c r="AT208" s="205" t="s">
        <v>405</v>
      </c>
      <c r="AU208" s="205" t="s">
        <v>93</v>
      </c>
      <c r="AY208" s="17" t="s">
        <v>209</v>
      </c>
      <c r="BE208" s="206">
        <f t="shared" si="4"/>
        <v>0</v>
      </c>
      <c r="BF208" s="206">
        <f t="shared" si="5"/>
        <v>0</v>
      </c>
      <c r="BG208" s="206">
        <f t="shared" si="6"/>
        <v>0</v>
      </c>
      <c r="BH208" s="206">
        <f t="shared" si="7"/>
        <v>0</v>
      </c>
      <c r="BI208" s="206">
        <f t="shared" si="8"/>
        <v>0</v>
      </c>
      <c r="BJ208" s="17" t="s">
        <v>93</v>
      </c>
      <c r="BK208" s="206">
        <f t="shared" si="9"/>
        <v>0</v>
      </c>
      <c r="BL208" s="17" t="s">
        <v>416</v>
      </c>
      <c r="BM208" s="205" t="s">
        <v>890</v>
      </c>
    </row>
    <row r="209" spans="1:65" s="2" customFormat="1" ht="24.2" customHeight="1">
      <c r="A209" s="35"/>
      <c r="B209" s="36"/>
      <c r="C209" s="194" t="s">
        <v>603</v>
      </c>
      <c r="D209" s="194" t="s">
        <v>212</v>
      </c>
      <c r="E209" s="195" t="s">
        <v>3881</v>
      </c>
      <c r="F209" s="196" t="s">
        <v>3882</v>
      </c>
      <c r="G209" s="197" t="s">
        <v>323</v>
      </c>
      <c r="H209" s="198">
        <v>1</v>
      </c>
      <c r="I209" s="199"/>
      <c r="J209" s="200">
        <f t="shared" si="0"/>
        <v>0</v>
      </c>
      <c r="K209" s="196" t="s">
        <v>3782</v>
      </c>
      <c r="L209" s="40"/>
      <c r="M209" s="201" t="s">
        <v>1</v>
      </c>
      <c r="N209" s="202" t="s">
        <v>50</v>
      </c>
      <c r="O209" s="72"/>
      <c r="P209" s="203">
        <f t="shared" si="1"/>
        <v>0</v>
      </c>
      <c r="Q209" s="203">
        <v>0</v>
      </c>
      <c r="R209" s="203">
        <f t="shared" si="2"/>
        <v>0</v>
      </c>
      <c r="S209" s="203">
        <v>0</v>
      </c>
      <c r="T209" s="204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416</v>
      </c>
      <c r="AT209" s="205" t="s">
        <v>212</v>
      </c>
      <c r="AU209" s="205" t="s">
        <v>93</v>
      </c>
      <c r="AY209" s="17" t="s">
        <v>209</v>
      </c>
      <c r="BE209" s="206">
        <f t="shared" si="4"/>
        <v>0</v>
      </c>
      <c r="BF209" s="206">
        <f t="shared" si="5"/>
        <v>0</v>
      </c>
      <c r="BG209" s="206">
        <f t="shared" si="6"/>
        <v>0</v>
      </c>
      <c r="BH209" s="206">
        <f t="shared" si="7"/>
        <v>0</v>
      </c>
      <c r="BI209" s="206">
        <f t="shared" si="8"/>
        <v>0</v>
      </c>
      <c r="BJ209" s="17" t="s">
        <v>93</v>
      </c>
      <c r="BK209" s="206">
        <f t="shared" si="9"/>
        <v>0</v>
      </c>
      <c r="BL209" s="17" t="s">
        <v>416</v>
      </c>
      <c r="BM209" s="205" t="s">
        <v>900</v>
      </c>
    </row>
    <row r="210" spans="1:65" s="2" customFormat="1" ht="16.5" customHeight="1">
      <c r="A210" s="35"/>
      <c r="B210" s="36"/>
      <c r="C210" s="250" t="s">
        <v>609</v>
      </c>
      <c r="D210" s="250" t="s">
        <v>405</v>
      </c>
      <c r="E210" s="251" t="s">
        <v>3883</v>
      </c>
      <c r="F210" s="252" t="s">
        <v>3884</v>
      </c>
      <c r="G210" s="253" t="s">
        <v>515</v>
      </c>
      <c r="H210" s="254">
        <v>1</v>
      </c>
      <c r="I210" s="255"/>
      <c r="J210" s="256">
        <f t="shared" si="0"/>
        <v>0</v>
      </c>
      <c r="K210" s="252" t="s">
        <v>3782</v>
      </c>
      <c r="L210" s="257"/>
      <c r="M210" s="258" t="s">
        <v>1</v>
      </c>
      <c r="N210" s="259" t="s">
        <v>50</v>
      </c>
      <c r="O210" s="72"/>
      <c r="P210" s="203">
        <f t="shared" si="1"/>
        <v>0</v>
      </c>
      <c r="Q210" s="203">
        <v>0</v>
      </c>
      <c r="R210" s="203">
        <f t="shared" si="2"/>
        <v>0</v>
      </c>
      <c r="S210" s="203">
        <v>0</v>
      </c>
      <c r="T210" s="204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526</v>
      </c>
      <c r="AT210" s="205" t="s">
        <v>405</v>
      </c>
      <c r="AU210" s="205" t="s">
        <v>93</v>
      </c>
      <c r="AY210" s="17" t="s">
        <v>209</v>
      </c>
      <c r="BE210" s="206">
        <f t="shared" si="4"/>
        <v>0</v>
      </c>
      <c r="BF210" s="206">
        <f t="shared" si="5"/>
        <v>0</v>
      </c>
      <c r="BG210" s="206">
        <f t="shared" si="6"/>
        <v>0</v>
      </c>
      <c r="BH210" s="206">
        <f t="shared" si="7"/>
        <v>0</v>
      </c>
      <c r="BI210" s="206">
        <f t="shared" si="8"/>
        <v>0</v>
      </c>
      <c r="BJ210" s="17" t="s">
        <v>93</v>
      </c>
      <c r="BK210" s="206">
        <f t="shared" si="9"/>
        <v>0</v>
      </c>
      <c r="BL210" s="17" t="s">
        <v>416</v>
      </c>
      <c r="BM210" s="205" t="s">
        <v>911</v>
      </c>
    </row>
    <row r="211" spans="1:65" s="2" customFormat="1" ht="24.2" customHeight="1">
      <c r="A211" s="35"/>
      <c r="B211" s="36"/>
      <c r="C211" s="194" t="s">
        <v>618</v>
      </c>
      <c r="D211" s="194" t="s">
        <v>212</v>
      </c>
      <c r="E211" s="195" t="s">
        <v>3885</v>
      </c>
      <c r="F211" s="196" t="s">
        <v>3886</v>
      </c>
      <c r="G211" s="197" t="s">
        <v>323</v>
      </c>
      <c r="H211" s="198">
        <v>1</v>
      </c>
      <c r="I211" s="199"/>
      <c r="J211" s="200">
        <f t="shared" si="0"/>
        <v>0</v>
      </c>
      <c r="K211" s="196" t="s">
        <v>3782</v>
      </c>
      <c r="L211" s="40"/>
      <c r="M211" s="201" t="s">
        <v>1</v>
      </c>
      <c r="N211" s="202" t="s">
        <v>50</v>
      </c>
      <c r="O211" s="72"/>
      <c r="P211" s="203">
        <f t="shared" si="1"/>
        <v>0</v>
      </c>
      <c r="Q211" s="203">
        <v>0</v>
      </c>
      <c r="R211" s="203">
        <f t="shared" si="2"/>
        <v>0</v>
      </c>
      <c r="S211" s="203">
        <v>0</v>
      </c>
      <c r="T211" s="204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416</v>
      </c>
      <c r="AT211" s="205" t="s">
        <v>212</v>
      </c>
      <c r="AU211" s="205" t="s">
        <v>93</v>
      </c>
      <c r="AY211" s="17" t="s">
        <v>209</v>
      </c>
      <c r="BE211" s="206">
        <f t="shared" si="4"/>
        <v>0</v>
      </c>
      <c r="BF211" s="206">
        <f t="shared" si="5"/>
        <v>0</v>
      </c>
      <c r="BG211" s="206">
        <f t="shared" si="6"/>
        <v>0</v>
      </c>
      <c r="BH211" s="206">
        <f t="shared" si="7"/>
        <v>0</v>
      </c>
      <c r="BI211" s="206">
        <f t="shared" si="8"/>
        <v>0</v>
      </c>
      <c r="BJ211" s="17" t="s">
        <v>93</v>
      </c>
      <c r="BK211" s="206">
        <f t="shared" si="9"/>
        <v>0</v>
      </c>
      <c r="BL211" s="17" t="s">
        <v>416</v>
      </c>
      <c r="BM211" s="205" t="s">
        <v>925</v>
      </c>
    </row>
    <row r="212" spans="1:65" s="2" customFormat="1" ht="24.2" customHeight="1">
      <c r="A212" s="35"/>
      <c r="B212" s="36"/>
      <c r="C212" s="250" t="s">
        <v>624</v>
      </c>
      <c r="D212" s="250" t="s">
        <v>405</v>
      </c>
      <c r="E212" s="251" t="s">
        <v>3887</v>
      </c>
      <c r="F212" s="252" t="s">
        <v>3888</v>
      </c>
      <c r="G212" s="253" t="s">
        <v>515</v>
      </c>
      <c r="H212" s="254">
        <v>1</v>
      </c>
      <c r="I212" s="255"/>
      <c r="J212" s="256">
        <f t="shared" si="0"/>
        <v>0</v>
      </c>
      <c r="K212" s="252" t="s">
        <v>3782</v>
      </c>
      <c r="L212" s="257"/>
      <c r="M212" s="258" t="s">
        <v>1</v>
      </c>
      <c r="N212" s="259" t="s">
        <v>50</v>
      </c>
      <c r="O212" s="72"/>
      <c r="P212" s="203">
        <f t="shared" si="1"/>
        <v>0</v>
      </c>
      <c r="Q212" s="203">
        <v>0</v>
      </c>
      <c r="R212" s="203">
        <f t="shared" si="2"/>
        <v>0</v>
      </c>
      <c r="S212" s="203">
        <v>0</v>
      </c>
      <c r="T212" s="204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526</v>
      </c>
      <c r="AT212" s="205" t="s">
        <v>405</v>
      </c>
      <c r="AU212" s="205" t="s">
        <v>93</v>
      </c>
      <c r="AY212" s="17" t="s">
        <v>209</v>
      </c>
      <c r="BE212" s="206">
        <f t="shared" si="4"/>
        <v>0</v>
      </c>
      <c r="BF212" s="206">
        <f t="shared" si="5"/>
        <v>0</v>
      </c>
      <c r="BG212" s="206">
        <f t="shared" si="6"/>
        <v>0</v>
      </c>
      <c r="BH212" s="206">
        <f t="shared" si="7"/>
        <v>0</v>
      </c>
      <c r="BI212" s="206">
        <f t="shared" si="8"/>
        <v>0</v>
      </c>
      <c r="BJ212" s="17" t="s">
        <v>93</v>
      </c>
      <c r="BK212" s="206">
        <f t="shared" si="9"/>
        <v>0</v>
      </c>
      <c r="BL212" s="17" t="s">
        <v>416</v>
      </c>
      <c r="BM212" s="205" t="s">
        <v>944</v>
      </c>
    </row>
    <row r="213" spans="1:65" s="2" customFormat="1" ht="24.2" customHeight="1">
      <c r="A213" s="35"/>
      <c r="B213" s="36"/>
      <c r="C213" s="194" t="s">
        <v>630</v>
      </c>
      <c r="D213" s="194" t="s">
        <v>212</v>
      </c>
      <c r="E213" s="195" t="s">
        <v>3889</v>
      </c>
      <c r="F213" s="196" t="s">
        <v>3890</v>
      </c>
      <c r="G213" s="197" t="s">
        <v>515</v>
      </c>
      <c r="H213" s="198">
        <v>1</v>
      </c>
      <c r="I213" s="199"/>
      <c r="J213" s="200">
        <f t="shared" si="0"/>
        <v>0</v>
      </c>
      <c r="K213" s="196" t="s">
        <v>3782</v>
      </c>
      <c r="L213" s="40"/>
      <c r="M213" s="201" t="s">
        <v>1</v>
      </c>
      <c r="N213" s="202" t="s">
        <v>50</v>
      </c>
      <c r="O213" s="72"/>
      <c r="P213" s="203">
        <f t="shared" si="1"/>
        <v>0</v>
      </c>
      <c r="Q213" s="203">
        <v>0</v>
      </c>
      <c r="R213" s="203">
        <f t="shared" si="2"/>
        <v>0</v>
      </c>
      <c r="S213" s="203">
        <v>0</v>
      </c>
      <c r="T213" s="204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416</v>
      </c>
      <c r="AT213" s="205" t="s">
        <v>212</v>
      </c>
      <c r="AU213" s="205" t="s">
        <v>93</v>
      </c>
      <c r="AY213" s="17" t="s">
        <v>209</v>
      </c>
      <c r="BE213" s="206">
        <f t="shared" si="4"/>
        <v>0</v>
      </c>
      <c r="BF213" s="206">
        <f t="shared" si="5"/>
        <v>0</v>
      </c>
      <c r="BG213" s="206">
        <f t="shared" si="6"/>
        <v>0</v>
      </c>
      <c r="BH213" s="206">
        <f t="shared" si="7"/>
        <v>0</v>
      </c>
      <c r="BI213" s="206">
        <f t="shared" si="8"/>
        <v>0</v>
      </c>
      <c r="BJ213" s="17" t="s">
        <v>93</v>
      </c>
      <c r="BK213" s="206">
        <f t="shared" si="9"/>
        <v>0</v>
      </c>
      <c r="BL213" s="17" t="s">
        <v>416</v>
      </c>
      <c r="BM213" s="205" t="s">
        <v>954</v>
      </c>
    </row>
    <row r="214" spans="1:65" s="2" customFormat="1" ht="16.5" customHeight="1">
      <c r="A214" s="35"/>
      <c r="B214" s="36"/>
      <c r="C214" s="250" t="s">
        <v>636</v>
      </c>
      <c r="D214" s="250" t="s">
        <v>405</v>
      </c>
      <c r="E214" s="251" t="s">
        <v>3891</v>
      </c>
      <c r="F214" s="252" t="s">
        <v>3892</v>
      </c>
      <c r="G214" s="253" t="s">
        <v>515</v>
      </c>
      <c r="H214" s="254">
        <v>1</v>
      </c>
      <c r="I214" s="255"/>
      <c r="J214" s="256">
        <f t="shared" si="0"/>
        <v>0</v>
      </c>
      <c r="K214" s="252" t="s">
        <v>3782</v>
      </c>
      <c r="L214" s="257"/>
      <c r="M214" s="258" t="s">
        <v>1</v>
      </c>
      <c r="N214" s="259" t="s">
        <v>50</v>
      </c>
      <c r="O214" s="72"/>
      <c r="P214" s="203">
        <f t="shared" si="1"/>
        <v>0</v>
      </c>
      <c r="Q214" s="203">
        <v>0</v>
      </c>
      <c r="R214" s="203">
        <f t="shared" si="2"/>
        <v>0</v>
      </c>
      <c r="S214" s="203">
        <v>0</v>
      </c>
      <c r="T214" s="204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526</v>
      </c>
      <c r="AT214" s="205" t="s">
        <v>405</v>
      </c>
      <c r="AU214" s="205" t="s">
        <v>93</v>
      </c>
      <c r="AY214" s="17" t="s">
        <v>209</v>
      </c>
      <c r="BE214" s="206">
        <f t="shared" si="4"/>
        <v>0</v>
      </c>
      <c r="BF214" s="206">
        <f t="shared" si="5"/>
        <v>0</v>
      </c>
      <c r="BG214" s="206">
        <f t="shared" si="6"/>
        <v>0</v>
      </c>
      <c r="BH214" s="206">
        <f t="shared" si="7"/>
        <v>0</v>
      </c>
      <c r="BI214" s="206">
        <f t="shared" si="8"/>
        <v>0</v>
      </c>
      <c r="BJ214" s="17" t="s">
        <v>93</v>
      </c>
      <c r="BK214" s="206">
        <f t="shared" si="9"/>
        <v>0</v>
      </c>
      <c r="BL214" s="17" t="s">
        <v>416</v>
      </c>
      <c r="BM214" s="205" t="s">
        <v>964</v>
      </c>
    </row>
    <row r="215" spans="1:65" s="2" customFormat="1" ht="24.2" customHeight="1">
      <c r="A215" s="35"/>
      <c r="B215" s="36"/>
      <c r="C215" s="250" t="s">
        <v>641</v>
      </c>
      <c r="D215" s="250" t="s">
        <v>405</v>
      </c>
      <c r="E215" s="251" t="s">
        <v>3893</v>
      </c>
      <c r="F215" s="252" t="s">
        <v>3894</v>
      </c>
      <c r="G215" s="253" t="s">
        <v>515</v>
      </c>
      <c r="H215" s="254">
        <v>1</v>
      </c>
      <c r="I215" s="255"/>
      <c r="J215" s="256">
        <f t="shared" si="0"/>
        <v>0</v>
      </c>
      <c r="K215" s="252" t="s">
        <v>1</v>
      </c>
      <c r="L215" s="257"/>
      <c r="M215" s="258" t="s">
        <v>1</v>
      </c>
      <c r="N215" s="259" t="s">
        <v>50</v>
      </c>
      <c r="O215" s="72"/>
      <c r="P215" s="203">
        <f t="shared" si="1"/>
        <v>0</v>
      </c>
      <c r="Q215" s="203">
        <v>0</v>
      </c>
      <c r="R215" s="203">
        <f t="shared" si="2"/>
        <v>0</v>
      </c>
      <c r="S215" s="203">
        <v>0</v>
      </c>
      <c r="T215" s="204">
        <f t="shared" si="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526</v>
      </c>
      <c r="AT215" s="205" t="s">
        <v>405</v>
      </c>
      <c r="AU215" s="205" t="s">
        <v>93</v>
      </c>
      <c r="AY215" s="17" t="s">
        <v>209</v>
      </c>
      <c r="BE215" s="206">
        <f t="shared" si="4"/>
        <v>0</v>
      </c>
      <c r="BF215" s="206">
        <f t="shared" si="5"/>
        <v>0</v>
      </c>
      <c r="BG215" s="206">
        <f t="shared" si="6"/>
        <v>0</v>
      </c>
      <c r="BH215" s="206">
        <f t="shared" si="7"/>
        <v>0</v>
      </c>
      <c r="BI215" s="206">
        <f t="shared" si="8"/>
        <v>0</v>
      </c>
      <c r="BJ215" s="17" t="s">
        <v>93</v>
      </c>
      <c r="BK215" s="206">
        <f t="shared" si="9"/>
        <v>0</v>
      </c>
      <c r="BL215" s="17" t="s">
        <v>416</v>
      </c>
      <c r="BM215" s="205" t="s">
        <v>3895</v>
      </c>
    </row>
    <row r="216" spans="1:65" s="2" customFormat="1" ht="21.75" customHeight="1">
      <c r="A216" s="35"/>
      <c r="B216" s="36"/>
      <c r="C216" s="194" t="s">
        <v>646</v>
      </c>
      <c r="D216" s="194" t="s">
        <v>212</v>
      </c>
      <c r="E216" s="195" t="s">
        <v>3896</v>
      </c>
      <c r="F216" s="196" t="s">
        <v>3897</v>
      </c>
      <c r="G216" s="197" t="s">
        <v>2698</v>
      </c>
      <c r="H216" s="198">
        <v>1</v>
      </c>
      <c r="I216" s="199"/>
      <c r="J216" s="200">
        <f t="shared" si="0"/>
        <v>0</v>
      </c>
      <c r="K216" s="196" t="s">
        <v>3782</v>
      </c>
      <c r="L216" s="40"/>
      <c r="M216" s="201" t="s">
        <v>1</v>
      </c>
      <c r="N216" s="202" t="s">
        <v>50</v>
      </c>
      <c r="O216" s="72"/>
      <c r="P216" s="203">
        <f t="shared" si="1"/>
        <v>0</v>
      </c>
      <c r="Q216" s="203">
        <v>0</v>
      </c>
      <c r="R216" s="203">
        <f t="shared" si="2"/>
        <v>0</v>
      </c>
      <c r="S216" s="203">
        <v>0</v>
      </c>
      <c r="T216" s="204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416</v>
      </c>
      <c r="AT216" s="205" t="s">
        <v>212</v>
      </c>
      <c r="AU216" s="205" t="s">
        <v>93</v>
      </c>
      <c r="AY216" s="17" t="s">
        <v>209</v>
      </c>
      <c r="BE216" s="206">
        <f t="shared" si="4"/>
        <v>0</v>
      </c>
      <c r="BF216" s="206">
        <f t="shared" si="5"/>
        <v>0</v>
      </c>
      <c r="BG216" s="206">
        <f t="shared" si="6"/>
        <v>0</v>
      </c>
      <c r="BH216" s="206">
        <f t="shared" si="7"/>
        <v>0</v>
      </c>
      <c r="BI216" s="206">
        <f t="shared" si="8"/>
        <v>0</v>
      </c>
      <c r="BJ216" s="17" t="s">
        <v>93</v>
      </c>
      <c r="BK216" s="206">
        <f t="shared" si="9"/>
        <v>0</v>
      </c>
      <c r="BL216" s="17" t="s">
        <v>416</v>
      </c>
      <c r="BM216" s="205" t="s">
        <v>979</v>
      </c>
    </row>
    <row r="217" spans="1:65" s="2" customFormat="1" ht="24.2" customHeight="1">
      <c r="A217" s="35"/>
      <c r="B217" s="36"/>
      <c r="C217" s="194" t="s">
        <v>654</v>
      </c>
      <c r="D217" s="194" t="s">
        <v>212</v>
      </c>
      <c r="E217" s="195" t="s">
        <v>3438</v>
      </c>
      <c r="F217" s="196" t="s">
        <v>3439</v>
      </c>
      <c r="G217" s="197" t="s">
        <v>515</v>
      </c>
      <c r="H217" s="198">
        <v>1</v>
      </c>
      <c r="I217" s="199"/>
      <c r="J217" s="200">
        <f t="shared" si="0"/>
        <v>0</v>
      </c>
      <c r="K217" s="196" t="s">
        <v>3782</v>
      </c>
      <c r="L217" s="40"/>
      <c r="M217" s="201" t="s">
        <v>1</v>
      </c>
      <c r="N217" s="202" t="s">
        <v>50</v>
      </c>
      <c r="O217" s="72"/>
      <c r="P217" s="203">
        <f t="shared" si="1"/>
        <v>0</v>
      </c>
      <c r="Q217" s="203">
        <v>0</v>
      </c>
      <c r="R217" s="203">
        <f t="shared" si="2"/>
        <v>0</v>
      </c>
      <c r="S217" s="203">
        <v>0</v>
      </c>
      <c r="T217" s="204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416</v>
      </c>
      <c r="AT217" s="205" t="s">
        <v>212</v>
      </c>
      <c r="AU217" s="205" t="s">
        <v>93</v>
      </c>
      <c r="AY217" s="17" t="s">
        <v>209</v>
      </c>
      <c r="BE217" s="206">
        <f t="shared" si="4"/>
        <v>0</v>
      </c>
      <c r="BF217" s="206">
        <f t="shared" si="5"/>
        <v>0</v>
      </c>
      <c r="BG217" s="206">
        <f t="shared" si="6"/>
        <v>0</v>
      </c>
      <c r="BH217" s="206">
        <f t="shared" si="7"/>
        <v>0</v>
      </c>
      <c r="BI217" s="206">
        <f t="shared" si="8"/>
        <v>0</v>
      </c>
      <c r="BJ217" s="17" t="s">
        <v>93</v>
      </c>
      <c r="BK217" s="206">
        <f t="shared" si="9"/>
        <v>0</v>
      </c>
      <c r="BL217" s="17" t="s">
        <v>416</v>
      </c>
      <c r="BM217" s="205" t="s">
        <v>990</v>
      </c>
    </row>
    <row r="218" spans="1:65" s="2" customFormat="1" ht="16.5" customHeight="1">
      <c r="A218" s="35"/>
      <c r="B218" s="36"/>
      <c r="C218" s="250" t="s">
        <v>663</v>
      </c>
      <c r="D218" s="250" t="s">
        <v>405</v>
      </c>
      <c r="E218" s="251" t="s">
        <v>3898</v>
      </c>
      <c r="F218" s="252" t="s">
        <v>3899</v>
      </c>
      <c r="G218" s="253" t="s">
        <v>2435</v>
      </c>
      <c r="H218" s="267"/>
      <c r="I218" s="255"/>
      <c r="J218" s="256">
        <f t="shared" si="0"/>
        <v>0</v>
      </c>
      <c r="K218" s="252" t="s">
        <v>3782</v>
      </c>
      <c r="L218" s="257"/>
      <c r="M218" s="258" t="s">
        <v>1</v>
      </c>
      <c r="N218" s="259" t="s">
        <v>50</v>
      </c>
      <c r="O218" s="72"/>
      <c r="P218" s="203">
        <f t="shared" si="1"/>
        <v>0</v>
      </c>
      <c r="Q218" s="203">
        <v>0</v>
      </c>
      <c r="R218" s="203">
        <f t="shared" si="2"/>
        <v>0</v>
      </c>
      <c r="S218" s="203">
        <v>0</v>
      </c>
      <c r="T218" s="204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526</v>
      </c>
      <c r="AT218" s="205" t="s">
        <v>405</v>
      </c>
      <c r="AU218" s="205" t="s">
        <v>93</v>
      </c>
      <c r="AY218" s="17" t="s">
        <v>209</v>
      </c>
      <c r="BE218" s="206">
        <f t="shared" si="4"/>
        <v>0</v>
      </c>
      <c r="BF218" s="206">
        <f t="shared" si="5"/>
        <v>0</v>
      </c>
      <c r="BG218" s="206">
        <f t="shared" si="6"/>
        <v>0</v>
      </c>
      <c r="BH218" s="206">
        <f t="shared" si="7"/>
        <v>0</v>
      </c>
      <c r="BI218" s="206">
        <f t="shared" si="8"/>
        <v>0</v>
      </c>
      <c r="BJ218" s="17" t="s">
        <v>93</v>
      </c>
      <c r="BK218" s="206">
        <f t="shared" si="9"/>
        <v>0</v>
      </c>
      <c r="BL218" s="17" t="s">
        <v>416</v>
      </c>
      <c r="BM218" s="205" t="s">
        <v>1000</v>
      </c>
    </row>
    <row r="219" spans="1:65" s="2" customFormat="1" ht="16.5" customHeight="1">
      <c r="A219" s="35"/>
      <c r="B219" s="36"/>
      <c r="C219" s="250" t="s">
        <v>669</v>
      </c>
      <c r="D219" s="250" t="s">
        <v>405</v>
      </c>
      <c r="E219" s="251" t="s">
        <v>3900</v>
      </c>
      <c r="F219" s="252" t="s">
        <v>3901</v>
      </c>
      <c r="G219" s="253" t="s">
        <v>2435</v>
      </c>
      <c r="H219" s="267"/>
      <c r="I219" s="255"/>
      <c r="J219" s="256">
        <f t="shared" si="0"/>
        <v>0</v>
      </c>
      <c r="K219" s="252" t="s">
        <v>3782</v>
      </c>
      <c r="L219" s="257"/>
      <c r="M219" s="258" t="s">
        <v>1</v>
      </c>
      <c r="N219" s="259" t="s">
        <v>50</v>
      </c>
      <c r="O219" s="72"/>
      <c r="P219" s="203">
        <f t="shared" si="1"/>
        <v>0</v>
      </c>
      <c r="Q219" s="203">
        <v>0</v>
      </c>
      <c r="R219" s="203">
        <f t="shared" si="2"/>
        <v>0</v>
      </c>
      <c r="S219" s="203">
        <v>0</v>
      </c>
      <c r="T219" s="204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526</v>
      </c>
      <c r="AT219" s="205" t="s">
        <v>405</v>
      </c>
      <c r="AU219" s="205" t="s">
        <v>93</v>
      </c>
      <c r="AY219" s="17" t="s">
        <v>209</v>
      </c>
      <c r="BE219" s="206">
        <f t="shared" si="4"/>
        <v>0</v>
      </c>
      <c r="BF219" s="206">
        <f t="shared" si="5"/>
        <v>0</v>
      </c>
      <c r="BG219" s="206">
        <f t="shared" si="6"/>
        <v>0</v>
      </c>
      <c r="BH219" s="206">
        <f t="shared" si="7"/>
        <v>0</v>
      </c>
      <c r="BI219" s="206">
        <f t="shared" si="8"/>
        <v>0</v>
      </c>
      <c r="BJ219" s="17" t="s">
        <v>93</v>
      </c>
      <c r="BK219" s="206">
        <f t="shared" si="9"/>
        <v>0</v>
      </c>
      <c r="BL219" s="17" t="s">
        <v>416</v>
      </c>
      <c r="BM219" s="205" t="s">
        <v>1013</v>
      </c>
    </row>
    <row r="220" spans="1:65" s="2" customFormat="1" ht="21.75" customHeight="1">
      <c r="A220" s="35"/>
      <c r="B220" s="36"/>
      <c r="C220" s="250" t="s">
        <v>677</v>
      </c>
      <c r="D220" s="250" t="s">
        <v>405</v>
      </c>
      <c r="E220" s="251" t="s">
        <v>3902</v>
      </c>
      <c r="F220" s="252" t="s">
        <v>3903</v>
      </c>
      <c r="G220" s="253" t="s">
        <v>2435</v>
      </c>
      <c r="H220" s="267"/>
      <c r="I220" s="255"/>
      <c r="J220" s="256">
        <f t="shared" si="0"/>
        <v>0</v>
      </c>
      <c r="K220" s="252" t="s">
        <v>3782</v>
      </c>
      <c r="L220" s="257"/>
      <c r="M220" s="258" t="s">
        <v>1</v>
      </c>
      <c r="N220" s="259" t="s">
        <v>50</v>
      </c>
      <c r="O220" s="72"/>
      <c r="P220" s="203">
        <f t="shared" si="1"/>
        <v>0</v>
      </c>
      <c r="Q220" s="203">
        <v>0</v>
      </c>
      <c r="R220" s="203">
        <f t="shared" si="2"/>
        <v>0</v>
      </c>
      <c r="S220" s="203">
        <v>0</v>
      </c>
      <c r="T220" s="204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526</v>
      </c>
      <c r="AT220" s="205" t="s">
        <v>405</v>
      </c>
      <c r="AU220" s="205" t="s">
        <v>93</v>
      </c>
      <c r="AY220" s="17" t="s">
        <v>209</v>
      </c>
      <c r="BE220" s="206">
        <f t="shared" si="4"/>
        <v>0</v>
      </c>
      <c r="BF220" s="206">
        <f t="shared" si="5"/>
        <v>0</v>
      </c>
      <c r="BG220" s="206">
        <f t="shared" si="6"/>
        <v>0</v>
      </c>
      <c r="BH220" s="206">
        <f t="shared" si="7"/>
        <v>0</v>
      </c>
      <c r="BI220" s="206">
        <f t="shared" si="8"/>
        <v>0</v>
      </c>
      <c r="BJ220" s="17" t="s">
        <v>93</v>
      </c>
      <c r="BK220" s="206">
        <f t="shared" si="9"/>
        <v>0</v>
      </c>
      <c r="BL220" s="17" t="s">
        <v>416</v>
      </c>
      <c r="BM220" s="205" t="s">
        <v>1023</v>
      </c>
    </row>
    <row r="221" spans="1:65" s="2" customFormat="1" ht="24.2" customHeight="1">
      <c r="A221" s="35"/>
      <c r="B221" s="36"/>
      <c r="C221" s="194" t="s">
        <v>682</v>
      </c>
      <c r="D221" s="194" t="s">
        <v>212</v>
      </c>
      <c r="E221" s="195" t="s">
        <v>3904</v>
      </c>
      <c r="F221" s="196" t="s">
        <v>3905</v>
      </c>
      <c r="G221" s="197" t="s">
        <v>2435</v>
      </c>
      <c r="H221" s="260"/>
      <c r="I221" s="199"/>
      <c r="J221" s="200">
        <f t="shared" si="0"/>
        <v>0</v>
      </c>
      <c r="K221" s="196" t="s">
        <v>3782</v>
      </c>
      <c r="L221" s="40"/>
      <c r="M221" s="261" t="s">
        <v>1</v>
      </c>
      <c r="N221" s="262" t="s">
        <v>50</v>
      </c>
      <c r="O221" s="227"/>
      <c r="P221" s="263">
        <f t="shared" si="1"/>
        <v>0</v>
      </c>
      <c r="Q221" s="263">
        <v>0</v>
      </c>
      <c r="R221" s="263">
        <f t="shared" si="2"/>
        <v>0</v>
      </c>
      <c r="S221" s="263">
        <v>0</v>
      </c>
      <c r="T221" s="264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416</v>
      </c>
      <c r="AT221" s="205" t="s">
        <v>212</v>
      </c>
      <c r="AU221" s="205" t="s">
        <v>93</v>
      </c>
      <c r="AY221" s="17" t="s">
        <v>209</v>
      </c>
      <c r="BE221" s="206">
        <f t="shared" si="4"/>
        <v>0</v>
      </c>
      <c r="BF221" s="206">
        <f t="shared" si="5"/>
        <v>0</v>
      </c>
      <c r="BG221" s="206">
        <f t="shared" si="6"/>
        <v>0</v>
      </c>
      <c r="BH221" s="206">
        <f t="shared" si="7"/>
        <v>0</v>
      </c>
      <c r="BI221" s="206">
        <f t="shared" si="8"/>
        <v>0</v>
      </c>
      <c r="BJ221" s="17" t="s">
        <v>93</v>
      </c>
      <c r="BK221" s="206">
        <f t="shared" si="9"/>
        <v>0</v>
      </c>
      <c r="BL221" s="17" t="s">
        <v>416</v>
      </c>
      <c r="BM221" s="205" t="s">
        <v>1036</v>
      </c>
    </row>
    <row r="222" spans="1:65" s="2" customFormat="1" ht="6.95" customHeight="1">
      <c r="A222" s="35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hjm+DkZqfFW+14pyaQrZEHZo3axAy0Bq2zgMbFrLAmtXTahAEg7AtPfSwpgqBbcrHWZ/CWhWgFNxFg7SlR432w==" saltValue="ijlE/xuYl4YFEHUMSf0abuSVWIePn20GonU4ZAZXBjxqoGtEGjZ9A5AYeIieKCYBJ4BvYhr2eYQoFAvNY31tQw==" spinCount="100000" sheet="1" objects="1" scenarios="1" formatColumns="0" formatRows="0" autoFilter="0"/>
  <autoFilter ref="C119:K221"/>
  <mergeCells count="12">
    <mergeCell ref="E112:H112"/>
    <mergeCell ref="L2:V2"/>
    <mergeCell ref="E84:H84"/>
    <mergeCell ref="E86:H86"/>
    <mergeCell ref="E88:H88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2334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3906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3907</v>
      </c>
      <c r="F26" s="35"/>
      <c r="G26" s="35"/>
      <c r="H26" s="35"/>
      <c r="I26" s="120" t="s">
        <v>33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ROUND((SUM(BE124:BE183)),  2)</f>
        <v>0</v>
      </c>
      <c r="G35" s="35"/>
      <c r="H35" s="35"/>
      <c r="I35" s="133">
        <v>0.21</v>
      </c>
      <c r="J35" s="132">
        <f>ROUND(((SUM(BE124:BE183))*I35),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ROUND((SUM(BF124:BF183)),  2)</f>
        <v>0</v>
      </c>
      <c r="G36" s="35"/>
      <c r="H36" s="35"/>
      <c r="I36" s="133">
        <v>0.12</v>
      </c>
      <c r="J36" s="132">
        <f>ROUND(((SUM(BF124:BF183))*I36),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ROUND((SUM(BG124:BG183)),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ROUND((SUM(BH124:BH183)),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ROUND((SUM(BI124:BI183)),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2334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D.4.11 - Dopravní řešení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>Ing. Stehlík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J124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J126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3908</v>
      </c>
      <c r="E100" s="164"/>
      <c r="F100" s="164"/>
      <c r="G100" s="164"/>
      <c r="H100" s="164"/>
      <c r="I100" s="164"/>
      <c r="J100" s="165">
        <f>J144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301</v>
      </c>
      <c r="E101" s="164"/>
      <c r="F101" s="164"/>
      <c r="G101" s="164"/>
      <c r="H101" s="164"/>
      <c r="I101" s="164"/>
      <c r="J101" s="165">
        <f>J158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302</v>
      </c>
      <c r="E102" s="164"/>
      <c r="F102" s="164"/>
      <c r="G102" s="164"/>
      <c r="H102" s="164"/>
      <c r="I102" s="164"/>
      <c r="J102" s="165">
        <f>J181</f>
        <v>0</v>
      </c>
      <c r="K102" s="105"/>
      <c r="L102" s="166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3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TACHOV - dětská skupina, p.p.č. 1450/1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1"/>
      <c r="C113" s="29" t="s">
        <v>180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5"/>
      <c r="B114" s="36"/>
      <c r="C114" s="37"/>
      <c r="D114" s="37"/>
      <c r="E114" s="324" t="s">
        <v>2334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2335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9" t="str">
        <f>E11</f>
        <v>D.4.11 - Dopravní řešení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9" t="s">
        <v>22</v>
      </c>
      <c r="D118" s="37"/>
      <c r="E118" s="37"/>
      <c r="F118" s="27" t="str">
        <f>F14</f>
        <v>Tachov</v>
      </c>
      <c r="G118" s="37"/>
      <c r="H118" s="37"/>
      <c r="I118" s="29" t="s">
        <v>24</v>
      </c>
      <c r="J118" s="67">
        <f>IF(J14="","",J14)</f>
        <v>45539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29" t="s">
        <v>29</v>
      </c>
      <c r="D120" s="37"/>
      <c r="E120" s="37"/>
      <c r="F120" s="27" t="str">
        <f>E17</f>
        <v>město Tachov</v>
      </c>
      <c r="G120" s="37"/>
      <c r="H120" s="37"/>
      <c r="I120" s="29" t="s">
        <v>37</v>
      </c>
      <c r="J120" s="33" t="str">
        <f>E23</f>
        <v>Architektonické studio Hysek s.r.o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9" t="s">
        <v>35</v>
      </c>
      <c r="D121" s="37"/>
      <c r="E121" s="37"/>
      <c r="F121" s="27" t="str">
        <f>IF(E20="","",E20)</f>
        <v>Vyplň údaj</v>
      </c>
      <c r="G121" s="37"/>
      <c r="H121" s="37"/>
      <c r="I121" s="29" t="s">
        <v>42</v>
      </c>
      <c r="J121" s="33" t="str">
        <f>E26</f>
        <v>Ing. Stehlík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7"/>
      <c r="B123" s="168"/>
      <c r="C123" s="169" t="s">
        <v>195</v>
      </c>
      <c r="D123" s="170" t="s">
        <v>70</v>
      </c>
      <c r="E123" s="170" t="s">
        <v>66</v>
      </c>
      <c r="F123" s="170" t="s">
        <v>67</v>
      </c>
      <c r="G123" s="170" t="s">
        <v>196</v>
      </c>
      <c r="H123" s="170" t="s">
        <v>197</v>
      </c>
      <c r="I123" s="170" t="s">
        <v>198</v>
      </c>
      <c r="J123" s="170" t="s">
        <v>185</v>
      </c>
      <c r="K123" s="171" t="s">
        <v>199</v>
      </c>
      <c r="L123" s="172"/>
      <c r="M123" s="76" t="s">
        <v>1</v>
      </c>
      <c r="N123" s="77" t="s">
        <v>49</v>
      </c>
      <c r="O123" s="77" t="s">
        <v>200</v>
      </c>
      <c r="P123" s="77" t="s">
        <v>201</v>
      </c>
      <c r="Q123" s="77" t="s">
        <v>202</v>
      </c>
      <c r="R123" s="77" t="s">
        <v>203</v>
      </c>
      <c r="S123" s="77" t="s">
        <v>204</v>
      </c>
      <c r="T123" s="78" t="s">
        <v>205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1:65" s="2" customFormat="1" ht="22.9" customHeight="1">
      <c r="A124" s="35"/>
      <c r="B124" s="36"/>
      <c r="C124" s="83" t="s">
        <v>206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</f>
        <v>0</v>
      </c>
      <c r="Q124" s="80"/>
      <c r="R124" s="175">
        <f>R125</f>
        <v>45.372006137599996</v>
      </c>
      <c r="S124" s="80"/>
      <c r="T124" s="176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84</v>
      </c>
      <c r="AU124" s="17" t="s">
        <v>187</v>
      </c>
      <c r="BK124" s="177">
        <f>BK125</f>
        <v>0</v>
      </c>
    </row>
    <row r="125" spans="1:65" s="12" customFormat="1" ht="25.9" customHeight="1">
      <c r="B125" s="178"/>
      <c r="C125" s="179"/>
      <c r="D125" s="180" t="s">
        <v>84</v>
      </c>
      <c r="E125" s="181" t="s">
        <v>318</v>
      </c>
      <c r="F125" s="181" t="s">
        <v>319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P126+P144+P158+P181</f>
        <v>0</v>
      </c>
      <c r="Q125" s="186"/>
      <c r="R125" s="187">
        <f>R126+R144+R158+R181</f>
        <v>45.372006137599996</v>
      </c>
      <c r="S125" s="186"/>
      <c r="T125" s="188">
        <f>T126+T144+T158+T181</f>
        <v>0</v>
      </c>
      <c r="AR125" s="189" t="s">
        <v>93</v>
      </c>
      <c r="AT125" s="190" t="s">
        <v>84</v>
      </c>
      <c r="AU125" s="190" t="s">
        <v>85</v>
      </c>
      <c r="AY125" s="189" t="s">
        <v>209</v>
      </c>
      <c r="BK125" s="191">
        <f>BK126+BK144+BK158+BK181</f>
        <v>0</v>
      </c>
    </row>
    <row r="126" spans="1:65" s="12" customFormat="1" ht="22.9" customHeight="1">
      <c r="B126" s="178"/>
      <c r="C126" s="179"/>
      <c r="D126" s="180" t="s">
        <v>84</v>
      </c>
      <c r="E126" s="192" t="s">
        <v>93</v>
      </c>
      <c r="F126" s="192" t="s">
        <v>320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SUM(P127:P143)</f>
        <v>0</v>
      </c>
      <c r="Q126" s="186"/>
      <c r="R126" s="187">
        <f>SUM(R127:R143)</f>
        <v>0</v>
      </c>
      <c r="S126" s="186"/>
      <c r="T126" s="188">
        <f>SUM(T127:T143)</f>
        <v>0</v>
      </c>
      <c r="AR126" s="189" t="s">
        <v>93</v>
      </c>
      <c r="AT126" s="190" t="s">
        <v>84</v>
      </c>
      <c r="AU126" s="190" t="s">
        <v>93</v>
      </c>
      <c r="AY126" s="189" t="s">
        <v>209</v>
      </c>
      <c r="BK126" s="191">
        <f>SUM(BK127:BK143)</f>
        <v>0</v>
      </c>
    </row>
    <row r="127" spans="1:65" s="2" customFormat="1" ht="33" customHeight="1">
      <c r="A127" s="35"/>
      <c r="B127" s="36"/>
      <c r="C127" s="194" t="s">
        <v>93</v>
      </c>
      <c r="D127" s="194" t="s">
        <v>212</v>
      </c>
      <c r="E127" s="195" t="s">
        <v>3909</v>
      </c>
      <c r="F127" s="196" t="s">
        <v>3910</v>
      </c>
      <c r="G127" s="197" t="s">
        <v>342</v>
      </c>
      <c r="H127" s="198">
        <v>21.725000000000001</v>
      </c>
      <c r="I127" s="199"/>
      <c r="J127" s="200">
        <f>ROUND(I127*H127,2)</f>
        <v>0</v>
      </c>
      <c r="K127" s="196" t="s">
        <v>324</v>
      </c>
      <c r="L127" s="40"/>
      <c r="M127" s="201" t="s">
        <v>1</v>
      </c>
      <c r="N127" s="202" t="s">
        <v>50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95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217</v>
      </c>
      <c r="BM127" s="205" t="s">
        <v>3911</v>
      </c>
    </row>
    <row r="128" spans="1:65" s="2" customFormat="1" ht="11.25">
      <c r="A128" s="35"/>
      <c r="B128" s="36"/>
      <c r="C128" s="37"/>
      <c r="D128" s="207" t="s">
        <v>219</v>
      </c>
      <c r="E128" s="37"/>
      <c r="F128" s="208" t="s">
        <v>3912</v>
      </c>
      <c r="G128" s="37"/>
      <c r="H128" s="37"/>
      <c r="I128" s="209"/>
      <c r="J128" s="37"/>
      <c r="K128" s="37"/>
      <c r="L128" s="40"/>
      <c r="M128" s="210"/>
      <c r="N128" s="21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219</v>
      </c>
      <c r="AU128" s="17" t="s">
        <v>95</v>
      </c>
    </row>
    <row r="129" spans="1:65" s="13" customFormat="1" ht="11.25">
      <c r="B129" s="214"/>
      <c r="C129" s="215"/>
      <c r="D129" s="212" t="s">
        <v>263</v>
      </c>
      <c r="E129" s="216" t="s">
        <v>1</v>
      </c>
      <c r="F129" s="217" t="s">
        <v>3913</v>
      </c>
      <c r="G129" s="215"/>
      <c r="H129" s="218">
        <v>21.725000000000001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263</v>
      </c>
      <c r="AU129" s="224" t="s">
        <v>95</v>
      </c>
      <c r="AV129" s="13" t="s">
        <v>95</v>
      </c>
      <c r="AW129" s="13" t="s">
        <v>41</v>
      </c>
      <c r="AX129" s="13" t="s">
        <v>93</v>
      </c>
      <c r="AY129" s="224" t="s">
        <v>209</v>
      </c>
    </row>
    <row r="130" spans="1:65" s="2" customFormat="1" ht="37.9" customHeight="1">
      <c r="A130" s="35"/>
      <c r="B130" s="36"/>
      <c r="C130" s="194" t="s">
        <v>95</v>
      </c>
      <c r="D130" s="194" t="s">
        <v>212</v>
      </c>
      <c r="E130" s="195" t="s">
        <v>3914</v>
      </c>
      <c r="F130" s="196" t="s">
        <v>3915</v>
      </c>
      <c r="G130" s="197" t="s">
        <v>342</v>
      </c>
      <c r="H130" s="198">
        <v>2.835</v>
      </c>
      <c r="I130" s="199"/>
      <c r="J130" s="200">
        <f>ROUND(I130*H130,2)</f>
        <v>0</v>
      </c>
      <c r="K130" s="196" t="s">
        <v>324</v>
      </c>
      <c r="L130" s="40"/>
      <c r="M130" s="201" t="s">
        <v>1</v>
      </c>
      <c r="N130" s="202" t="s">
        <v>50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217</v>
      </c>
      <c r="AT130" s="205" t="s">
        <v>212</v>
      </c>
      <c r="AU130" s="205" t="s">
        <v>95</v>
      </c>
      <c r="AY130" s="17" t="s">
        <v>209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7" t="s">
        <v>93</v>
      </c>
      <c r="BK130" s="206">
        <f>ROUND(I130*H130,2)</f>
        <v>0</v>
      </c>
      <c r="BL130" s="17" t="s">
        <v>217</v>
      </c>
      <c r="BM130" s="205" t="s">
        <v>3916</v>
      </c>
    </row>
    <row r="131" spans="1:65" s="2" customFormat="1" ht="11.25">
      <c r="A131" s="35"/>
      <c r="B131" s="36"/>
      <c r="C131" s="37"/>
      <c r="D131" s="207" t="s">
        <v>219</v>
      </c>
      <c r="E131" s="37"/>
      <c r="F131" s="208" t="s">
        <v>3917</v>
      </c>
      <c r="G131" s="37"/>
      <c r="H131" s="37"/>
      <c r="I131" s="209"/>
      <c r="J131" s="37"/>
      <c r="K131" s="37"/>
      <c r="L131" s="40"/>
      <c r="M131" s="210"/>
      <c r="N131" s="211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219</v>
      </c>
      <c r="AU131" s="17" t="s">
        <v>95</v>
      </c>
    </row>
    <row r="132" spans="1:65" s="13" customFormat="1" ht="11.25">
      <c r="B132" s="214"/>
      <c r="C132" s="215"/>
      <c r="D132" s="212" t="s">
        <v>263</v>
      </c>
      <c r="E132" s="216" t="s">
        <v>1</v>
      </c>
      <c r="F132" s="217" t="s">
        <v>3918</v>
      </c>
      <c r="G132" s="215"/>
      <c r="H132" s="218">
        <v>2.835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263</v>
      </c>
      <c r="AU132" s="224" t="s">
        <v>95</v>
      </c>
      <c r="AV132" s="13" t="s">
        <v>95</v>
      </c>
      <c r="AW132" s="13" t="s">
        <v>41</v>
      </c>
      <c r="AX132" s="13" t="s">
        <v>93</v>
      </c>
      <c r="AY132" s="224" t="s">
        <v>209</v>
      </c>
    </row>
    <row r="133" spans="1:65" s="2" customFormat="1" ht="37.9" customHeight="1">
      <c r="A133" s="35"/>
      <c r="B133" s="36"/>
      <c r="C133" s="194" t="s">
        <v>130</v>
      </c>
      <c r="D133" s="194" t="s">
        <v>212</v>
      </c>
      <c r="E133" s="195" t="s">
        <v>364</v>
      </c>
      <c r="F133" s="196" t="s">
        <v>365</v>
      </c>
      <c r="G133" s="197" t="s">
        <v>342</v>
      </c>
      <c r="H133" s="198">
        <v>18.885000000000002</v>
      </c>
      <c r="I133" s="199"/>
      <c r="J133" s="200">
        <f>ROUND(I133*H133,2)</f>
        <v>0</v>
      </c>
      <c r="K133" s="196" t="s">
        <v>324</v>
      </c>
      <c r="L133" s="40"/>
      <c r="M133" s="201" t="s">
        <v>1</v>
      </c>
      <c r="N133" s="202" t="s">
        <v>50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217</v>
      </c>
      <c r="AT133" s="205" t="s">
        <v>212</v>
      </c>
      <c r="AU133" s="205" t="s">
        <v>95</v>
      </c>
      <c r="AY133" s="17" t="s">
        <v>209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93</v>
      </c>
      <c r="BK133" s="206">
        <f>ROUND(I133*H133,2)</f>
        <v>0</v>
      </c>
      <c r="BL133" s="17" t="s">
        <v>217</v>
      </c>
      <c r="BM133" s="205" t="s">
        <v>3919</v>
      </c>
    </row>
    <row r="134" spans="1:65" s="2" customFormat="1" ht="11.25">
      <c r="A134" s="35"/>
      <c r="B134" s="36"/>
      <c r="C134" s="37"/>
      <c r="D134" s="207" t="s">
        <v>219</v>
      </c>
      <c r="E134" s="37"/>
      <c r="F134" s="208" t="s">
        <v>367</v>
      </c>
      <c r="G134" s="37"/>
      <c r="H134" s="37"/>
      <c r="I134" s="209"/>
      <c r="J134" s="37"/>
      <c r="K134" s="37"/>
      <c r="L134" s="40"/>
      <c r="M134" s="210"/>
      <c r="N134" s="21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219</v>
      </c>
      <c r="AU134" s="17" t="s">
        <v>95</v>
      </c>
    </row>
    <row r="135" spans="1:65" s="13" customFormat="1" ht="11.25">
      <c r="B135" s="214"/>
      <c r="C135" s="215"/>
      <c r="D135" s="212" t="s">
        <v>263</v>
      </c>
      <c r="E135" s="216" t="s">
        <v>1</v>
      </c>
      <c r="F135" s="217" t="s">
        <v>3920</v>
      </c>
      <c r="G135" s="215"/>
      <c r="H135" s="218">
        <v>18.885000000000002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263</v>
      </c>
      <c r="AU135" s="224" t="s">
        <v>95</v>
      </c>
      <c r="AV135" s="13" t="s">
        <v>95</v>
      </c>
      <c r="AW135" s="13" t="s">
        <v>41</v>
      </c>
      <c r="AX135" s="13" t="s">
        <v>93</v>
      </c>
      <c r="AY135" s="224" t="s">
        <v>209</v>
      </c>
    </row>
    <row r="136" spans="1:65" s="2" customFormat="1" ht="33" customHeight="1">
      <c r="A136" s="35"/>
      <c r="B136" s="36"/>
      <c r="C136" s="194" t="s">
        <v>217</v>
      </c>
      <c r="D136" s="194" t="s">
        <v>212</v>
      </c>
      <c r="E136" s="195" t="s">
        <v>381</v>
      </c>
      <c r="F136" s="196" t="s">
        <v>382</v>
      </c>
      <c r="G136" s="197" t="s">
        <v>383</v>
      </c>
      <c r="H136" s="198">
        <v>33.993000000000002</v>
      </c>
      <c r="I136" s="199"/>
      <c r="J136" s="200">
        <f>ROUND(I136*H136,2)</f>
        <v>0</v>
      </c>
      <c r="K136" s="196" t="s">
        <v>324</v>
      </c>
      <c r="L136" s="40"/>
      <c r="M136" s="201" t="s">
        <v>1</v>
      </c>
      <c r="N136" s="202" t="s">
        <v>50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95</v>
      </c>
      <c r="AY136" s="17" t="s">
        <v>209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7" t="s">
        <v>93</v>
      </c>
      <c r="BK136" s="206">
        <f>ROUND(I136*H136,2)</f>
        <v>0</v>
      </c>
      <c r="BL136" s="17" t="s">
        <v>217</v>
      </c>
      <c r="BM136" s="205" t="s">
        <v>3921</v>
      </c>
    </row>
    <row r="137" spans="1:65" s="2" customFormat="1" ht="11.25">
      <c r="A137" s="35"/>
      <c r="B137" s="36"/>
      <c r="C137" s="37"/>
      <c r="D137" s="207" t="s">
        <v>219</v>
      </c>
      <c r="E137" s="37"/>
      <c r="F137" s="208" t="s">
        <v>385</v>
      </c>
      <c r="G137" s="37"/>
      <c r="H137" s="37"/>
      <c r="I137" s="209"/>
      <c r="J137" s="37"/>
      <c r="K137" s="37"/>
      <c r="L137" s="40"/>
      <c r="M137" s="210"/>
      <c r="N137" s="211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219</v>
      </c>
      <c r="AU137" s="17" t="s">
        <v>95</v>
      </c>
    </row>
    <row r="138" spans="1:65" s="13" customFormat="1" ht="11.25">
      <c r="B138" s="214"/>
      <c r="C138" s="215"/>
      <c r="D138" s="212" t="s">
        <v>263</v>
      </c>
      <c r="E138" s="216" t="s">
        <v>1</v>
      </c>
      <c r="F138" s="217" t="s">
        <v>3922</v>
      </c>
      <c r="G138" s="215"/>
      <c r="H138" s="218">
        <v>33.993000000000002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263</v>
      </c>
      <c r="AU138" s="224" t="s">
        <v>95</v>
      </c>
      <c r="AV138" s="13" t="s">
        <v>95</v>
      </c>
      <c r="AW138" s="13" t="s">
        <v>41</v>
      </c>
      <c r="AX138" s="13" t="s">
        <v>93</v>
      </c>
      <c r="AY138" s="224" t="s">
        <v>209</v>
      </c>
    </row>
    <row r="139" spans="1:65" s="2" customFormat="1" ht="24.2" customHeight="1">
      <c r="A139" s="35"/>
      <c r="B139" s="36"/>
      <c r="C139" s="194" t="s">
        <v>208</v>
      </c>
      <c r="D139" s="194" t="s">
        <v>212</v>
      </c>
      <c r="E139" s="195" t="s">
        <v>391</v>
      </c>
      <c r="F139" s="196" t="s">
        <v>392</v>
      </c>
      <c r="G139" s="197" t="s">
        <v>342</v>
      </c>
      <c r="H139" s="198">
        <v>2.835</v>
      </c>
      <c r="I139" s="199"/>
      <c r="J139" s="200">
        <f>ROUND(I139*H139,2)</f>
        <v>0</v>
      </c>
      <c r="K139" s="196" t="s">
        <v>324</v>
      </c>
      <c r="L139" s="40"/>
      <c r="M139" s="201" t="s">
        <v>1</v>
      </c>
      <c r="N139" s="202" t="s">
        <v>50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95</v>
      </c>
      <c r="AY139" s="17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7" t="s">
        <v>93</v>
      </c>
      <c r="BK139" s="206">
        <f>ROUND(I139*H139,2)</f>
        <v>0</v>
      </c>
      <c r="BL139" s="17" t="s">
        <v>217</v>
      </c>
      <c r="BM139" s="205" t="s">
        <v>3923</v>
      </c>
    </row>
    <row r="140" spans="1:65" s="2" customFormat="1" ht="11.25">
      <c r="A140" s="35"/>
      <c r="B140" s="36"/>
      <c r="C140" s="37"/>
      <c r="D140" s="207" t="s">
        <v>219</v>
      </c>
      <c r="E140" s="37"/>
      <c r="F140" s="208" t="s">
        <v>394</v>
      </c>
      <c r="G140" s="37"/>
      <c r="H140" s="37"/>
      <c r="I140" s="209"/>
      <c r="J140" s="37"/>
      <c r="K140" s="37"/>
      <c r="L140" s="40"/>
      <c r="M140" s="210"/>
      <c r="N140" s="21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219</v>
      </c>
      <c r="AU140" s="17" t="s">
        <v>95</v>
      </c>
    </row>
    <row r="141" spans="1:65" s="13" customFormat="1" ht="11.25">
      <c r="B141" s="214"/>
      <c r="C141" s="215"/>
      <c r="D141" s="212" t="s">
        <v>263</v>
      </c>
      <c r="E141" s="216" t="s">
        <v>1</v>
      </c>
      <c r="F141" s="217" t="s">
        <v>3924</v>
      </c>
      <c r="G141" s="215"/>
      <c r="H141" s="218">
        <v>2.835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263</v>
      </c>
      <c r="AU141" s="224" t="s">
        <v>95</v>
      </c>
      <c r="AV141" s="13" t="s">
        <v>95</v>
      </c>
      <c r="AW141" s="13" t="s">
        <v>41</v>
      </c>
      <c r="AX141" s="13" t="s">
        <v>93</v>
      </c>
      <c r="AY141" s="224" t="s">
        <v>209</v>
      </c>
    </row>
    <row r="142" spans="1:65" s="2" customFormat="1" ht="24.2" customHeight="1">
      <c r="A142" s="35"/>
      <c r="B142" s="36"/>
      <c r="C142" s="194" t="s">
        <v>241</v>
      </c>
      <c r="D142" s="194" t="s">
        <v>212</v>
      </c>
      <c r="E142" s="195" t="s">
        <v>3925</v>
      </c>
      <c r="F142" s="196" t="s">
        <v>3926</v>
      </c>
      <c r="G142" s="197" t="s">
        <v>462</v>
      </c>
      <c r="H142" s="198">
        <v>33</v>
      </c>
      <c r="I142" s="199"/>
      <c r="J142" s="200">
        <f>ROUND(I142*H142,2)</f>
        <v>0</v>
      </c>
      <c r="K142" s="196" t="s">
        <v>324</v>
      </c>
      <c r="L142" s="40"/>
      <c r="M142" s="201" t="s">
        <v>1</v>
      </c>
      <c r="N142" s="202" t="s">
        <v>50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95</v>
      </c>
      <c r="AY142" s="17" t="s">
        <v>209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7" t="s">
        <v>93</v>
      </c>
      <c r="BK142" s="206">
        <f>ROUND(I142*H142,2)</f>
        <v>0</v>
      </c>
      <c r="BL142" s="17" t="s">
        <v>217</v>
      </c>
      <c r="BM142" s="205" t="s">
        <v>3927</v>
      </c>
    </row>
    <row r="143" spans="1:65" s="2" customFormat="1" ht="11.25">
      <c r="A143" s="35"/>
      <c r="B143" s="36"/>
      <c r="C143" s="37"/>
      <c r="D143" s="207" t="s">
        <v>219</v>
      </c>
      <c r="E143" s="37"/>
      <c r="F143" s="208" t="s">
        <v>3928</v>
      </c>
      <c r="G143" s="37"/>
      <c r="H143" s="37"/>
      <c r="I143" s="209"/>
      <c r="J143" s="37"/>
      <c r="K143" s="37"/>
      <c r="L143" s="40"/>
      <c r="M143" s="210"/>
      <c r="N143" s="211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7" t="s">
        <v>219</v>
      </c>
      <c r="AU143" s="17" t="s">
        <v>95</v>
      </c>
    </row>
    <row r="144" spans="1:65" s="12" customFormat="1" ht="22.9" customHeight="1">
      <c r="B144" s="178"/>
      <c r="C144" s="179"/>
      <c r="D144" s="180" t="s">
        <v>84</v>
      </c>
      <c r="E144" s="192" t="s">
        <v>208</v>
      </c>
      <c r="F144" s="192" t="s">
        <v>3929</v>
      </c>
      <c r="G144" s="179"/>
      <c r="H144" s="179"/>
      <c r="I144" s="182"/>
      <c r="J144" s="193">
        <f>BK144</f>
        <v>0</v>
      </c>
      <c r="K144" s="179"/>
      <c r="L144" s="184"/>
      <c r="M144" s="185"/>
      <c r="N144" s="186"/>
      <c r="O144" s="186"/>
      <c r="P144" s="187">
        <f>SUM(P145:P157)</f>
        <v>0</v>
      </c>
      <c r="Q144" s="186"/>
      <c r="R144" s="187">
        <f>SUM(R145:R157)</f>
        <v>39.444407999999996</v>
      </c>
      <c r="S144" s="186"/>
      <c r="T144" s="188">
        <f>SUM(T145:T157)</f>
        <v>0</v>
      </c>
      <c r="AR144" s="189" t="s">
        <v>93</v>
      </c>
      <c r="AT144" s="190" t="s">
        <v>84</v>
      </c>
      <c r="AU144" s="190" t="s">
        <v>93</v>
      </c>
      <c r="AY144" s="189" t="s">
        <v>209</v>
      </c>
      <c r="BK144" s="191">
        <f>SUM(BK145:BK157)</f>
        <v>0</v>
      </c>
    </row>
    <row r="145" spans="1:65" s="2" customFormat="1" ht="21.75" customHeight="1">
      <c r="A145" s="35"/>
      <c r="B145" s="36"/>
      <c r="C145" s="194" t="s">
        <v>248</v>
      </c>
      <c r="D145" s="194" t="s">
        <v>212</v>
      </c>
      <c r="E145" s="195" t="s">
        <v>3930</v>
      </c>
      <c r="F145" s="196" t="s">
        <v>3931</v>
      </c>
      <c r="G145" s="197" t="s">
        <v>462</v>
      </c>
      <c r="H145" s="198">
        <v>40.4</v>
      </c>
      <c r="I145" s="199"/>
      <c r="J145" s="200">
        <f>ROUND(I145*H145,2)</f>
        <v>0</v>
      </c>
      <c r="K145" s="196" t="s">
        <v>324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0.34499999999999997</v>
      </c>
      <c r="R145" s="203">
        <f>Q145*H145</f>
        <v>13.937999999999999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3932</v>
      </c>
    </row>
    <row r="146" spans="1:65" s="2" customFormat="1" ht="11.25">
      <c r="A146" s="35"/>
      <c r="B146" s="36"/>
      <c r="C146" s="37"/>
      <c r="D146" s="207" t="s">
        <v>219</v>
      </c>
      <c r="E146" s="37"/>
      <c r="F146" s="208" t="s">
        <v>3933</v>
      </c>
      <c r="G146" s="37"/>
      <c r="H146" s="37"/>
      <c r="I146" s="209"/>
      <c r="J146" s="37"/>
      <c r="K146" s="37"/>
      <c r="L146" s="40"/>
      <c r="M146" s="210"/>
      <c r="N146" s="21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219</v>
      </c>
      <c r="AU146" s="17" t="s">
        <v>95</v>
      </c>
    </row>
    <row r="147" spans="1:65" s="13" customFormat="1" ht="11.25">
      <c r="B147" s="214"/>
      <c r="C147" s="215"/>
      <c r="D147" s="212" t="s">
        <v>263</v>
      </c>
      <c r="E147" s="216" t="s">
        <v>1</v>
      </c>
      <c r="F147" s="217" t="s">
        <v>3934</v>
      </c>
      <c r="G147" s="215"/>
      <c r="H147" s="218">
        <v>40.4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263</v>
      </c>
      <c r="AU147" s="224" t="s">
        <v>95</v>
      </c>
      <c r="AV147" s="13" t="s">
        <v>95</v>
      </c>
      <c r="AW147" s="13" t="s">
        <v>41</v>
      </c>
      <c r="AX147" s="13" t="s">
        <v>93</v>
      </c>
      <c r="AY147" s="224" t="s">
        <v>209</v>
      </c>
    </row>
    <row r="148" spans="1:65" s="2" customFormat="1" ht="21.75" customHeight="1">
      <c r="A148" s="35"/>
      <c r="B148" s="36"/>
      <c r="C148" s="194" t="s">
        <v>254</v>
      </c>
      <c r="D148" s="194" t="s">
        <v>212</v>
      </c>
      <c r="E148" s="195" t="s">
        <v>3935</v>
      </c>
      <c r="F148" s="196" t="s">
        <v>3936</v>
      </c>
      <c r="G148" s="197" t="s">
        <v>462</v>
      </c>
      <c r="H148" s="198">
        <v>32.799999999999997</v>
      </c>
      <c r="I148" s="199"/>
      <c r="J148" s="200">
        <f>ROUND(I148*H148,2)</f>
        <v>0</v>
      </c>
      <c r="K148" s="196" t="s">
        <v>324</v>
      </c>
      <c r="L148" s="40"/>
      <c r="M148" s="201" t="s">
        <v>1</v>
      </c>
      <c r="N148" s="202" t="s">
        <v>50</v>
      </c>
      <c r="O148" s="72"/>
      <c r="P148" s="203">
        <f>O148*H148</f>
        <v>0</v>
      </c>
      <c r="Q148" s="203">
        <v>0.46</v>
      </c>
      <c r="R148" s="203">
        <f>Q148*H148</f>
        <v>15.087999999999999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95</v>
      </c>
      <c r="AY148" s="17" t="s">
        <v>209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93</v>
      </c>
      <c r="BK148" s="206">
        <f>ROUND(I148*H148,2)</f>
        <v>0</v>
      </c>
      <c r="BL148" s="17" t="s">
        <v>217</v>
      </c>
      <c r="BM148" s="205" t="s">
        <v>3937</v>
      </c>
    </row>
    <row r="149" spans="1:65" s="2" customFormat="1" ht="11.25">
      <c r="A149" s="35"/>
      <c r="B149" s="36"/>
      <c r="C149" s="37"/>
      <c r="D149" s="207" t="s">
        <v>219</v>
      </c>
      <c r="E149" s="37"/>
      <c r="F149" s="208" t="s">
        <v>3938</v>
      </c>
      <c r="G149" s="37"/>
      <c r="H149" s="37"/>
      <c r="I149" s="209"/>
      <c r="J149" s="37"/>
      <c r="K149" s="37"/>
      <c r="L149" s="40"/>
      <c r="M149" s="210"/>
      <c r="N149" s="21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219</v>
      </c>
      <c r="AU149" s="17" t="s">
        <v>95</v>
      </c>
    </row>
    <row r="150" spans="1:65" s="2" customFormat="1" ht="24.2" customHeight="1">
      <c r="A150" s="35"/>
      <c r="B150" s="36"/>
      <c r="C150" s="194" t="s">
        <v>259</v>
      </c>
      <c r="D150" s="194" t="s">
        <v>212</v>
      </c>
      <c r="E150" s="195" t="s">
        <v>3939</v>
      </c>
      <c r="F150" s="196" t="s">
        <v>3940</v>
      </c>
      <c r="G150" s="197" t="s">
        <v>462</v>
      </c>
      <c r="H150" s="198">
        <v>7.6</v>
      </c>
      <c r="I150" s="199"/>
      <c r="J150" s="200">
        <f>ROUND(I150*H150,2)</f>
        <v>0</v>
      </c>
      <c r="K150" s="196" t="s">
        <v>324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8.9219999999999994E-2</v>
      </c>
      <c r="R150" s="203">
        <f>Q150*H150</f>
        <v>0.6780719999999999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3941</v>
      </c>
    </row>
    <row r="151" spans="1:65" s="2" customFormat="1" ht="11.25">
      <c r="A151" s="35"/>
      <c r="B151" s="36"/>
      <c r="C151" s="37"/>
      <c r="D151" s="207" t="s">
        <v>219</v>
      </c>
      <c r="E151" s="37"/>
      <c r="F151" s="208" t="s">
        <v>3942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219</v>
      </c>
      <c r="AU151" s="17" t="s">
        <v>95</v>
      </c>
    </row>
    <row r="152" spans="1:65" s="2" customFormat="1" ht="24.2" customHeight="1">
      <c r="A152" s="35"/>
      <c r="B152" s="36"/>
      <c r="C152" s="250" t="s">
        <v>265</v>
      </c>
      <c r="D152" s="250" t="s">
        <v>405</v>
      </c>
      <c r="E152" s="251" t="s">
        <v>3943</v>
      </c>
      <c r="F152" s="252" t="s">
        <v>3944</v>
      </c>
      <c r="G152" s="253" t="s">
        <v>462</v>
      </c>
      <c r="H152" s="254">
        <v>33.456000000000003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50</v>
      </c>
      <c r="O152" s="72"/>
      <c r="P152" s="203">
        <f>O152*H152</f>
        <v>0</v>
      </c>
      <c r="Q152" s="203">
        <v>0.14000000000000001</v>
      </c>
      <c r="R152" s="203">
        <f>Q152*H152</f>
        <v>4.6838400000000009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254</v>
      </c>
      <c r="AT152" s="205" t="s">
        <v>405</v>
      </c>
      <c r="AU152" s="205" t="s">
        <v>95</v>
      </c>
      <c r="AY152" s="17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93</v>
      </c>
      <c r="BK152" s="206">
        <f>ROUND(I152*H152,2)</f>
        <v>0</v>
      </c>
      <c r="BL152" s="17" t="s">
        <v>217</v>
      </c>
      <c r="BM152" s="205" t="s">
        <v>3945</v>
      </c>
    </row>
    <row r="153" spans="1:65" s="13" customFormat="1" ht="11.25">
      <c r="B153" s="214"/>
      <c r="C153" s="215"/>
      <c r="D153" s="212" t="s">
        <v>263</v>
      </c>
      <c r="E153" s="216" t="s">
        <v>1</v>
      </c>
      <c r="F153" s="217" t="s">
        <v>3946</v>
      </c>
      <c r="G153" s="215"/>
      <c r="H153" s="218">
        <v>33.456000000000003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263</v>
      </c>
      <c r="AU153" s="224" t="s">
        <v>95</v>
      </c>
      <c r="AV153" s="13" t="s">
        <v>95</v>
      </c>
      <c r="AW153" s="13" t="s">
        <v>41</v>
      </c>
      <c r="AX153" s="13" t="s">
        <v>93</v>
      </c>
      <c r="AY153" s="224" t="s">
        <v>209</v>
      </c>
    </row>
    <row r="154" spans="1:65" s="2" customFormat="1" ht="24.2" customHeight="1">
      <c r="A154" s="35"/>
      <c r="B154" s="36"/>
      <c r="C154" s="250" t="s">
        <v>270</v>
      </c>
      <c r="D154" s="250" t="s">
        <v>405</v>
      </c>
      <c r="E154" s="251" t="s">
        <v>3947</v>
      </c>
      <c r="F154" s="252" t="s">
        <v>3948</v>
      </c>
      <c r="G154" s="253" t="s">
        <v>462</v>
      </c>
      <c r="H154" s="254">
        <v>7.7519999999999998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50</v>
      </c>
      <c r="O154" s="72"/>
      <c r="P154" s="203">
        <f>O154*H154</f>
        <v>0</v>
      </c>
      <c r="Q154" s="203">
        <v>0.18</v>
      </c>
      <c r="R154" s="203">
        <f>Q154*H154</f>
        <v>1.3953599999999999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254</v>
      </c>
      <c r="AT154" s="205" t="s">
        <v>405</v>
      </c>
      <c r="AU154" s="205" t="s">
        <v>95</v>
      </c>
      <c r="AY154" s="17" t="s">
        <v>209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93</v>
      </c>
      <c r="BK154" s="206">
        <f>ROUND(I154*H154,2)</f>
        <v>0</v>
      </c>
      <c r="BL154" s="17" t="s">
        <v>217</v>
      </c>
      <c r="BM154" s="205" t="s">
        <v>3949</v>
      </c>
    </row>
    <row r="155" spans="1:65" s="13" customFormat="1" ht="11.25">
      <c r="B155" s="214"/>
      <c r="C155" s="215"/>
      <c r="D155" s="212" t="s">
        <v>263</v>
      </c>
      <c r="E155" s="216" t="s">
        <v>1</v>
      </c>
      <c r="F155" s="217" t="s">
        <v>3950</v>
      </c>
      <c r="G155" s="215"/>
      <c r="H155" s="218">
        <v>7.7519999999999998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263</v>
      </c>
      <c r="AU155" s="224" t="s">
        <v>95</v>
      </c>
      <c r="AV155" s="13" t="s">
        <v>95</v>
      </c>
      <c r="AW155" s="13" t="s">
        <v>41</v>
      </c>
      <c r="AX155" s="13" t="s">
        <v>93</v>
      </c>
      <c r="AY155" s="224" t="s">
        <v>209</v>
      </c>
    </row>
    <row r="156" spans="1:65" s="2" customFormat="1" ht="24.2" customHeight="1">
      <c r="A156" s="35"/>
      <c r="B156" s="36"/>
      <c r="C156" s="194" t="s">
        <v>8</v>
      </c>
      <c r="D156" s="194" t="s">
        <v>212</v>
      </c>
      <c r="E156" s="195" t="s">
        <v>3951</v>
      </c>
      <c r="F156" s="196" t="s">
        <v>3952</v>
      </c>
      <c r="G156" s="197" t="s">
        <v>462</v>
      </c>
      <c r="H156" s="198">
        <v>32.799999999999997</v>
      </c>
      <c r="I156" s="199"/>
      <c r="J156" s="200">
        <f>ROUND(I156*H156,2)</f>
        <v>0</v>
      </c>
      <c r="K156" s="196" t="s">
        <v>324</v>
      </c>
      <c r="L156" s="40"/>
      <c r="M156" s="201" t="s">
        <v>1</v>
      </c>
      <c r="N156" s="202" t="s">
        <v>50</v>
      </c>
      <c r="O156" s="72"/>
      <c r="P156" s="203">
        <f>O156*H156</f>
        <v>0</v>
      </c>
      <c r="Q156" s="203">
        <v>0.11162</v>
      </c>
      <c r="R156" s="203">
        <f>Q156*H156</f>
        <v>3.6611359999999995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95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3953</v>
      </c>
    </row>
    <row r="157" spans="1:65" s="2" customFormat="1" ht="11.25">
      <c r="A157" s="35"/>
      <c r="B157" s="36"/>
      <c r="C157" s="37"/>
      <c r="D157" s="207" t="s">
        <v>219</v>
      </c>
      <c r="E157" s="37"/>
      <c r="F157" s="208" t="s">
        <v>3954</v>
      </c>
      <c r="G157" s="37"/>
      <c r="H157" s="37"/>
      <c r="I157" s="209"/>
      <c r="J157" s="37"/>
      <c r="K157" s="37"/>
      <c r="L157" s="40"/>
      <c r="M157" s="210"/>
      <c r="N157" s="211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219</v>
      </c>
      <c r="AU157" s="17" t="s">
        <v>95</v>
      </c>
    </row>
    <row r="158" spans="1:65" s="12" customFormat="1" ht="22.9" customHeight="1">
      <c r="B158" s="178"/>
      <c r="C158" s="179"/>
      <c r="D158" s="180" t="s">
        <v>84</v>
      </c>
      <c r="E158" s="192" t="s">
        <v>259</v>
      </c>
      <c r="F158" s="192" t="s">
        <v>969</v>
      </c>
      <c r="G158" s="179"/>
      <c r="H158" s="179"/>
      <c r="I158" s="182"/>
      <c r="J158" s="193">
        <f>BK158</f>
        <v>0</v>
      </c>
      <c r="K158" s="179"/>
      <c r="L158" s="184"/>
      <c r="M158" s="185"/>
      <c r="N158" s="186"/>
      <c r="O158" s="186"/>
      <c r="P158" s="187">
        <f>SUM(P159:P180)</f>
        <v>0</v>
      </c>
      <c r="Q158" s="186"/>
      <c r="R158" s="187">
        <f>SUM(R159:R180)</f>
        <v>5.9275981375999987</v>
      </c>
      <c r="S158" s="186"/>
      <c r="T158" s="188">
        <f>SUM(T159:T180)</f>
        <v>0</v>
      </c>
      <c r="AR158" s="189" t="s">
        <v>93</v>
      </c>
      <c r="AT158" s="190" t="s">
        <v>84</v>
      </c>
      <c r="AU158" s="190" t="s">
        <v>93</v>
      </c>
      <c r="AY158" s="189" t="s">
        <v>209</v>
      </c>
      <c r="BK158" s="191">
        <f>SUM(BK159:BK180)</f>
        <v>0</v>
      </c>
    </row>
    <row r="159" spans="1:65" s="2" customFormat="1" ht="24.2" customHeight="1">
      <c r="A159" s="35"/>
      <c r="B159" s="36"/>
      <c r="C159" s="194" t="s">
        <v>279</v>
      </c>
      <c r="D159" s="194" t="s">
        <v>212</v>
      </c>
      <c r="E159" s="195" t="s">
        <v>3955</v>
      </c>
      <c r="F159" s="196" t="s">
        <v>3956</v>
      </c>
      <c r="G159" s="197" t="s">
        <v>515</v>
      </c>
      <c r="H159" s="198">
        <v>2</v>
      </c>
      <c r="I159" s="199"/>
      <c r="J159" s="200">
        <f>ROUND(I159*H159,2)</f>
        <v>0</v>
      </c>
      <c r="K159" s="196" t="s">
        <v>324</v>
      </c>
      <c r="L159" s="40"/>
      <c r="M159" s="201" t="s">
        <v>1</v>
      </c>
      <c r="N159" s="202" t="s">
        <v>50</v>
      </c>
      <c r="O159" s="72"/>
      <c r="P159" s="203">
        <f>O159*H159</f>
        <v>0</v>
      </c>
      <c r="Q159" s="203">
        <v>6.9999999999999999E-4</v>
      </c>
      <c r="R159" s="203">
        <f>Q159*H159</f>
        <v>1.4E-3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217</v>
      </c>
      <c r="AT159" s="205" t="s">
        <v>212</v>
      </c>
      <c r="AU159" s="205" t="s">
        <v>95</v>
      </c>
      <c r="AY159" s="17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7" t="s">
        <v>93</v>
      </c>
      <c r="BK159" s="206">
        <f>ROUND(I159*H159,2)</f>
        <v>0</v>
      </c>
      <c r="BL159" s="17" t="s">
        <v>217</v>
      </c>
      <c r="BM159" s="205" t="s">
        <v>3957</v>
      </c>
    </row>
    <row r="160" spans="1:65" s="2" customFormat="1" ht="11.25">
      <c r="A160" s="35"/>
      <c r="B160" s="36"/>
      <c r="C160" s="37"/>
      <c r="D160" s="207" t="s">
        <v>219</v>
      </c>
      <c r="E160" s="37"/>
      <c r="F160" s="208" t="s">
        <v>3958</v>
      </c>
      <c r="G160" s="37"/>
      <c r="H160" s="37"/>
      <c r="I160" s="209"/>
      <c r="J160" s="37"/>
      <c r="K160" s="37"/>
      <c r="L160" s="40"/>
      <c r="M160" s="210"/>
      <c r="N160" s="21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7" t="s">
        <v>219</v>
      </c>
      <c r="AU160" s="17" t="s">
        <v>95</v>
      </c>
    </row>
    <row r="161" spans="1:65" s="2" customFormat="1" ht="24.2" customHeight="1">
      <c r="A161" s="35"/>
      <c r="B161" s="36"/>
      <c r="C161" s="194" t="s">
        <v>284</v>
      </c>
      <c r="D161" s="194" t="s">
        <v>212</v>
      </c>
      <c r="E161" s="195" t="s">
        <v>3959</v>
      </c>
      <c r="F161" s="196" t="s">
        <v>3960</v>
      </c>
      <c r="G161" s="197" t="s">
        <v>515</v>
      </c>
      <c r="H161" s="198">
        <v>4</v>
      </c>
      <c r="I161" s="199"/>
      <c r="J161" s="200">
        <f>ROUND(I161*H161,2)</f>
        <v>0</v>
      </c>
      <c r="K161" s="196" t="s">
        <v>324</v>
      </c>
      <c r="L161" s="40"/>
      <c r="M161" s="201" t="s">
        <v>1</v>
      </c>
      <c r="N161" s="202" t="s">
        <v>50</v>
      </c>
      <c r="O161" s="72"/>
      <c r="P161" s="203">
        <f>O161*H161</f>
        <v>0</v>
      </c>
      <c r="Q161" s="203">
        <v>1.3334400000000001E-5</v>
      </c>
      <c r="R161" s="203">
        <f>Q161*H161</f>
        <v>5.3337600000000002E-5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95</v>
      </c>
      <c r="AY161" s="17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93</v>
      </c>
      <c r="BK161" s="206">
        <f>ROUND(I161*H161,2)</f>
        <v>0</v>
      </c>
      <c r="BL161" s="17" t="s">
        <v>217</v>
      </c>
      <c r="BM161" s="205" t="s">
        <v>3961</v>
      </c>
    </row>
    <row r="162" spans="1:65" s="2" customFormat="1" ht="11.25">
      <c r="A162" s="35"/>
      <c r="B162" s="36"/>
      <c r="C162" s="37"/>
      <c r="D162" s="207" t="s">
        <v>219</v>
      </c>
      <c r="E162" s="37"/>
      <c r="F162" s="208" t="s">
        <v>3962</v>
      </c>
      <c r="G162" s="37"/>
      <c r="H162" s="37"/>
      <c r="I162" s="209"/>
      <c r="J162" s="37"/>
      <c r="K162" s="37"/>
      <c r="L162" s="40"/>
      <c r="M162" s="210"/>
      <c r="N162" s="21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7" t="s">
        <v>219</v>
      </c>
      <c r="AU162" s="17" t="s">
        <v>95</v>
      </c>
    </row>
    <row r="163" spans="1:65" s="2" customFormat="1" ht="24.2" customHeight="1">
      <c r="A163" s="35"/>
      <c r="B163" s="36"/>
      <c r="C163" s="250" t="s">
        <v>289</v>
      </c>
      <c r="D163" s="250" t="s">
        <v>405</v>
      </c>
      <c r="E163" s="251" t="s">
        <v>3963</v>
      </c>
      <c r="F163" s="252" t="s">
        <v>3964</v>
      </c>
      <c r="G163" s="253" t="s">
        <v>515</v>
      </c>
      <c r="H163" s="254">
        <v>2</v>
      </c>
      <c r="I163" s="255"/>
      <c r="J163" s="256">
        <f>ROUND(I163*H163,2)</f>
        <v>0</v>
      </c>
      <c r="K163" s="252" t="s">
        <v>324</v>
      </c>
      <c r="L163" s="257"/>
      <c r="M163" s="258" t="s">
        <v>1</v>
      </c>
      <c r="N163" s="259" t="s">
        <v>50</v>
      </c>
      <c r="O163" s="72"/>
      <c r="P163" s="203">
        <f>O163*H163</f>
        <v>0</v>
      </c>
      <c r="Q163" s="203">
        <v>3.5000000000000001E-3</v>
      </c>
      <c r="R163" s="203">
        <f>Q163*H163</f>
        <v>7.0000000000000001E-3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254</v>
      </c>
      <c r="AT163" s="205" t="s">
        <v>405</v>
      </c>
      <c r="AU163" s="205" t="s">
        <v>95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217</v>
      </c>
      <c r="BM163" s="205" t="s">
        <v>3965</v>
      </c>
    </row>
    <row r="164" spans="1:65" s="13" customFormat="1" ht="11.25">
      <c r="B164" s="214"/>
      <c r="C164" s="215"/>
      <c r="D164" s="212" t="s">
        <v>263</v>
      </c>
      <c r="E164" s="216" t="s">
        <v>1</v>
      </c>
      <c r="F164" s="217" t="s">
        <v>3966</v>
      </c>
      <c r="G164" s="215"/>
      <c r="H164" s="218">
        <v>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263</v>
      </c>
      <c r="AU164" s="224" t="s">
        <v>95</v>
      </c>
      <c r="AV164" s="13" t="s">
        <v>95</v>
      </c>
      <c r="AW164" s="13" t="s">
        <v>41</v>
      </c>
      <c r="AX164" s="13" t="s">
        <v>85</v>
      </c>
      <c r="AY164" s="224" t="s">
        <v>209</v>
      </c>
    </row>
    <row r="165" spans="1:65" s="13" customFormat="1" ht="11.25">
      <c r="B165" s="214"/>
      <c r="C165" s="215"/>
      <c r="D165" s="212" t="s">
        <v>263</v>
      </c>
      <c r="E165" s="216" t="s">
        <v>1</v>
      </c>
      <c r="F165" s="217" t="s">
        <v>3967</v>
      </c>
      <c r="G165" s="215"/>
      <c r="H165" s="218">
        <v>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263</v>
      </c>
      <c r="AU165" s="224" t="s">
        <v>95</v>
      </c>
      <c r="AV165" s="13" t="s">
        <v>95</v>
      </c>
      <c r="AW165" s="13" t="s">
        <v>41</v>
      </c>
      <c r="AX165" s="13" t="s">
        <v>85</v>
      </c>
      <c r="AY165" s="224" t="s">
        <v>209</v>
      </c>
    </row>
    <row r="166" spans="1:65" s="14" customFormat="1" ht="11.25">
      <c r="B166" s="229"/>
      <c r="C166" s="230"/>
      <c r="D166" s="212" t="s">
        <v>263</v>
      </c>
      <c r="E166" s="231" t="s">
        <v>1</v>
      </c>
      <c r="F166" s="232" t="s">
        <v>339</v>
      </c>
      <c r="G166" s="230"/>
      <c r="H166" s="233">
        <v>2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263</v>
      </c>
      <c r="AU166" s="239" t="s">
        <v>95</v>
      </c>
      <c r="AV166" s="14" t="s">
        <v>217</v>
      </c>
      <c r="AW166" s="14" t="s">
        <v>41</v>
      </c>
      <c r="AX166" s="14" t="s">
        <v>93</v>
      </c>
      <c r="AY166" s="239" t="s">
        <v>209</v>
      </c>
    </row>
    <row r="167" spans="1:65" s="2" customFormat="1" ht="24.2" customHeight="1">
      <c r="A167" s="35"/>
      <c r="B167" s="36"/>
      <c r="C167" s="250" t="s">
        <v>416</v>
      </c>
      <c r="D167" s="250" t="s">
        <v>405</v>
      </c>
      <c r="E167" s="251" t="s">
        <v>3968</v>
      </c>
      <c r="F167" s="252" t="s">
        <v>3969</v>
      </c>
      <c r="G167" s="253" t="s">
        <v>515</v>
      </c>
      <c r="H167" s="254">
        <v>1</v>
      </c>
      <c r="I167" s="255"/>
      <c r="J167" s="256">
        <f>ROUND(I167*H167,2)</f>
        <v>0</v>
      </c>
      <c r="K167" s="252" t="s">
        <v>324</v>
      </c>
      <c r="L167" s="257"/>
      <c r="M167" s="258" t="s">
        <v>1</v>
      </c>
      <c r="N167" s="259" t="s">
        <v>50</v>
      </c>
      <c r="O167" s="72"/>
      <c r="P167" s="203">
        <f>O167*H167</f>
        <v>0</v>
      </c>
      <c r="Q167" s="203">
        <v>2.5000000000000001E-3</v>
      </c>
      <c r="R167" s="203">
        <f>Q167*H167</f>
        <v>2.5000000000000001E-3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254</v>
      </c>
      <c r="AT167" s="205" t="s">
        <v>405</v>
      </c>
      <c r="AU167" s="205" t="s">
        <v>95</v>
      </c>
      <c r="AY167" s="17" t="s">
        <v>209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7" t="s">
        <v>93</v>
      </c>
      <c r="BK167" s="206">
        <f>ROUND(I167*H167,2)</f>
        <v>0</v>
      </c>
      <c r="BL167" s="17" t="s">
        <v>217</v>
      </c>
      <c r="BM167" s="205" t="s">
        <v>3970</v>
      </c>
    </row>
    <row r="168" spans="1:65" s="13" customFormat="1" ht="11.25">
      <c r="B168" s="214"/>
      <c r="C168" s="215"/>
      <c r="D168" s="212" t="s">
        <v>263</v>
      </c>
      <c r="E168" s="216" t="s">
        <v>1</v>
      </c>
      <c r="F168" s="217" t="s">
        <v>3971</v>
      </c>
      <c r="G168" s="215"/>
      <c r="H168" s="218">
        <v>1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263</v>
      </c>
      <c r="AU168" s="224" t="s">
        <v>95</v>
      </c>
      <c r="AV168" s="13" t="s">
        <v>95</v>
      </c>
      <c r="AW168" s="13" t="s">
        <v>41</v>
      </c>
      <c r="AX168" s="13" t="s">
        <v>93</v>
      </c>
      <c r="AY168" s="224" t="s">
        <v>209</v>
      </c>
    </row>
    <row r="169" spans="1:65" s="2" customFormat="1" ht="21.75" customHeight="1">
      <c r="A169" s="35"/>
      <c r="B169" s="36"/>
      <c r="C169" s="250" t="s">
        <v>422</v>
      </c>
      <c r="D169" s="250" t="s">
        <v>405</v>
      </c>
      <c r="E169" s="251" t="s">
        <v>3972</v>
      </c>
      <c r="F169" s="252" t="s">
        <v>3973</v>
      </c>
      <c r="G169" s="253" t="s">
        <v>515</v>
      </c>
      <c r="H169" s="254">
        <v>1</v>
      </c>
      <c r="I169" s="255"/>
      <c r="J169" s="256">
        <f>ROUND(I169*H169,2)</f>
        <v>0</v>
      </c>
      <c r="K169" s="252" t="s">
        <v>324</v>
      </c>
      <c r="L169" s="257"/>
      <c r="M169" s="258" t="s">
        <v>1</v>
      </c>
      <c r="N169" s="259" t="s">
        <v>50</v>
      </c>
      <c r="O169" s="72"/>
      <c r="P169" s="203">
        <f>O169*H169</f>
        <v>0</v>
      </c>
      <c r="Q169" s="203">
        <v>8.9999999999999998E-4</v>
      </c>
      <c r="R169" s="203">
        <f>Q169*H169</f>
        <v>8.9999999999999998E-4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254</v>
      </c>
      <c r="AT169" s="205" t="s">
        <v>405</v>
      </c>
      <c r="AU169" s="205" t="s">
        <v>95</v>
      </c>
      <c r="AY169" s="17" t="s">
        <v>209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7" t="s">
        <v>93</v>
      </c>
      <c r="BK169" s="206">
        <f>ROUND(I169*H169,2)</f>
        <v>0</v>
      </c>
      <c r="BL169" s="17" t="s">
        <v>217</v>
      </c>
      <c r="BM169" s="205" t="s">
        <v>3974</v>
      </c>
    </row>
    <row r="170" spans="1:65" s="13" customFormat="1" ht="11.25">
      <c r="B170" s="214"/>
      <c r="C170" s="215"/>
      <c r="D170" s="212" t="s">
        <v>263</v>
      </c>
      <c r="E170" s="216" t="s">
        <v>1</v>
      </c>
      <c r="F170" s="217" t="s">
        <v>3975</v>
      </c>
      <c r="G170" s="215"/>
      <c r="H170" s="218">
        <v>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263</v>
      </c>
      <c r="AU170" s="224" t="s">
        <v>95</v>
      </c>
      <c r="AV170" s="13" t="s">
        <v>95</v>
      </c>
      <c r="AW170" s="13" t="s">
        <v>41</v>
      </c>
      <c r="AX170" s="13" t="s">
        <v>93</v>
      </c>
      <c r="AY170" s="224" t="s">
        <v>209</v>
      </c>
    </row>
    <row r="171" spans="1:65" s="2" customFormat="1" ht="16.5" customHeight="1">
      <c r="A171" s="35"/>
      <c r="B171" s="36"/>
      <c r="C171" s="250" t="s">
        <v>428</v>
      </c>
      <c r="D171" s="250" t="s">
        <v>405</v>
      </c>
      <c r="E171" s="251" t="s">
        <v>3976</v>
      </c>
      <c r="F171" s="252" t="s">
        <v>3977</v>
      </c>
      <c r="G171" s="253" t="s">
        <v>515</v>
      </c>
      <c r="H171" s="254">
        <v>2</v>
      </c>
      <c r="I171" s="255"/>
      <c r="J171" s="256">
        <f>ROUND(I171*H171,2)</f>
        <v>0</v>
      </c>
      <c r="K171" s="252" t="s">
        <v>324</v>
      </c>
      <c r="L171" s="257"/>
      <c r="M171" s="258" t="s">
        <v>1</v>
      </c>
      <c r="N171" s="259" t="s">
        <v>50</v>
      </c>
      <c r="O171" s="72"/>
      <c r="P171" s="203">
        <f>O171*H171</f>
        <v>0</v>
      </c>
      <c r="Q171" s="203">
        <v>1.6999999999999999E-3</v>
      </c>
      <c r="R171" s="203">
        <f>Q171*H171</f>
        <v>3.3999999999999998E-3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254</v>
      </c>
      <c r="AT171" s="205" t="s">
        <v>405</v>
      </c>
      <c r="AU171" s="205" t="s">
        <v>95</v>
      </c>
      <c r="AY171" s="17" t="s">
        <v>209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7" t="s">
        <v>93</v>
      </c>
      <c r="BK171" s="206">
        <f>ROUND(I171*H171,2)</f>
        <v>0</v>
      </c>
      <c r="BL171" s="17" t="s">
        <v>217</v>
      </c>
      <c r="BM171" s="205" t="s">
        <v>3978</v>
      </c>
    </row>
    <row r="172" spans="1:65" s="13" customFormat="1" ht="11.25">
      <c r="B172" s="214"/>
      <c r="C172" s="215"/>
      <c r="D172" s="212" t="s">
        <v>263</v>
      </c>
      <c r="E172" s="216" t="s">
        <v>1</v>
      </c>
      <c r="F172" s="217" t="s">
        <v>3979</v>
      </c>
      <c r="G172" s="215"/>
      <c r="H172" s="218">
        <v>2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263</v>
      </c>
      <c r="AU172" s="224" t="s">
        <v>95</v>
      </c>
      <c r="AV172" s="13" t="s">
        <v>95</v>
      </c>
      <c r="AW172" s="13" t="s">
        <v>41</v>
      </c>
      <c r="AX172" s="13" t="s">
        <v>93</v>
      </c>
      <c r="AY172" s="224" t="s">
        <v>209</v>
      </c>
    </row>
    <row r="173" spans="1:65" s="2" customFormat="1" ht="24.2" customHeight="1">
      <c r="A173" s="35"/>
      <c r="B173" s="36"/>
      <c r="C173" s="194" t="s">
        <v>434</v>
      </c>
      <c r="D173" s="194" t="s">
        <v>212</v>
      </c>
      <c r="E173" s="195" t="s">
        <v>3980</v>
      </c>
      <c r="F173" s="196" t="s">
        <v>3981</v>
      </c>
      <c r="G173" s="197" t="s">
        <v>515</v>
      </c>
      <c r="H173" s="198">
        <v>1</v>
      </c>
      <c r="I173" s="199"/>
      <c r="J173" s="200">
        <f>ROUND(I173*H173,2)</f>
        <v>0</v>
      </c>
      <c r="K173" s="196" t="s">
        <v>324</v>
      </c>
      <c r="L173" s="40"/>
      <c r="M173" s="201" t="s">
        <v>1</v>
      </c>
      <c r="N173" s="202" t="s">
        <v>50</v>
      </c>
      <c r="O173" s="72"/>
      <c r="P173" s="203">
        <f>O173*H173</f>
        <v>0</v>
      </c>
      <c r="Q173" s="203">
        <v>0.112405</v>
      </c>
      <c r="R173" s="203">
        <f>Q173*H173</f>
        <v>0.112405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217</v>
      </c>
      <c r="AT173" s="205" t="s">
        <v>212</v>
      </c>
      <c r="AU173" s="205" t="s">
        <v>95</v>
      </c>
      <c r="AY173" s="17" t="s">
        <v>209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93</v>
      </c>
      <c r="BK173" s="206">
        <f>ROUND(I173*H173,2)</f>
        <v>0</v>
      </c>
      <c r="BL173" s="17" t="s">
        <v>217</v>
      </c>
      <c r="BM173" s="205" t="s">
        <v>3982</v>
      </c>
    </row>
    <row r="174" spans="1:65" s="2" customFormat="1" ht="11.25">
      <c r="A174" s="35"/>
      <c r="B174" s="36"/>
      <c r="C174" s="37"/>
      <c r="D174" s="207" t="s">
        <v>219</v>
      </c>
      <c r="E174" s="37"/>
      <c r="F174" s="208" t="s">
        <v>3983</v>
      </c>
      <c r="G174" s="37"/>
      <c r="H174" s="37"/>
      <c r="I174" s="209"/>
      <c r="J174" s="37"/>
      <c r="K174" s="37"/>
      <c r="L174" s="40"/>
      <c r="M174" s="210"/>
      <c r="N174" s="21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219</v>
      </c>
      <c r="AU174" s="17" t="s">
        <v>95</v>
      </c>
    </row>
    <row r="175" spans="1:65" s="2" customFormat="1" ht="21.75" customHeight="1">
      <c r="A175" s="35"/>
      <c r="B175" s="36"/>
      <c r="C175" s="250" t="s">
        <v>440</v>
      </c>
      <c r="D175" s="250" t="s">
        <v>405</v>
      </c>
      <c r="E175" s="251" t="s">
        <v>3984</v>
      </c>
      <c r="F175" s="252" t="s">
        <v>3985</v>
      </c>
      <c r="G175" s="253" t="s">
        <v>515</v>
      </c>
      <c r="H175" s="254">
        <v>1</v>
      </c>
      <c r="I175" s="255"/>
      <c r="J175" s="256">
        <f>ROUND(I175*H175,2)</f>
        <v>0</v>
      </c>
      <c r="K175" s="252" t="s">
        <v>324</v>
      </c>
      <c r="L175" s="257"/>
      <c r="M175" s="258" t="s">
        <v>1</v>
      </c>
      <c r="N175" s="259" t="s">
        <v>50</v>
      </c>
      <c r="O175" s="72"/>
      <c r="P175" s="203">
        <f>O175*H175</f>
        <v>0</v>
      </c>
      <c r="Q175" s="203">
        <v>6.1000000000000004E-3</v>
      </c>
      <c r="R175" s="203">
        <f>Q175*H175</f>
        <v>6.1000000000000004E-3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254</v>
      </c>
      <c r="AT175" s="205" t="s">
        <v>405</v>
      </c>
      <c r="AU175" s="205" t="s">
        <v>95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217</v>
      </c>
      <c r="BM175" s="205" t="s">
        <v>3986</v>
      </c>
    </row>
    <row r="176" spans="1:65" s="2" customFormat="1" ht="24.2" customHeight="1">
      <c r="A176" s="35"/>
      <c r="B176" s="36"/>
      <c r="C176" s="194" t="s">
        <v>7</v>
      </c>
      <c r="D176" s="194" t="s">
        <v>212</v>
      </c>
      <c r="E176" s="195" t="s">
        <v>3987</v>
      </c>
      <c r="F176" s="196" t="s">
        <v>3988</v>
      </c>
      <c r="G176" s="197" t="s">
        <v>334</v>
      </c>
      <c r="H176" s="198">
        <v>36.299999999999997</v>
      </c>
      <c r="I176" s="199"/>
      <c r="J176" s="200">
        <f>ROUND(I176*H176,2)</f>
        <v>0</v>
      </c>
      <c r="K176" s="196" t="s">
        <v>324</v>
      </c>
      <c r="L176" s="40"/>
      <c r="M176" s="201" t="s">
        <v>1</v>
      </c>
      <c r="N176" s="202" t="s">
        <v>50</v>
      </c>
      <c r="O176" s="72"/>
      <c r="P176" s="203">
        <f>O176*H176</f>
        <v>0</v>
      </c>
      <c r="Q176" s="203">
        <v>0.10094599999999999</v>
      </c>
      <c r="R176" s="203">
        <f>Q176*H176</f>
        <v>3.6643397999999996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95</v>
      </c>
      <c r="AY176" s="17" t="s">
        <v>209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7" t="s">
        <v>93</v>
      </c>
      <c r="BK176" s="206">
        <f>ROUND(I176*H176,2)</f>
        <v>0</v>
      </c>
      <c r="BL176" s="17" t="s">
        <v>217</v>
      </c>
      <c r="BM176" s="205" t="s">
        <v>3989</v>
      </c>
    </row>
    <row r="177" spans="1:65" s="2" customFormat="1" ht="11.25">
      <c r="A177" s="35"/>
      <c r="B177" s="36"/>
      <c r="C177" s="37"/>
      <c r="D177" s="207" t="s">
        <v>219</v>
      </c>
      <c r="E177" s="37"/>
      <c r="F177" s="208" t="s">
        <v>3990</v>
      </c>
      <c r="G177" s="37"/>
      <c r="H177" s="37"/>
      <c r="I177" s="209"/>
      <c r="J177" s="37"/>
      <c r="K177" s="37"/>
      <c r="L177" s="40"/>
      <c r="M177" s="210"/>
      <c r="N177" s="21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219</v>
      </c>
      <c r="AU177" s="17" t="s">
        <v>95</v>
      </c>
    </row>
    <row r="178" spans="1:65" s="13" customFormat="1" ht="11.25">
      <c r="B178" s="214"/>
      <c r="C178" s="215"/>
      <c r="D178" s="212" t="s">
        <v>263</v>
      </c>
      <c r="E178" s="216" t="s">
        <v>1</v>
      </c>
      <c r="F178" s="217" t="s">
        <v>3991</v>
      </c>
      <c r="G178" s="215"/>
      <c r="H178" s="218">
        <v>36.299999999999997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263</v>
      </c>
      <c r="AU178" s="224" t="s">
        <v>95</v>
      </c>
      <c r="AV178" s="13" t="s">
        <v>95</v>
      </c>
      <c r="AW178" s="13" t="s">
        <v>41</v>
      </c>
      <c r="AX178" s="13" t="s">
        <v>93</v>
      </c>
      <c r="AY178" s="224" t="s">
        <v>209</v>
      </c>
    </row>
    <row r="179" spans="1:65" s="2" customFormat="1" ht="16.5" customHeight="1">
      <c r="A179" s="35"/>
      <c r="B179" s="36"/>
      <c r="C179" s="250" t="s">
        <v>451</v>
      </c>
      <c r="D179" s="250" t="s">
        <v>405</v>
      </c>
      <c r="E179" s="251" t="s">
        <v>3992</v>
      </c>
      <c r="F179" s="252" t="s">
        <v>3993</v>
      </c>
      <c r="G179" s="253" t="s">
        <v>334</v>
      </c>
      <c r="H179" s="254">
        <v>20</v>
      </c>
      <c r="I179" s="255"/>
      <c r="J179" s="256">
        <f>ROUND(I179*H179,2)</f>
        <v>0</v>
      </c>
      <c r="K179" s="252" t="s">
        <v>324</v>
      </c>
      <c r="L179" s="257"/>
      <c r="M179" s="258" t="s">
        <v>1</v>
      </c>
      <c r="N179" s="259" t="s">
        <v>50</v>
      </c>
      <c r="O179" s="72"/>
      <c r="P179" s="203">
        <f>O179*H179</f>
        <v>0</v>
      </c>
      <c r="Q179" s="203">
        <v>2.8000000000000001E-2</v>
      </c>
      <c r="R179" s="203">
        <f>Q179*H179</f>
        <v>0.56000000000000005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254</v>
      </c>
      <c r="AT179" s="205" t="s">
        <v>405</v>
      </c>
      <c r="AU179" s="205" t="s">
        <v>95</v>
      </c>
      <c r="AY179" s="17" t="s">
        <v>209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7" t="s">
        <v>93</v>
      </c>
      <c r="BK179" s="206">
        <f>ROUND(I179*H179,2)</f>
        <v>0</v>
      </c>
      <c r="BL179" s="17" t="s">
        <v>217</v>
      </c>
      <c r="BM179" s="205" t="s">
        <v>3994</v>
      </c>
    </row>
    <row r="180" spans="1:65" s="2" customFormat="1" ht="16.5" customHeight="1">
      <c r="A180" s="35"/>
      <c r="B180" s="36"/>
      <c r="C180" s="250" t="s">
        <v>459</v>
      </c>
      <c r="D180" s="250" t="s">
        <v>405</v>
      </c>
      <c r="E180" s="251" t="s">
        <v>3995</v>
      </c>
      <c r="F180" s="252" t="s">
        <v>3996</v>
      </c>
      <c r="G180" s="253" t="s">
        <v>334</v>
      </c>
      <c r="H180" s="254">
        <v>36.5</v>
      </c>
      <c r="I180" s="255"/>
      <c r="J180" s="256">
        <f>ROUND(I180*H180,2)</f>
        <v>0</v>
      </c>
      <c r="K180" s="252" t="s">
        <v>324</v>
      </c>
      <c r="L180" s="257"/>
      <c r="M180" s="258" t="s">
        <v>1</v>
      </c>
      <c r="N180" s="259" t="s">
        <v>50</v>
      </c>
      <c r="O180" s="72"/>
      <c r="P180" s="203">
        <f>O180*H180</f>
        <v>0</v>
      </c>
      <c r="Q180" s="203">
        <v>4.2999999999999997E-2</v>
      </c>
      <c r="R180" s="203">
        <f>Q180*H180</f>
        <v>1.5694999999999999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254</v>
      </c>
      <c r="AT180" s="205" t="s">
        <v>405</v>
      </c>
      <c r="AU180" s="205" t="s">
        <v>95</v>
      </c>
      <c r="AY180" s="17" t="s">
        <v>209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7" t="s">
        <v>93</v>
      </c>
      <c r="BK180" s="206">
        <f>ROUND(I180*H180,2)</f>
        <v>0</v>
      </c>
      <c r="BL180" s="17" t="s">
        <v>217</v>
      </c>
      <c r="BM180" s="205" t="s">
        <v>3997</v>
      </c>
    </row>
    <row r="181" spans="1:65" s="12" customFormat="1" ht="22.9" customHeight="1">
      <c r="B181" s="178"/>
      <c r="C181" s="179"/>
      <c r="D181" s="180" t="s">
        <v>84</v>
      </c>
      <c r="E181" s="192" t="s">
        <v>1034</v>
      </c>
      <c r="F181" s="192" t="s">
        <v>1035</v>
      </c>
      <c r="G181" s="179"/>
      <c r="H181" s="179"/>
      <c r="I181" s="182"/>
      <c r="J181" s="193">
        <f>BK181</f>
        <v>0</v>
      </c>
      <c r="K181" s="179"/>
      <c r="L181" s="184"/>
      <c r="M181" s="185"/>
      <c r="N181" s="186"/>
      <c r="O181" s="186"/>
      <c r="P181" s="187">
        <f>SUM(P182:P183)</f>
        <v>0</v>
      </c>
      <c r="Q181" s="186"/>
      <c r="R181" s="187">
        <f>SUM(R182:R183)</f>
        <v>0</v>
      </c>
      <c r="S181" s="186"/>
      <c r="T181" s="188">
        <f>SUM(T182:T183)</f>
        <v>0</v>
      </c>
      <c r="AR181" s="189" t="s">
        <v>93</v>
      </c>
      <c r="AT181" s="190" t="s">
        <v>84</v>
      </c>
      <c r="AU181" s="190" t="s">
        <v>93</v>
      </c>
      <c r="AY181" s="189" t="s">
        <v>209</v>
      </c>
      <c r="BK181" s="191">
        <f>SUM(BK182:BK183)</f>
        <v>0</v>
      </c>
    </row>
    <row r="182" spans="1:65" s="2" customFormat="1" ht="33" customHeight="1">
      <c r="A182" s="35"/>
      <c r="B182" s="36"/>
      <c r="C182" s="194" t="s">
        <v>466</v>
      </c>
      <c r="D182" s="194" t="s">
        <v>212</v>
      </c>
      <c r="E182" s="195" t="s">
        <v>3998</v>
      </c>
      <c r="F182" s="196" t="s">
        <v>3999</v>
      </c>
      <c r="G182" s="197" t="s">
        <v>383</v>
      </c>
      <c r="H182" s="198">
        <v>16.456</v>
      </c>
      <c r="I182" s="199"/>
      <c r="J182" s="200">
        <f>ROUND(I182*H182,2)</f>
        <v>0</v>
      </c>
      <c r="K182" s="196" t="s">
        <v>324</v>
      </c>
      <c r="L182" s="40"/>
      <c r="M182" s="201" t="s">
        <v>1</v>
      </c>
      <c r="N182" s="202" t="s">
        <v>50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217</v>
      </c>
      <c r="AT182" s="205" t="s">
        <v>212</v>
      </c>
      <c r="AU182" s="205" t="s">
        <v>95</v>
      </c>
      <c r="AY182" s="17" t="s">
        <v>209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7" t="s">
        <v>93</v>
      </c>
      <c r="BK182" s="206">
        <f>ROUND(I182*H182,2)</f>
        <v>0</v>
      </c>
      <c r="BL182" s="17" t="s">
        <v>217</v>
      </c>
      <c r="BM182" s="205" t="s">
        <v>4000</v>
      </c>
    </row>
    <row r="183" spans="1:65" s="2" customFormat="1" ht="11.25">
      <c r="A183" s="35"/>
      <c r="B183" s="36"/>
      <c r="C183" s="37"/>
      <c r="D183" s="207" t="s">
        <v>219</v>
      </c>
      <c r="E183" s="37"/>
      <c r="F183" s="208" t="s">
        <v>4001</v>
      </c>
      <c r="G183" s="37"/>
      <c r="H183" s="37"/>
      <c r="I183" s="209"/>
      <c r="J183" s="37"/>
      <c r="K183" s="37"/>
      <c r="L183" s="40"/>
      <c r="M183" s="225"/>
      <c r="N183" s="226"/>
      <c r="O183" s="227"/>
      <c r="P183" s="227"/>
      <c r="Q183" s="227"/>
      <c r="R183" s="227"/>
      <c r="S183" s="227"/>
      <c r="T183" s="228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7" t="s">
        <v>219</v>
      </c>
      <c r="AU183" s="17" t="s">
        <v>95</v>
      </c>
    </row>
    <row r="184" spans="1:65" s="2" customFormat="1" ht="6.95" customHeight="1">
      <c r="A184" s="35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/1ezBJaf+nBB9vGeXu17Wumyrs4deVpDegepYrY7TU9eTkBJr8ZmP/itL6GiK+1EAacyvtomxCdVXDyH0RwL9A==" saltValue="q0G3DYHBr0Ufeay4joZjkQ10TSFA8GhJgXYm5IpF7YW6RTl3W/pP5Ps+LULf4Sl8piFoI5yTMK9rGv7ATYIfiQ==" spinCount="100000" sheet="1" objects="1" scenarios="1" formatColumns="0" formatRows="0" autoFilter="0"/>
  <autoFilter ref="C123:K183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/>
    <hyperlink ref="F131" r:id="rId2"/>
    <hyperlink ref="F134" r:id="rId3"/>
    <hyperlink ref="F137" r:id="rId4"/>
    <hyperlink ref="F140" r:id="rId5"/>
    <hyperlink ref="F143" r:id="rId6"/>
    <hyperlink ref="F146" r:id="rId7"/>
    <hyperlink ref="F149" r:id="rId8"/>
    <hyperlink ref="F151" r:id="rId9"/>
    <hyperlink ref="F157" r:id="rId10"/>
    <hyperlink ref="F160" r:id="rId11"/>
    <hyperlink ref="F162" r:id="rId12"/>
    <hyperlink ref="F174" r:id="rId13"/>
    <hyperlink ref="F177" r:id="rId14"/>
    <hyperlink ref="F183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4002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4003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ROUND((SUM(BE123:BE132)),  2)</f>
        <v>0</v>
      </c>
      <c r="G35" s="35"/>
      <c r="H35" s="35"/>
      <c r="I35" s="133">
        <v>0.21</v>
      </c>
      <c r="J35" s="132">
        <f>ROUND(((SUM(BE123:BE132))*I35),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ROUND((SUM(BF123:BF132)),  2)</f>
        <v>0</v>
      </c>
      <c r="G36" s="35"/>
      <c r="H36" s="35"/>
      <c r="I36" s="133">
        <v>0.12</v>
      </c>
      <c r="J36" s="132">
        <f>ROUND(((SUM(BF123:BF132))*I36),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ROUND((SUM(BG123:BG132)),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ROUND((SUM(BH123:BH132)),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ROUND((SUM(BI123:BI132)),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4002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D.5.01 - Zemní vrty a připojení TČ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J123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J124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297</v>
      </c>
      <c r="E99" s="164"/>
      <c r="F99" s="164"/>
      <c r="G99" s="164"/>
      <c r="H99" s="164"/>
      <c r="I99" s="164"/>
      <c r="J99" s="165">
        <f>J125</f>
        <v>0</v>
      </c>
      <c r="K99" s="105"/>
      <c r="L99" s="166"/>
    </row>
    <row r="100" spans="1:47" s="9" customFormat="1" ht="24.95" customHeight="1">
      <c r="B100" s="156"/>
      <c r="C100" s="157"/>
      <c r="D100" s="158" t="s">
        <v>188</v>
      </c>
      <c r="E100" s="159"/>
      <c r="F100" s="159"/>
      <c r="G100" s="159"/>
      <c r="H100" s="159"/>
      <c r="I100" s="159"/>
      <c r="J100" s="160">
        <f>J127</f>
        <v>0</v>
      </c>
      <c r="K100" s="157"/>
      <c r="L100" s="161"/>
    </row>
    <row r="101" spans="1:47" s="10" customFormat="1" ht="19.899999999999999" customHeight="1">
      <c r="B101" s="162"/>
      <c r="C101" s="105"/>
      <c r="D101" s="163" t="s">
        <v>4004</v>
      </c>
      <c r="E101" s="164"/>
      <c r="F101" s="164"/>
      <c r="G101" s="164"/>
      <c r="H101" s="164"/>
      <c r="I101" s="164"/>
      <c r="J101" s="165">
        <f>J128</f>
        <v>0</v>
      </c>
      <c r="K101" s="105"/>
      <c r="L101" s="166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3" t="s">
        <v>194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4" t="str">
        <f>E7</f>
        <v>TACHOV - dětská skupina, p.p.č. 1450/1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1"/>
      <c r="C112" s="29" t="s">
        <v>180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5"/>
      <c r="B113" s="36"/>
      <c r="C113" s="37"/>
      <c r="D113" s="37"/>
      <c r="E113" s="324" t="s">
        <v>4002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2335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9" t="str">
        <f>E11</f>
        <v>D.5.01 - Zemní vrty a připojení TČ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22</v>
      </c>
      <c r="D117" s="37"/>
      <c r="E117" s="37"/>
      <c r="F117" s="27" t="str">
        <f>F14</f>
        <v>Tachov</v>
      </c>
      <c r="G117" s="37"/>
      <c r="H117" s="37"/>
      <c r="I117" s="29" t="s">
        <v>24</v>
      </c>
      <c r="J117" s="67">
        <f>IF(J14="","",J14)</f>
        <v>45539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29" t="s">
        <v>29</v>
      </c>
      <c r="D119" s="37"/>
      <c r="E119" s="37"/>
      <c r="F119" s="27" t="str">
        <f>E17</f>
        <v>město Tachov</v>
      </c>
      <c r="G119" s="37"/>
      <c r="H119" s="37"/>
      <c r="I119" s="29" t="s">
        <v>37</v>
      </c>
      <c r="J119" s="33" t="str">
        <f>E23</f>
        <v>Architektonické studio Hysek s.r.o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29" t="s">
        <v>35</v>
      </c>
      <c r="D120" s="37"/>
      <c r="E120" s="37"/>
      <c r="F120" s="27" t="str">
        <f>IF(E20="","",E20)</f>
        <v>Vyplň údaj</v>
      </c>
      <c r="G120" s="37"/>
      <c r="H120" s="37"/>
      <c r="I120" s="29" t="s">
        <v>42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7"/>
      <c r="B122" s="168"/>
      <c r="C122" s="169" t="s">
        <v>195</v>
      </c>
      <c r="D122" s="170" t="s">
        <v>70</v>
      </c>
      <c r="E122" s="170" t="s">
        <v>66</v>
      </c>
      <c r="F122" s="170" t="s">
        <v>67</v>
      </c>
      <c r="G122" s="170" t="s">
        <v>196</v>
      </c>
      <c r="H122" s="170" t="s">
        <v>197</v>
      </c>
      <c r="I122" s="170" t="s">
        <v>198</v>
      </c>
      <c r="J122" s="170" t="s">
        <v>185</v>
      </c>
      <c r="K122" s="171" t="s">
        <v>199</v>
      </c>
      <c r="L122" s="172"/>
      <c r="M122" s="76" t="s">
        <v>1</v>
      </c>
      <c r="N122" s="77" t="s">
        <v>49</v>
      </c>
      <c r="O122" s="77" t="s">
        <v>200</v>
      </c>
      <c r="P122" s="77" t="s">
        <v>201</v>
      </c>
      <c r="Q122" s="77" t="s">
        <v>202</v>
      </c>
      <c r="R122" s="77" t="s">
        <v>203</v>
      </c>
      <c r="S122" s="77" t="s">
        <v>204</v>
      </c>
      <c r="T122" s="78" t="s">
        <v>205</v>
      </c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65" s="2" customFormat="1" ht="22.9" customHeight="1">
      <c r="A123" s="35"/>
      <c r="B123" s="36"/>
      <c r="C123" s="83" t="s">
        <v>206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P124+P127</f>
        <v>0</v>
      </c>
      <c r="Q123" s="80"/>
      <c r="R123" s="175">
        <f>R124+R127</f>
        <v>6.5799999999999997E-2</v>
      </c>
      <c r="S123" s="80"/>
      <c r="T123" s="176">
        <f>T124+T127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84</v>
      </c>
      <c r="AU123" s="17" t="s">
        <v>187</v>
      </c>
      <c r="BK123" s="177">
        <f>BK124+BK127</f>
        <v>0</v>
      </c>
    </row>
    <row r="124" spans="1:65" s="12" customFormat="1" ht="25.9" customHeight="1">
      <c r="B124" s="178"/>
      <c r="C124" s="179"/>
      <c r="D124" s="180" t="s">
        <v>84</v>
      </c>
      <c r="E124" s="181" t="s">
        <v>318</v>
      </c>
      <c r="F124" s="181" t="s">
        <v>319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</f>
        <v>0</v>
      </c>
      <c r="Q124" s="186"/>
      <c r="R124" s="187">
        <f>R125</f>
        <v>6.5799999999999997E-2</v>
      </c>
      <c r="S124" s="186"/>
      <c r="T124" s="188">
        <f>T125</f>
        <v>0</v>
      </c>
      <c r="AR124" s="189" t="s">
        <v>93</v>
      </c>
      <c r="AT124" s="190" t="s">
        <v>84</v>
      </c>
      <c r="AU124" s="190" t="s">
        <v>85</v>
      </c>
      <c r="AY124" s="189" t="s">
        <v>209</v>
      </c>
      <c r="BK124" s="191">
        <f>BK125</f>
        <v>0</v>
      </c>
    </row>
    <row r="125" spans="1:65" s="12" customFormat="1" ht="22.9" customHeight="1">
      <c r="B125" s="178"/>
      <c r="C125" s="179"/>
      <c r="D125" s="180" t="s">
        <v>84</v>
      </c>
      <c r="E125" s="192" t="s">
        <v>95</v>
      </c>
      <c r="F125" s="192" t="s">
        <v>410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P126</f>
        <v>0</v>
      </c>
      <c r="Q125" s="186"/>
      <c r="R125" s="187">
        <f>R126</f>
        <v>6.5799999999999997E-2</v>
      </c>
      <c r="S125" s="186"/>
      <c r="T125" s="188">
        <f>T126</f>
        <v>0</v>
      </c>
      <c r="AR125" s="189" t="s">
        <v>93</v>
      </c>
      <c r="AT125" s="190" t="s">
        <v>84</v>
      </c>
      <c r="AU125" s="190" t="s">
        <v>93</v>
      </c>
      <c r="AY125" s="189" t="s">
        <v>209</v>
      </c>
      <c r="BK125" s="191">
        <f>BK126</f>
        <v>0</v>
      </c>
    </row>
    <row r="126" spans="1:65" s="2" customFormat="1" ht="49.15" customHeight="1">
      <c r="A126" s="35"/>
      <c r="B126" s="36"/>
      <c r="C126" s="194" t="s">
        <v>93</v>
      </c>
      <c r="D126" s="194" t="s">
        <v>212</v>
      </c>
      <c r="E126" s="195" t="s">
        <v>4005</v>
      </c>
      <c r="F126" s="196" t="s">
        <v>4006</v>
      </c>
      <c r="G126" s="197" t="s">
        <v>334</v>
      </c>
      <c r="H126" s="198">
        <v>140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50</v>
      </c>
      <c r="O126" s="72"/>
      <c r="P126" s="203">
        <f>O126*H126</f>
        <v>0</v>
      </c>
      <c r="Q126" s="203">
        <v>4.6999999999999999E-4</v>
      </c>
      <c r="R126" s="203">
        <f>Q126*H126</f>
        <v>6.5799999999999997E-2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217</v>
      </c>
      <c r="AT126" s="205" t="s">
        <v>212</v>
      </c>
      <c r="AU126" s="205" t="s">
        <v>95</v>
      </c>
      <c r="AY126" s="17" t="s">
        <v>209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7" t="s">
        <v>93</v>
      </c>
      <c r="BK126" s="206">
        <f>ROUND(I126*H126,2)</f>
        <v>0</v>
      </c>
      <c r="BL126" s="17" t="s">
        <v>217</v>
      </c>
      <c r="BM126" s="205" t="s">
        <v>4007</v>
      </c>
    </row>
    <row r="127" spans="1:65" s="12" customFormat="1" ht="25.9" customHeight="1">
      <c r="B127" s="178"/>
      <c r="C127" s="179"/>
      <c r="D127" s="180" t="s">
        <v>84</v>
      </c>
      <c r="E127" s="181" t="s">
        <v>207</v>
      </c>
      <c r="F127" s="181" t="s">
        <v>91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</f>
        <v>0</v>
      </c>
      <c r="Q127" s="186"/>
      <c r="R127" s="187">
        <f>R128</f>
        <v>0</v>
      </c>
      <c r="S127" s="186"/>
      <c r="T127" s="188">
        <f>T128</f>
        <v>0</v>
      </c>
      <c r="AR127" s="189" t="s">
        <v>208</v>
      </c>
      <c r="AT127" s="190" t="s">
        <v>84</v>
      </c>
      <c r="AU127" s="190" t="s">
        <v>85</v>
      </c>
      <c r="AY127" s="189" t="s">
        <v>209</v>
      </c>
      <c r="BK127" s="191">
        <f>BK128</f>
        <v>0</v>
      </c>
    </row>
    <row r="128" spans="1:65" s="12" customFormat="1" ht="22.9" customHeight="1">
      <c r="B128" s="178"/>
      <c r="C128" s="179"/>
      <c r="D128" s="180" t="s">
        <v>84</v>
      </c>
      <c r="E128" s="192" t="s">
        <v>4008</v>
      </c>
      <c r="F128" s="192" t="s">
        <v>4009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SUM(P129:P132)</f>
        <v>0</v>
      </c>
      <c r="Q128" s="186"/>
      <c r="R128" s="187">
        <f>SUM(R129:R132)</f>
        <v>0</v>
      </c>
      <c r="S128" s="186"/>
      <c r="T128" s="188">
        <f>SUM(T129:T132)</f>
        <v>0</v>
      </c>
      <c r="AR128" s="189" t="s">
        <v>208</v>
      </c>
      <c r="AT128" s="190" t="s">
        <v>84</v>
      </c>
      <c r="AU128" s="190" t="s">
        <v>93</v>
      </c>
      <c r="AY128" s="189" t="s">
        <v>209</v>
      </c>
      <c r="BK128" s="191">
        <f>SUM(BK129:BK132)</f>
        <v>0</v>
      </c>
    </row>
    <row r="129" spans="1:65" s="2" customFormat="1" ht="21.75" customHeight="1">
      <c r="A129" s="35"/>
      <c r="B129" s="36"/>
      <c r="C129" s="194" t="s">
        <v>95</v>
      </c>
      <c r="D129" s="194" t="s">
        <v>212</v>
      </c>
      <c r="E129" s="195" t="s">
        <v>4010</v>
      </c>
      <c r="F129" s="196" t="s">
        <v>4011</v>
      </c>
      <c r="G129" s="197" t="s">
        <v>4012</v>
      </c>
      <c r="H129" s="198">
        <v>1</v>
      </c>
      <c r="I129" s="199"/>
      <c r="J129" s="200">
        <f>ROUND(I129*H129,2)</f>
        <v>0</v>
      </c>
      <c r="K129" s="196" t="s">
        <v>324</v>
      </c>
      <c r="L129" s="40"/>
      <c r="M129" s="201" t="s">
        <v>1</v>
      </c>
      <c r="N129" s="202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226</v>
      </c>
      <c r="AT129" s="205" t="s">
        <v>212</v>
      </c>
      <c r="AU129" s="205" t="s">
        <v>95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226</v>
      </c>
      <c r="BM129" s="205" t="s">
        <v>4013</v>
      </c>
    </row>
    <row r="130" spans="1:65" s="2" customFormat="1" ht="11.25">
      <c r="A130" s="35"/>
      <c r="B130" s="36"/>
      <c r="C130" s="37"/>
      <c r="D130" s="207" t="s">
        <v>219</v>
      </c>
      <c r="E130" s="37"/>
      <c r="F130" s="208" t="s">
        <v>4014</v>
      </c>
      <c r="G130" s="37"/>
      <c r="H130" s="37"/>
      <c r="I130" s="209"/>
      <c r="J130" s="37"/>
      <c r="K130" s="37"/>
      <c r="L130" s="40"/>
      <c r="M130" s="210"/>
      <c r="N130" s="21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219</v>
      </c>
      <c r="AU130" s="17" t="s">
        <v>95</v>
      </c>
    </row>
    <row r="131" spans="1:65" s="13" customFormat="1" ht="11.25">
      <c r="B131" s="214"/>
      <c r="C131" s="215"/>
      <c r="D131" s="212" t="s">
        <v>263</v>
      </c>
      <c r="E131" s="216" t="s">
        <v>1</v>
      </c>
      <c r="F131" s="217" t="s">
        <v>4015</v>
      </c>
      <c r="G131" s="215"/>
      <c r="H131" s="218">
        <v>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263</v>
      </c>
      <c r="AU131" s="224" t="s">
        <v>95</v>
      </c>
      <c r="AV131" s="13" t="s">
        <v>95</v>
      </c>
      <c r="AW131" s="13" t="s">
        <v>41</v>
      </c>
      <c r="AX131" s="13" t="s">
        <v>85</v>
      </c>
      <c r="AY131" s="224" t="s">
        <v>209</v>
      </c>
    </row>
    <row r="132" spans="1:65" s="14" customFormat="1" ht="11.25">
      <c r="B132" s="229"/>
      <c r="C132" s="230"/>
      <c r="D132" s="212" t="s">
        <v>263</v>
      </c>
      <c r="E132" s="231" t="s">
        <v>1</v>
      </c>
      <c r="F132" s="232" t="s">
        <v>339</v>
      </c>
      <c r="G132" s="230"/>
      <c r="H132" s="233">
        <v>1</v>
      </c>
      <c r="I132" s="234"/>
      <c r="J132" s="230"/>
      <c r="K132" s="230"/>
      <c r="L132" s="235"/>
      <c r="M132" s="268"/>
      <c r="N132" s="269"/>
      <c r="O132" s="269"/>
      <c r="P132" s="269"/>
      <c r="Q132" s="269"/>
      <c r="R132" s="269"/>
      <c r="S132" s="269"/>
      <c r="T132" s="270"/>
      <c r="AT132" s="239" t="s">
        <v>263</v>
      </c>
      <c r="AU132" s="239" t="s">
        <v>95</v>
      </c>
      <c r="AV132" s="14" t="s">
        <v>217</v>
      </c>
      <c r="AW132" s="14" t="s">
        <v>41</v>
      </c>
      <c r="AX132" s="14" t="s">
        <v>93</v>
      </c>
      <c r="AY132" s="239" t="s">
        <v>209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RJr2jraWBSLZj+X0/baoNaa2IJcF+dJV4jCfgAmdr69MBAGWtQ2FzeeAtVYNXpdSAjn79NqeFymX+X8IrzblmQ==" saltValue="E2v/ZEnMwS3ru70Ogid0FhMcrAI1p5gJnZaKhi6rCt4jDsxYUalaMmWv8rRTdf7k/ipbZ44YFU5FnbA5X9qiYw==" spinCount="100000" sheet="1" objects="1" scenarios="1" formatColumns="0" formatRows="0" autoFilter="0"/>
  <autoFilter ref="C122:K132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hyperlinks>
    <hyperlink ref="F130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154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4002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4016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155</v>
      </c>
      <c r="G13" s="35"/>
      <c r="H13" s="35"/>
      <c r="I13" s="120" t="s">
        <v>20</v>
      </c>
      <c r="J13" s="111" t="s">
        <v>4017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4018</v>
      </c>
      <c r="G15" s="35"/>
      <c r="H15" s="35"/>
      <c r="I15" s="122" t="s">
        <v>27</v>
      </c>
      <c r="J15" s="123" t="s">
        <v>4019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ROUND((SUM(BE128:BE325)),  2)</f>
        <v>0</v>
      </c>
      <c r="G35" s="35"/>
      <c r="H35" s="35"/>
      <c r="I35" s="133">
        <v>0.21</v>
      </c>
      <c r="J35" s="132">
        <f>ROUND(((SUM(BE128:BE325))*I35),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ROUND((SUM(BF128:BF325)),  2)</f>
        <v>0</v>
      </c>
      <c r="G36" s="35"/>
      <c r="H36" s="35"/>
      <c r="I36" s="133">
        <v>0.12</v>
      </c>
      <c r="J36" s="132">
        <f>ROUND(((SUM(BF128:BF325))*I36),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ROUND((SUM(BG128:BG325)),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ROUND((SUM(BH128:BH325)),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ROUND((SUM(BI128:BI325)),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4002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D.5.02 - SO-12 - přípojka splaškové kanalizace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J128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J129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J130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298</v>
      </c>
      <c r="E100" s="164"/>
      <c r="F100" s="164"/>
      <c r="G100" s="164"/>
      <c r="H100" s="164"/>
      <c r="I100" s="164"/>
      <c r="J100" s="165">
        <f>J236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299</v>
      </c>
      <c r="E101" s="164"/>
      <c r="F101" s="164"/>
      <c r="G101" s="164"/>
      <c r="H101" s="164"/>
      <c r="I101" s="164"/>
      <c r="J101" s="165">
        <f>J241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3908</v>
      </c>
      <c r="E102" s="164"/>
      <c r="F102" s="164"/>
      <c r="G102" s="164"/>
      <c r="H102" s="164"/>
      <c r="I102" s="164"/>
      <c r="J102" s="165">
        <f>J257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4020</v>
      </c>
      <c r="E103" s="164"/>
      <c r="F103" s="164"/>
      <c r="G103" s="164"/>
      <c r="H103" s="164"/>
      <c r="I103" s="164"/>
      <c r="J103" s="165">
        <f>J277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301</v>
      </c>
      <c r="E104" s="164"/>
      <c r="F104" s="164"/>
      <c r="G104" s="164"/>
      <c r="H104" s="164"/>
      <c r="I104" s="164"/>
      <c r="J104" s="165">
        <f>J306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4021</v>
      </c>
      <c r="E105" s="164"/>
      <c r="F105" s="164"/>
      <c r="G105" s="164"/>
      <c r="H105" s="164"/>
      <c r="I105" s="164"/>
      <c r="J105" s="165">
        <f>J315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302</v>
      </c>
      <c r="E106" s="164"/>
      <c r="F106" s="164"/>
      <c r="G106" s="164"/>
      <c r="H106" s="164"/>
      <c r="I106" s="164"/>
      <c r="J106" s="165">
        <f>J323</f>
        <v>0</v>
      </c>
      <c r="K106" s="105"/>
      <c r="L106" s="16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3" t="s">
        <v>194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4" t="str">
        <f>E7</f>
        <v>TACHOV - dětská skupina, p.p.č. 1450/1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9" t="s">
        <v>180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5"/>
      <c r="B118" s="36"/>
      <c r="C118" s="37"/>
      <c r="D118" s="37"/>
      <c r="E118" s="324" t="s">
        <v>4002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2335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9" t="str">
        <f>E11</f>
        <v>D.5.02 - SO-12 - přípojka splaškové kanalizace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22</v>
      </c>
      <c r="D122" s="37"/>
      <c r="E122" s="37"/>
      <c r="F122" s="27" t="str">
        <f>F14</f>
        <v>Tachov</v>
      </c>
      <c r="G122" s="37"/>
      <c r="H122" s="37"/>
      <c r="I122" s="29" t="s">
        <v>24</v>
      </c>
      <c r="J122" s="67">
        <f>IF(J14="","",J14)</f>
        <v>45539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29" t="s">
        <v>29</v>
      </c>
      <c r="D124" s="37"/>
      <c r="E124" s="37"/>
      <c r="F124" s="27" t="str">
        <f>E17</f>
        <v>město Tachov</v>
      </c>
      <c r="G124" s="37"/>
      <c r="H124" s="37"/>
      <c r="I124" s="29" t="s">
        <v>37</v>
      </c>
      <c r="J124" s="33" t="str">
        <f>E23</f>
        <v>Architektonické studio Hysek s.r.o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35</v>
      </c>
      <c r="D125" s="37"/>
      <c r="E125" s="37"/>
      <c r="F125" s="27" t="str">
        <f>IF(E20="","",E20)</f>
        <v>Vyplň údaj</v>
      </c>
      <c r="G125" s="37"/>
      <c r="H125" s="37"/>
      <c r="I125" s="29" t="s">
        <v>42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195</v>
      </c>
      <c r="D127" s="170" t="s">
        <v>70</v>
      </c>
      <c r="E127" s="170" t="s">
        <v>66</v>
      </c>
      <c r="F127" s="170" t="s">
        <v>67</v>
      </c>
      <c r="G127" s="170" t="s">
        <v>196</v>
      </c>
      <c r="H127" s="170" t="s">
        <v>197</v>
      </c>
      <c r="I127" s="170" t="s">
        <v>198</v>
      </c>
      <c r="J127" s="170" t="s">
        <v>185</v>
      </c>
      <c r="K127" s="171" t="s">
        <v>199</v>
      </c>
      <c r="L127" s="172"/>
      <c r="M127" s="76" t="s">
        <v>1</v>
      </c>
      <c r="N127" s="77" t="s">
        <v>49</v>
      </c>
      <c r="O127" s="77" t="s">
        <v>200</v>
      </c>
      <c r="P127" s="77" t="s">
        <v>201</v>
      </c>
      <c r="Q127" s="77" t="s">
        <v>202</v>
      </c>
      <c r="R127" s="77" t="s">
        <v>203</v>
      </c>
      <c r="S127" s="77" t="s">
        <v>204</v>
      </c>
      <c r="T127" s="78" t="s">
        <v>205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>
      <c r="A128" s="35"/>
      <c r="B128" s="36"/>
      <c r="C128" s="83" t="s">
        <v>206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</f>
        <v>0</v>
      </c>
      <c r="Q128" s="80"/>
      <c r="R128" s="175">
        <f>R129</f>
        <v>34.540259761400002</v>
      </c>
      <c r="S128" s="80"/>
      <c r="T128" s="176">
        <f>T129</f>
        <v>12.041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84</v>
      </c>
      <c r="AU128" s="17" t="s">
        <v>187</v>
      </c>
      <c r="BK128" s="177">
        <f>BK129</f>
        <v>0</v>
      </c>
    </row>
    <row r="129" spans="1:65" s="12" customFormat="1" ht="25.9" customHeight="1">
      <c r="B129" s="178"/>
      <c r="C129" s="179"/>
      <c r="D129" s="180" t="s">
        <v>84</v>
      </c>
      <c r="E129" s="181" t="s">
        <v>318</v>
      </c>
      <c r="F129" s="181" t="s">
        <v>319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P130+P236+P241+P257+P277+P306+P315+P323</f>
        <v>0</v>
      </c>
      <c r="Q129" s="186"/>
      <c r="R129" s="187">
        <f>R130+R236+R241+R257+R277+R306+R315+R323</f>
        <v>34.540259761400002</v>
      </c>
      <c r="S129" s="186"/>
      <c r="T129" s="188">
        <f>T130+T236+T241+T257+T277+T306+T315+T323</f>
        <v>12.041</v>
      </c>
      <c r="AR129" s="189" t="s">
        <v>93</v>
      </c>
      <c r="AT129" s="190" t="s">
        <v>84</v>
      </c>
      <c r="AU129" s="190" t="s">
        <v>85</v>
      </c>
      <c r="AY129" s="189" t="s">
        <v>209</v>
      </c>
      <c r="BK129" s="191">
        <f>BK130+BK236+BK241+BK257+BK277+BK306+BK315+BK323</f>
        <v>0</v>
      </c>
    </row>
    <row r="130" spans="1:65" s="12" customFormat="1" ht="22.9" customHeight="1">
      <c r="B130" s="178"/>
      <c r="C130" s="179"/>
      <c r="D130" s="180" t="s">
        <v>84</v>
      </c>
      <c r="E130" s="192" t="s">
        <v>93</v>
      </c>
      <c r="F130" s="192" t="s">
        <v>320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SUM(P131:P235)</f>
        <v>0</v>
      </c>
      <c r="Q130" s="186"/>
      <c r="R130" s="187">
        <f>SUM(R131:R235)</f>
        <v>11.901709428</v>
      </c>
      <c r="S130" s="186"/>
      <c r="T130" s="188">
        <f>SUM(T131:T235)</f>
        <v>12.041</v>
      </c>
      <c r="AR130" s="189" t="s">
        <v>93</v>
      </c>
      <c r="AT130" s="190" t="s">
        <v>84</v>
      </c>
      <c r="AU130" s="190" t="s">
        <v>93</v>
      </c>
      <c r="AY130" s="189" t="s">
        <v>209</v>
      </c>
      <c r="BK130" s="191">
        <f>SUM(BK131:BK235)</f>
        <v>0</v>
      </c>
    </row>
    <row r="131" spans="1:65" s="2" customFormat="1" ht="24.2" customHeight="1">
      <c r="A131" s="35"/>
      <c r="B131" s="36"/>
      <c r="C131" s="194" t="s">
        <v>93</v>
      </c>
      <c r="D131" s="194" t="s">
        <v>212</v>
      </c>
      <c r="E131" s="195" t="s">
        <v>4022</v>
      </c>
      <c r="F131" s="196" t="s">
        <v>4023</v>
      </c>
      <c r="G131" s="197" t="s">
        <v>462</v>
      </c>
      <c r="H131" s="198">
        <v>9</v>
      </c>
      <c r="I131" s="199"/>
      <c r="J131" s="200">
        <f>ROUND(I131*H131,2)</f>
        <v>0</v>
      </c>
      <c r="K131" s="196" t="s">
        <v>324</v>
      </c>
      <c r="L131" s="40"/>
      <c r="M131" s="201" t="s">
        <v>1</v>
      </c>
      <c r="N131" s="202" t="s">
        <v>50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0.26</v>
      </c>
      <c r="T131" s="204">
        <f>S131*H131</f>
        <v>2.34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217</v>
      </c>
      <c r="AT131" s="205" t="s">
        <v>212</v>
      </c>
      <c r="AU131" s="205" t="s">
        <v>95</v>
      </c>
      <c r="AY131" s="17" t="s">
        <v>209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7" t="s">
        <v>93</v>
      </c>
      <c r="BK131" s="206">
        <f>ROUND(I131*H131,2)</f>
        <v>0</v>
      </c>
      <c r="BL131" s="17" t="s">
        <v>217</v>
      </c>
      <c r="BM131" s="205" t="s">
        <v>4024</v>
      </c>
    </row>
    <row r="132" spans="1:65" s="2" customFormat="1" ht="11.25">
      <c r="A132" s="35"/>
      <c r="B132" s="36"/>
      <c r="C132" s="37"/>
      <c r="D132" s="207" t="s">
        <v>219</v>
      </c>
      <c r="E132" s="37"/>
      <c r="F132" s="208" t="s">
        <v>4025</v>
      </c>
      <c r="G132" s="37"/>
      <c r="H132" s="37"/>
      <c r="I132" s="209"/>
      <c r="J132" s="37"/>
      <c r="K132" s="37"/>
      <c r="L132" s="40"/>
      <c r="M132" s="210"/>
      <c r="N132" s="21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219</v>
      </c>
      <c r="AU132" s="17" t="s">
        <v>95</v>
      </c>
    </row>
    <row r="133" spans="1:65" s="13" customFormat="1" ht="11.25">
      <c r="B133" s="214"/>
      <c r="C133" s="215"/>
      <c r="D133" s="212" t="s">
        <v>263</v>
      </c>
      <c r="E133" s="216" t="s">
        <v>1</v>
      </c>
      <c r="F133" s="217" t="s">
        <v>4026</v>
      </c>
      <c r="G133" s="215"/>
      <c r="H133" s="218">
        <v>9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263</v>
      </c>
      <c r="AU133" s="224" t="s">
        <v>95</v>
      </c>
      <c r="AV133" s="13" t="s">
        <v>95</v>
      </c>
      <c r="AW133" s="13" t="s">
        <v>41</v>
      </c>
      <c r="AX133" s="13" t="s">
        <v>85</v>
      </c>
      <c r="AY133" s="224" t="s">
        <v>209</v>
      </c>
    </row>
    <row r="134" spans="1:65" s="14" customFormat="1" ht="11.25">
      <c r="B134" s="229"/>
      <c r="C134" s="230"/>
      <c r="D134" s="212" t="s">
        <v>263</v>
      </c>
      <c r="E134" s="231" t="s">
        <v>1</v>
      </c>
      <c r="F134" s="232" t="s">
        <v>339</v>
      </c>
      <c r="G134" s="230"/>
      <c r="H134" s="233">
        <v>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263</v>
      </c>
      <c r="AU134" s="239" t="s">
        <v>95</v>
      </c>
      <c r="AV134" s="14" t="s">
        <v>217</v>
      </c>
      <c r="AW134" s="14" t="s">
        <v>41</v>
      </c>
      <c r="AX134" s="14" t="s">
        <v>93</v>
      </c>
      <c r="AY134" s="239" t="s">
        <v>209</v>
      </c>
    </row>
    <row r="135" spans="1:65" s="2" customFormat="1" ht="24.2" customHeight="1">
      <c r="A135" s="35"/>
      <c r="B135" s="36"/>
      <c r="C135" s="194" t="s">
        <v>95</v>
      </c>
      <c r="D135" s="194" t="s">
        <v>212</v>
      </c>
      <c r="E135" s="195" t="s">
        <v>4027</v>
      </c>
      <c r="F135" s="196" t="s">
        <v>4028</v>
      </c>
      <c r="G135" s="197" t="s">
        <v>462</v>
      </c>
      <c r="H135" s="198">
        <v>10.9</v>
      </c>
      <c r="I135" s="199"/>
      <c r="J135" s="200">
        <f>ROUND(I135*H135,2)</f>
        <v>0</v>
      </c>
      <c r="K135" s="196" t="s">
        <v>324</v>
      </c>
      <c r="L135" s="40"/>
      <c r="M135" s="201" t="s">
        <v>1</v>
      </c>
      <c r="N135" s="202" t="s">
        <v>50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0.44</v>
      </c>
      <c r="T135" s="204">
        <f>S135*H135</f>
        <v>4.7960000000000003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95</v>
      </c>
      <c r="AY135" s="17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93</v>
      </c>
      <c r="BK135" s="206">
        <f>ROUND(I135*H135,2)</f>
        <v>0</v>
      </c>
      <c r="BL135" s="17" t="s">
        <v>217</v>
      </c>
      <c r="BM135" s="205" t="s">
        <v>4029</v>
      </c>
    </row>
    <row r="136" spans="1:65" s="2" customFormat="1" ht="11.25">
      <c r="A136" s="35"/>
      <c r="B136" s="36"/>
      <c r="C136" s="37"/>
      <c r="D136" s="207" t="s">
        <v>219</v>
      </c>
      <c r="E136" s="37"/>
      <c r="F136" s="208" t="s">
        <v>4030</v>
      </c>
      <c r="G136" s="37"/>
      <c r="H136" s="37"/>
      <c r="I136" s="209"/>
      <c r="J136" s="37"/>
      <c r="K136" s="37"/>
      <c r="L136" s="40"/>
      <c r="M136" s="210"/>
      <c r="N136" s="21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7" t="s">
        <v>219</v>
      </c>
      <c r="AU136" s="17" t="s">
        <v>95</v>
      </c>
    </row>
    <row r="137" spans="1:65" s="13" customFormat="1" ht="11.25">
      <c r="B137" s="214"/>
      <c r="C137" s="215"/>
      <c r="D137" s="212" t="s">
        <v>263</v>
      </c>
      <c r="E137" s="216" t="s">
        <v>1</v>
      </c>
      <c r="F137" s="217" t="s">
        <v>4031</v>
      </c>
      <c r="G137" s="215"/>
      <c r="H137" s="218">
        <v>10.9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263</v>
      </c>
      <c r="AU137" s="224" t="s">
        <v>95</v>
      </c>
      <c r="AV137" s="13" t="s">
        <v>95</v>
      </c>
      <c r="AW137" s="13" t="s">
        <v>41</v>
      </c>
      <c r="AX137" s="13" t="s">
        <v>85</v>
      </c>
      <c r="AY137" s="224" t="s">
        <v>209</v>
      </c>
    </row>
    <row r="138" spans="1:65" s="14" customFormat="1" ht="11.25">
      <c r="B138" s="229"/>
      <c r="C138" s="230"/>
      <c r="D138" s="212" t="s">
        <v>263</v>
      </c>
      <c r="E138" s="231" t="s">
        <v>1</v>
      </c>
      <c r="F138" s="232" t="s">
        <v>339</v>
      </c>
      <c r="G138" s="230"/>
      <c r="H138" s="233">
        <v>10.9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263</v>
      </c>
      <c r="AU138" s="239" t="s">
        <v>95</v>
      </c>
      <c r="AV138" s="14" t="s">
        <v>217</v>
      </c>
      <c r="AW138" s="14" t="s">
        <v>41</v>
      </c>
      <c r="AX138" s="14" t="s">
        <v>93</v>
      </c>
      <c r="AY138" s="239" t="s">
        <v>209</v>
      </c>
    </row>
    <row r="139" spans="1:65" s="2" customFormat="1" ht="24.2" customHeight="1">
      <c r="A139" s="35"/>
      <c r="B139" s="36"/>
      <c r="C139" s="194" t="s">
        <v>130</v>
      </c>
      <c r="D139" s="194" t="s">
        <v>212</v>
      </c>
      <c r="E139" s="195" t="s">
        <v>4032</v>
      </c>
      <c r="F139" s="196" t="s">
        <v>4033</v>
      </c>
      <c r="G139" s="197" t="s">
        <v>462</v>
      </c>
      <c r="H139" s="198">
        <v>10.9</v>
      </c>
      <c r="I139" s="199"/>
      <c r="J139" s="200">
        <f>ROUND(I139*H139,2)</f>
        <v>0</v>
      </c>
      <c r="K139" s="196" t="s">
        <v>324</v>
      </c>
      <c r="L139" s="40"/>
      <c r="M139" s="201" t="s">
        <v>1</v>
      </c>
      <c r="N139" s="202" t="s">
        <v>50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0.45</v>
      </c>
      <c r="T139" s="204">
        <f>S139*H139</f>
        <v>4.9050000000000002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95</v>
      </c>
      <c r="AY139" s="17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7" t="s">
        <v>93</v>
      </c>
      <c r="BK139" s="206">
        <f>ROUND(I139*H139,2)</f>
        <v>0</v>
      </c>
      <c r="BL139" s="17" t="s">
        <v>217</v>
      </c>
      <c r="BM139" s="205" t="s">
        <v>4034</v>
      </c>
    </row>
    <row r="140" spans="1:65" s="2" customFormat="1" ht="11.25">
      <c r="A140" s="35"/>
      <c r="B140" s="36"/>
      <c r="C140" s="37"/>
      <c r="D140" s="207" t="s">
        <v>219</v>
      </c>
      <c r="E140" s="37"/>
      <c r="F140" s="208" t="s">
        <v>4035</v>
      </c>
      <c r="G140" s="37"/>
      <c r="H140" s="37"/>
      <c r="I140" s="209"/>
      <c r="J140" s="37"/>
      <c r="K140" s="37"/>
      <c r="L140" s="40"/>
      <c r="M140" s="210"/>
      <c r="N140" s="21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219</v>
      </c>
      <c r="AU140" s="17" t="s">
        <v>95</v>
      </c>
    </row>
    <row r="141" spans="1:65" s="13" customFormat="1" ht="11.25">
      <c r="B141" s="214"/>
      <c r="C141" s="215"/>
      <c r="D141" s="212" t="s">
        <v>263</v>
      </c>
      <c r="E141" s="216" t="s">
        <v>1</v>
      </c>
      <c r="F141" s="217" t="s">
        <v>4036</v>
      </c>
      <c r="G141" s="215"/>
      <c r="H141" s="218">
        <v>10.9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263</v>
      </c>
      <c r="AU141" s="224" t="s">
        <v>95</v>
      </c>
      <c r="AV141" s="13" t="s">
        <v>95</v>
      </c>
      <c r="AW141" s="13" t="s">
        <v>41</v>
      </c>
      <c r="AX141" s="13" t="s">
        <v>85</v>
      </c>
      <c r="AY141" s="224" t="s">
        <v>209</v>
      </c>
    </row>
    <row r="142" spans="1:65" s="14" customFormat="1" ht="11.25">
      <c r="B142" s="229"/>
      <c r="C142" s="230"/>
      <c r="D142" s="212" t="s">
        <v>263</v>
      </c>
      <c r="E142" s="231" t="s">
        <v>1</v>
      </c>
      <c r="F142" s="232" t="s">
        <v>339</v>
      </c>
      <c r="G142" s="230"/>
      <c r="H142" s="233">
        <v>10.9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263</v>
      </c>
      <c r="AU142" s="239" t="s">
        <v>95</v>
      </c>
      <c r="AV142" s="14" t="s">
        <v>217</v>
      </c>
      <c r="AW142" s="14" t="s">
        <v>41</v>
      </c>
      <c r="AX142" s="14" t="s">
        <v>93</v>
      </c>
      <c r="AY142" s="239" t="s">
        <v>209</v>
      </c>
    </row>
    <row r="143" spans="1:65" s="2" customFormat="1" ht="24.2" customHeight="1">
      <c r="A143" s="35"/>
      <c r="B143" s="36"/>
      <c r="C143" s="194" t="s">
        <v>217</v>
      </c>
      <c r="D143" s="194" t="s">
        <v>212</v>
      </c>
      <c r="E143" s="195" t="s">
        <v>321</v>
      </c>
      <c r="F143" s="196" t="s">
        <v>322</v>
      </c>
      <c r="G143" s="197" t="s">
        <v>323</v>
      </c>
      <c r="H143" s="198">
        <v>50</v>
      </c>
      <c r="I143" s="199"/>
      <c r="J143" s="200">
        <f>ROUND(I143*H143,2)</f>
        <v>0</v>
      </c>
      <c r="K143" s="196" t="s">
        <v>324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3.2634E-5</v>
      </c>
      <c r="R143" s="203">
        <f>Q143*H143</f>
        <v>1.6317E-3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95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4037</v>
      </c>
    </row>
    <row r="144" spans="1:65" s="2" customFormat="1" ht="11.25">
      <c r="A144" s="35"/>
      <c r="B144" s="36"/>
      <c r="C144" s="37"/>
      <c r="D144" s="207" t="s">
        <v>219</v>
      </c>
      <c r="E144" s="37"/>
      <c r="F144" s="208" t="s">
        <v>326</v>
      </c>
      <c r="G144" s="37"/>
      <c r="H144" s="37"/>
      <c r="I144" s="209"/>
      <c r="J144" s="37"/>
      <c r="K144" s="37"/>
      <c r="L144" s="40"/>
      <c r="M144" s="210"/>
      <c r="N144" s="21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219</v>
      </c>
      <c r="AU144" s="17" t="s">
        <v>95</v>
      </c>
    </row>
    <row r="145" spans="1:65" s="2" customFormat="1" ht="24.2" customHeight="1">
      <c r="A145" s="35"/>
      <c r="B145" s="36"/>
      <c r="C145" s="194" t="s">
        <v>208</v>
      </c>
      <c r="D145" s="194" t="s">
        <v>212</v>
      </c>
      <c r="E145" s="195" t="s">
        <v>327</v>
      </c>
      <c r="F145" s="196" t="s">
        <v>328</v>
      </c>
      <c r="G145" s="197" t="s">
        <v>329</v>
      </c>
      <c r="H145" s="198">
        <v>10</v>
      </c>
      <c r="I145" s="199"/>
      <c r="J145" s="200">
        <f>ROUND(I145*H145,2)</f>
        <v>0</v>
      </c>
      <c r="K145" s="196" t="s">
        <v>324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4038</v>
      </c>
    </row>
    <row r="146" spans="1:65" s="2" customFormat="1" ht="11.25">
      <c r="A146" s="35"/>
      <c r="B146" s="36"/>
      <c r="C146" s="37"/>
      <c r="D146" s="207" t="s">
        <v>219</v>
      </c>
      <c r="E146" s="37"/>
      <c r="F146" s="208" t="s">
        <v>331</v>
      </c>
      <c r="G146" s="37"/>
      <c r="H146" s="37"/>
      <c r="I146" s="209"/>
      <c r="J146" s="37"/>
      <c r="K146" s="37"/>
      <c r="L146" s="40"/>
      <c r="M146" s="210"/>
      <c r="N146" s="21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219</v>
      </c>
      <c r="AU146" s="17" t="s">
        <v>95</v>
      </c>
    </row>
    <row r="147" spans="1:65" s="2" customFormat="1" ht="16.5" customHeight="1">
      <c r="A147" s="35"/>
      <c r="B147" s="36"/>
      <c r="C147" s="194" t="s">
        <v>241</v>
      </c>
      <c r="D147" s="194" t="s">
        <v>212</v>
      </c>
      <c r="E147" s="195" t="s">
        <v>4039</v>
      </c>
      <c r="F147" s="196" t="s">
        <v>4040</v>
      </c>
      <c r="G147" s="197" t="s">
        <v>334</v>
      </c>
      <c r="H147" s="198">
        <v>4</v>
      </c>
      <c r="I147" s="199"/>
      <c r="J147" s="200">
        <f>ROUND(I147*H147,2)</f>
        <v>0</v>
      </c>
      <c r="K147" s="196" t="s">
        <v>324</v>
      </c>
      <c r="L147" s="40"/>
      <c r="M147" s="201" t="s">
        <v>1</v>
      </c>
      <c r="N147" s="202" t="s">
        <v>50</v>
      </c>
      <c r="O147" s="72"/>
      <c r="P147" s="203">
        <f>O147*H147</f>
        <v>0</v>
      </c>
      <c r="Q147" s="203">
        <v>3.6904300000000001E-2</v>
      </c>
      <c r="R147" s="203">
        <f>Q147*H147</f>
        <v>0.1476172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217</v>
      </c>
      <c r="AT147" s="205" t="s">
        <v>212</v>
      </c>
      <c r="AU147" s="205" t="s">
        <v>95</v>
      </c>
      <c r="AY147" s="17" t="s">
        <v>209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7" t="s">
        <v>93</v>
      </c>
      <c r="BK147" s="206">
        <f>ROUND(I147*H147,2)</f>
        <v>0</v>
      </c>
      <c r="BL147" s="17" t="s">
        <v>217</v>
      </c>
      <c r="BM147" s="205" t="s">
        <v>4041</v>
      </c>
    </row>
    <row r="148" spans="1:65" s="2" customFormat="1" ht="11.25">
      <c r="A148" s="35"/>
      <c r="B148" s="36"/>
      <c r="C148" s="37"/>
      <c r="D148" s="207" t="s">
        <v>219</v>
      </c>
      <c r="E148" s="37"/>
      <c r="F148" s="208" t="s">
        <v>4042</v>
      </c>
      <c r="G148" s="37"/>
      <c r="H148" s="37"/>
      <c r="I148" s="209"/>
      <c r="J148" s="37"/>
      <c r="K148" s="37"/>
      <c r="L148" s="40"/>
      <c r="M148" s="210"/>
      <c r="N148" s="211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219</v>
      </c>
      <c r="AU148" s="17" t="s">
        <v>95</v>
      </c>
    </row>
    <row r="149" spans="1:65" s="13" customFormat="1" ht="11.25">
      <c r="B149" s="214"/>
      <c r="C149" s="215"/>
      <c r="D149" s="212" t="s">
        <v>263</v>
      </c>
      <c r="E149" s="216" t="s">
        <v>1</v>
      </c>
      <c r="F149" s="217" t="s">
        <v>4043</v>
      </c>
      <c r="G149" s="215"/>
      <c r="H149" s="218">
        <v>2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263</v>
      </c>
      <c r="AU149" s="224" t="s">
        <v>95</v>
      </c>
      <c r="AV149" s="13" t="s">
        <v>95</v>
      </c>
      <c r="AW149" s="13" t="s">
        <v>41</v>
      </c>
      <c r="AX149" s="13" t="s">
        <v>85</v>
      </c>
      <c r="AY149" s="224" t="s">
        <v>209</v>
      </c>
    </row>
    <row r="150" spans="1:65" s="13" customFormat="1" ht="11.25">
      <c r="B150" s="214"/>
      <c r="C150" s="215"/>
      <c r="D150" s="212" t="s">
        <v>263</v>
      </c>
      <c r="E150" s="216" t="s">
        <v>1</v>
      </c>
      <c r="F150" s="217" t="s">
        <v>4044</v>
      </c>
      <c r="G150" s="215"/>
      <c r="H150" s="218">
        <v>2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263</v>
      </c>
      <c r="AU150" s="224" t="s">
        <v>95</v>
      </c>
      <c r="AV150" s="13" t="s">
        <v>95</v>
      </c>
      <c r="AW150" s="13" t="s">
        <v>41</v>
      </c>
      <c r="AX150" s="13" t="s">
        <v>85</v>
      </c>
      <c r="AY150" s="224" t="s">
        <v>209</v>
      </c>
    </row>
    <row r="151" spans="1:65" s="14" customFormat="1" ht="11.25">
      <c r="B151" s="229"/>
      <c r="C151" s="230"/>
      <c r="D151" s="212" t="s">
        <v>263</v>
      </c>
      <c r="E151" s="231" t="s">
        <v>1</v>
      </c>
      <c r="F151" s="232" t="s">
        <v>339</v>
      </c>
      <c r="G151" s="230"/>
      <c r="H151" s="233">
        <v>4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263</v>
      </c>
      <c r="AU151" s="239" t="s">
        <v>95</v>
      </c>
      <c r="AV151" s="14" t="s">
        <v>217</v>
      </c>
      <c r="AW151" s="14" t="s">
        <v>41</v>
      </c>
      <c r="AX151" s="14" t="s">
        <v>93</v>
      </c>
      <c r="AY151" s="239" t="s">
        <v>209</v>
      </c>
    </row>
    <row r="152" spans="1:65" s="2" customFormat="1" ht="24.2" customHeight="1">
      <c r="A152" s="35"/>
      <c r="B152" s="36"/>
      <c r="C152" s="194" t="s">
        <v>248</v>
      </c>
      <c r="D152" s="194" t="s">
        <v>212</v>
      </c>
      <c r="E152" s="195" t="s">
        <v>4045</v>
      </c>
      <c r="F152" s="196" t="s">
        <v>4046</v>
      </c>
      <c r="G152" s="197" t="s">
        <v>334</v>
      </c>
      <c r="H152" s="198">
        <v>34</v>
      </c>
      <c r="I152" s="199"/>
      <c r="J152" s="200">
        <f>ROUND(I152*H152,2)</f>
        <v>0</v>
      </c>
      <c r="K152" s="196" t="s">
        <v>324</v>
      </c>
      <c r="L152" s="40"/>
      <c r="M152" s="201" t="s">
        <v>1</v>
      </c>
      <c r="N152" s="202" t="s">
        <v>50</v>
      </c>
      <c r="O152" s="72"/>
      <c r="P152" s="203">
        <f>O152*H152</f>
        <v>0</v>
      </c>
      <c r="Q152" s="203">
        <v>1.3574E-4</v>
      </c>
      <c r="R152" s="203">
        <f>Q152*H152</f>
        <v>4.6151600000000001E-3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217</v>
      </c>
      <c r="AT152" s="205" t="s">
        <v>212</v>
      </c>
      <c r="AU152" s="205" t="s">
        <v>95</v>
      </c>
      <c r="AY152" s="17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93</v>
      </c>
      <c r="BK152" s="206">
        <f>ROUND(I152*H152,2)</f>
        <v>0</v>
      </c>
      <c r="BL152" s="17" t="s">
        <v>217</v>
      </c>
      <c r="BM152" s="205" t="s">
        <v>4047</v>
      </c>
    </row>
    <row r="153" spans="1:65" s="2" customFormat="1" ht="11.25">
      <c r="A153" s="35"/>
      <c r="B153" s="36"/>
      <c r="C153" s="37"/>
      <c r="D153" s="207" t="s">
        <v>219</v>
      </c>
      <c r="E153" s="37"/>
      <c r="F153" s="208" t="s">
        <v>4048</v>
      </c>
      <c r="G153" s="37"/>
      <c r="H153" s="37"/>
      <c r="I153" s="209"/>
      <c r="J153" s="37"/>
      <c r="K153" s="37"/>
      <c r="L153" s="40"/>
      <c r="M153" s="210"/>
      <c r="N153" s="21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7" t="s">
        <v>219</v>
      </c>
      <c r="AU153" s="17" t="s">
        <v>95</v>
      </c>
    </row>
    <row r="154" spans="1:65" s="13" customFormat="1" ht="11.25">
      <c r="B154" s="214"/>
      <c r="C154" s="215"/>
      <c r="D154" s="212" t="s">
        <v>263</v>
      </c>
      <c r="E154" s="216" t="s">
        <v>1</v>
      </c>
      <c r="F154" s="217" t="s">
        <v>4049</v>
      </c>
      <c r="G154" s="215"/>
      <c r="H154" s="218">
        <v>34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263</v>
      </c>
      <c r="AU154" s="224" t="s">
        <v>95</v>
      </c>
      <c r="AV154" s="13" t="s">
        <v>95</v>
      </c>
      <c r="AW154" s="13" t="s">
        <v>41</v>
      </c>
      <c r="AX154" s="13" t="s">
        <v>85</v>
      </c>
      <c r="AY154" s="224" t="s">
        <v>209</v>
      </c>
    </row>
    <row r="155" spans="1:65" s="14" customFormat="1" ht="11.25">
      <c r="B155" s="229"/>
      <c r="C155" s="230"/>
      <c r="D155" s="212" t="s">
        <v>263</v>
      </c>
      <c r="E155" s="231" t="s">
        <v>1</v>
      </c>
      <c r="F155" s="232" t="s">
        <v>339</v>
      </c>
      <c r="G155" s="230"/>
      <c r="H155" s="233">
        <v>34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263</v>
      </c>
      <c r="AU155" s="239" t="s">
        <v>95</v>
      </c>
      <c r="AV155" s="14" t="s">
        <v>217</v>
      </c>
      <c r="AW155" s="14" t="s">
        <v>41</v>
      </c>
      <c r="AX155" s="14" t="s">
        <v>93</v>
      </c>
      <c r="AY155" s="239" t="s">
        <v>209</v>
      </c>
    </row>
    <row r="156" spans="1:65" s="2" customFormat="1" ht="24.2" customHeight="1">
      <c r="A156" s="35"/>
      <c r="B156" s="36"/>
      <c r="C156" s="194" t="s">
        <v>254</v>
      </c>
      <c r="D156" s="194" t="s">
        <v>212</v>
      </c>
      <c r="E156" s="195" t="s">
        <v>4050</v>
      </c>
      <c r="F156" s="196" t="s">
        <v>4051</v>
      </c>
      <c r="G156" s="197" t="s">
        <v>334</v>
      </c>
      <c r="H156" s="198">
        <v>34</v>
      </c>
      <c r="I156" s="199"/>
      <c r="J156" s="200">
        <f>ROUND(I156*H156,2)</f>
        <v>0</v>
      </c>
      <c r="K156" s="196" t="s">
        <v>324</v>
      </c>
      <c r="L156" s="40"/>
      <c r="M156" s="201" t="s">
        <v>1</v>
      </c>
      <c r="N156" s="202" t="s">
        <v>50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95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4052</v>
      </c>
    </row>
    <row r="157" spans="1:65" s="2" customFormat="1" ht="11.25">
      <c r="A157" s="35"/>
      <c r="B157" s="36"/>
      <c r="C157" s="37"/>
      <c r="D157" s="207" t="s">
        <v>219</v>
      </c>
      <c r="E157" s="37"/>
      <c r="F157" s="208" t="s">
        <v>4053</v>
      </c>
      <c r="G157" s="37"/>
      <c r="H157" s="37"/>
      <c r="I157" s="209"/>
      <c r="J157" s="37"/>
      <c r="K157" s="37"/>
      <c r="L157" s="40"/>
      <c r="M157" s="210"/>
      <c r="N157" s="211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219</v>
      </c>
      <c r="AU157" s="17" t="s">
        <v>95</v>
      </c>
    </row>
    <row r="158" spans="1:65" s="2" customFormat="1" ht="24.2" customHeight="1">
      <c r="A158" s="35"/>
      <c r="B158" s="36"/>
      <c r="C158" s="194" t="s">
        <v>259</v>
      </c>
      <c r="D158" s="194" t="s">
        <v>212</v>
      </c>
      <c r="E158" s="195" t="s">
        <v>4054</v>
      </c>
      <c r="F158" s="196" t="s">
        <v>4055</v>
      </c>
      <c r="G158" s="197" t="s">
        <v>462</v>
      </c>
      <c r="H158" s="198">
        <v>10.9</v>
      </c>
      <c r="I158" s="199"/>
      <c r="J158" s="200">
        <f>ROUND(I158*H158,2)</f>
        <v>0</v>
      </c>
      <c r="K158" s="196" t="s">
        <v>324</v>
      </c>
      <c r="L158" s="40"/>
      <c r="M158" s="201" t="s">
        <v>1</v>
      </c>
      <c r="N158" s="202" t="s">
        <v>50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217</v>
      </c>
      <c r="AT158" s="205" t="s">
        <v>212</v>
      </c>
      <c r="AU158" s="205" t="s">
        <v>95</v>
      </c>
      <c r="AY158" s="17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7" t="s">
        <v>93</v>
      </c>
      <c r="BK158" s="206">
        <f>ROUND(I158*H158,2)</f>
        <v>0</v>
      </c>
      <c r="BL158" s="17" t="s">
        <v>217</v>
      </c>
      <c r="BM158" s="205" t="s">
        <v>4056</v>
      </c>
    </row>
    <row r="159" spans="1:65" s="2" customFormat="1" ht="11.25">
      <c r="A159" s="35"/>
      <c r="B159" s="36"/>
      <c r="C159" s="37"/>
      <c r="D159" s="207" t="s">
        <v>219</v>
      </c>
      <c r="E159" s="37"/>
      <c r="F159" s="208" t="s">
        <v>4057</v>
      </c>
      <c r="G159" s="37"/>
      <c r="H159" s="37"/>
      <c r="I159" s="209"/>
      <c r="J159" s="37"/>
      <c r="K159" s="37"/>
      <c r="L159" s="40"/>
      <c r="M159" s="210"/>
      <c r="N159" s="211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7" t="s">
        <v>219</v>
      </c>
      <c r="AU159" s="17" t="s">
        <v>95</v>
      </c>
    </row>
    <row r="160" spans="1:65" s="13" customFormat="1" ht="11.25">
      <c r="B160" s="214"/>
      <c r="C160" s="215"/>
      <c r="D160" s="212" t="s">
        <v>263</v>
      </c>
      <c r="E160" s="216" t="s">
        <v>1</v>
      </c>
      <c r="F160" s="217" t="s">
        <v>4058</v>
      </c>
      <c r="G160" s="215"/>
      <c r="H160" s="218">
        <v>10.9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263</v>
      </c>
      <c r="AU160" s="224" t="s">
        <v>95</v>
      </c>
      <c r="AV160" s="13" t="s">
        <v>95</v>
      </c>
      <c r="AW160" s="13" t="s">
        <v>41</v>
      </c>
      <c r="AX160" s="13" t="s">
        <v>85</v>
      </c>
      <c r="AY160" s="224" t="s">
        <v>209</v>
      </c>
    </row>
    <row r="161" spans="1:65" s="14" customFormat="1" ht="11.25">
      <c r="B161" s="229"/>
      <c r="C161" s="230"/>
      <c r="D161" s="212" t="s">
        <v>263</v>
      </c>
      <c r="E161" s="231" t="s">
        <v>1</v>
      </c>
      <c r="F161" s="232" t="s">
        <v>339</v>
      </c>
      <c r="G161" s="230"/>
      <c r="H161" s="233">
        <v>10.9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263</v>
      </c>
      <c r="AU161" s="239" t="s">
        <v>95</v>
      </c>
      <c r="AV161" s="14" t="s">
        <v>217</v>
      </c>
      <c r="AW161" s="14" t="s">
        <v>41</v>
      </c>
      <c r="AX161" s="14" t="s">
        <v>93</v>
      </c>
      <c r="AY161" s="239" t="s">
        <v>209</v>
      </c>
    </row>
    <row r="162" spans="1:65" s="2" customFormat="1" ht="33" customHeight="1">
      <c r="A162" s="35"/>
      <c r="B162" s="36"/>
      <c r="C162" s="194" t="s">
        <v>265</v>
      </c>
      <c r="D162" s="194" t="s">
        <v>212</v>
      </c>
      <c r="E162" s="195" t="s">
        <v>4059</v>
      </c>
      <c r="F162" s="196" t="s">
        <v>4060</v>
      </c>
      <c r="G162" s="197" t="s">
        <v>342</v>
      </c>
      <c r="H162" s="198">
        <v>14.675000000000001</v>
      </c>
      <c r="I162" s="199"/>
      <c r="J162" s="200">
        <f>ROUND(I162*H162,2)</f>
        <v>0</v>
      </c>
      <c r="K162" s="196" t="s">
        <v>324</v>
      </c>
      <c r="L162" s="40"/>
      <c r="M162" s="201" t="s">
        <v>1</v>
      </c>
      <c r="N162" s="202" t="s">
        <v>50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95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217</v>
      </c>
      <c r="BM162" s="205" t="s">
        <v>4061</v>
      </c>
    </row>
    <row r="163" spans="1:65" s="2" customFormat="1" ht="11.25">
      <c r="A163" s="35"/>
      <c r="B163" s="36"/>
      <c r="C163" s="37"/>
      <c r="D163" s="207" t="s">
        <v>219</v>
      </c>
      <c r="E163" s="37"/>
      <c r="F163" s="208" t="s">
        <v>4062</v>
      </c>
      <c r="G163" s="37"/>
      <c r="H163" s="37"/>
      <c r="I163" s="209"/>
      <c r="J163" s="37"/>
      <c r="K163" s="37"/>
      <c r="L163" s="40"/>
      <c r="M163" s="210"/>
      <c r="N163" s="21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7" t="s">
        <v>219</v>
      </c>
      <c r="AU163" s="17" t="s">
        <v>95</v>
      </c>
    </row>
    <row r="164" spans="1:65" s="13" customFormat="1" ht="11.25">
      <c r="B164" s="214"/>
      <c r="C164" s="215"/>
      <c r="D164" s="212" t="s">
        <v>263</v>
      </c>
      <c r="E164" s="216" t="s">
        <v>1</v>
      </c>
      <c r="F164" s="217" t="s">
        <v>4063</v>
      </c>
      <c r="G164" s="215"/>
      <c r="H164" s="218">
        <v>12.775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263</v>
      </c>
      <c r="AU164" s="224" t="s">
        <v>95</v>
      </c>
      <c r="AV164" s="13" t="s">
        <v>95</v>
      </c>
      <c r="AW164" s="13" t="s">
        <v>41</v>
      </c>
      <c r="AX164" s="13" t="s">
        <v>85</v>
      </c>
      <c r="AY164" s="224" t="s">
        <v>209</v>
      </c>
    </row>
    <row r="165" spans="1:65" s="13" customFormat="1" ht="11.25">
      <c r="B165" s="214"/>
      <c r="C165" s="215"/>
      <c r="D165" s="212" t="s">
        <v>263</v>
      </c>
      <c r="E165" s="216" t="s">
        <v>1</v>
      </c>
      <c r="F165" s="217" t="s">
        <v>4064</v>
      </c>
      <c r="G165" s="215"/>
      <c r="H165" s="218">
        <v>1.9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263</v>
      </c>
      <c r="AU165" s="224" t="s">
        <v>95</v>
      </c>
      <c r="AV165" s="13" t="s">
        <v>95</v>
      </c>
      <c r="AW165" s="13" t="s">
        <v>41</v>
      </c>
      <c r="AX165" s="13" t="s">
        <v>85</v>
      </c>
      <c r="AY165" s="224" t="s">
        <v>209</v>
      </c>
    </row>
    <row r="166" spans="1:65" s="14" customFormat="1" ht="11.25">
      <c r="B166" s="229"/>
      <c r="C166" s="230"/>
      <c r="D166" s="212" t="s">
        <v>263</v>
      </c>
      <c r="E166" s="231" t="s">
        <v>1</v>
      </c>
      <c r="F166" s="232" t="s">
        <v>339</v>
      </c>
      <c r="G166" s="230"/>
      <c r="H166" s="233">
        <v>14.675000000000001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263</v>
      </c>
      <c r="AU166" s="239" t="s">
        <v>95</v>
      </c>
      <c r="AV166" s="14" t="s">
        <v>217</v>
      </c>
      <c r="AW166" s="14" t="s">
        <v>41</v>
      </c>
      <c r="AX166" s="14" t="s">
        <v>93</v>
      </c>
      <c r="AY166" s="239" t="s">
        <v>209</v>
      </c>
    </row>
    <row r="167" spans="1:65" s="2" customFormat="1" ht="33" customHeight="1">
      <c r="A167" s="35"/>
      <c r="B167" s="36"/>
      <c r="C167" s="194" t="s">
        <v>270</v>
      </c>
      <c r="D167" s="194" t="s">
        <v>212</v>
      </c>
      <c r="E167" s="195" t="s">
        <v>4065</v>
      </c>
      <c r="F167" s="196" t="s">
        <v>4066</v>
      </c>
      <c r="G167" s="197" t="s">
        <v>342</v>
      </c>
      <c r="H167" s="198">
        <v>14.675000000000001</v>
      </c>
      <c r="I167" s="199"/>
      <c r="J167" s="200">
        <f>ROUND(I167*H167,2)</f>
        <v>0</v>
      </c>
      <c r="K167" s="196" t="s">
        <v>324</v>
      </c>
      <c r="L167" s="40"/>
      <c r="M167" s="201" t="s">
        <v>1</v>
      </c>
      <c r="N167" s="202" t="s">
        <v>50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95</v>
      </c>
      <c r="AY167" s="17" t="s">
        <v>209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7" t="s">
        <v>93</v>
      </c>
      <c r="BK167" s="206">
        <f>ROUND(I167*H167,2)</f>
        <v>0</v>
      </c>
      <c r="BL167" s="17" t="s">
        <v>217</v>
      </c>
      <c r="BM167" s="205" t="s">
        <v>4067</v>
      </c>
    </row>
    <row r="168" spans="1:65" s="2" customFormat="1" ht="11.25">
      <c r="A168" s="35"/>
      <c r="B168" s="36"/>
      <c r="C168" s="37"/>
      <c r="D168" s="207" t="s">
        <v>219</v>
      </c>
      <c r="E168" s="37"/>
      <c r="F168" s="208" t="s">
        <v>4068</v>
      </c>
      <c r="G168" s="37"/>
      <c r="H168" s="37"/>
      <c r="I168" s="209"/>
      <c r="J168" s="37"/>
      <c r="K168" s="37"/>
      <c r="L168" s="40"/>
      <c r="M168" s="210"/>
      <c r="N168" s="211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7" t="s">
        <v>219</v>
      </c>
      <c r="AU168" s="17" t="s">
        <v>95</v>
      </c>
    </row>
    <row r="169" spans="1:65" s="13" customFormat="1" ht="11.25">
      <c r="B169" s="214"/>
      <c r="C169" s="215"/>
      <c r="D169" s="212" t="s">
        <v>263</v>
      </c>
      <c r="E169" s="216" t="s">
        <v>1</v>
      </c>
      <c r="F169" s="217" t="s">
        <v>4063</v>
      </c>
      <c r="G169" s="215"/>
      <c r="H169" s="218">
        <v>12.775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263</v>
      </c>
      <c r="AU169" s="224" t="s">
        <v>95</v>
      </c>
      <c r="AV169" s="13" t="s">
        <v>95</v>
      </c>
      <c r="AW169" s="13" t="s">
        <v>41</v>
      </c>
      <c r="AX169" s="13" t="s">
        <v>85</v>
      </c>
      <c r="AY169" s="224" t="s">
        <v>209</v>
      </c>
    </row>
    <row r="170" spans="1:65" s="13" customFormat="1" ht="11.25">
      <c r="B170" s="214"/>
      <c r="C170" s="215"/>
      <c r="D170" s="212" t="s">
        <v>263</v>
      </c>
      <c r="E170" s="216" t="s">
        <v>1</v>
      </c>
      <c r="F170" s="217" t="s">
        <v>4064</v>
      </c>
      <c r="G170" s="215"/>
      <c r="H170" s="218">
        <v>1.9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263</v>
      </c>
      <c r="AU170" s="224" t="s">
        <v>95</v>
      </c>
      <c r="AV170" s="13" t="s">
        <v>95</v>
      </c>
      <c r="AW170" s="13" t="s">
        <v>41</v>
      </c>
      <c r="AX170" s="13" t="s">
        <v>85</v>
      </c>
      <c r="AY170" s="224" t="s">
        <v>209</v>
      </c>
    </row>
    <row r="171" spans="1:65" s="14" customFormat="1" ht="11.25">
      <c r="B171" s="229"/>
      <c r="C171" s="230"/>
      <c r="D171" s="212" t="s">
        <v>263</v>
      </c>
      <c r="E171" s="231" t="s">
        <v>1</v>
      </c>
      <c r="F171" s="232" t="s">
        <v>339</v>
      </c>
      <c r="G171" s="230"/>
      <c r="H171" s="233">
        <v>14.675000000000001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263</v>
      </c>
      <c r="AU171" s="239" t="s">
        <v>95</v>
      </c>
      <c r="AV171" s="14" t="s">
        <v>217</v>
      </c>
      <c r="AW171" s="14" t="s">
        <v>41</v>
      </c>
      <c r="AX171" s="14" t="s">
        <v>93</v>
      </c>
      <c r="AY171" s="239" t="s">
        <v>209</v>
      </c>
    </row>
    <row r="172" spans="1:65" s="2" customFormat="1" ht="21.75" customHeight="1">
      <c r="A172" s="35"/>
      <c r="B172" s="36"/>
      <c r="C172" s="194" t="s">
        <v>8</v>
      </c>
      <c r="D172" s="194" t="s">
        <v>212</v>
      </c>
      <c r="E172" s="195" t="s">
        <v>4069</v>
      </c>
      <c r="F172" s="196" t="s">
        <v>4070</v>
      </c>
      <c r="G172" s="197" t="s">
        <v>462</v>
      </c>
      <c r="H172" s="198">
        <v>56.8</v>
      </c>
      <c r="I172" s="199"/>
      <c r="J172" s="200">
        <f>ROUND(I172*H172,2)</f>
        <v>0</v>
      </c>
      <c r="K172" s="196" t="s">
        <v>324</v>
      </c>
      <c r="L172" s="40"/>
      <c r="M172" s="201" t="s">
        <v>1</v>
      </c>
      <c r="N172" s="202" t="s">
        <v>50</v>
      </c>
      <c r="O172" s="72"/>
      <c r="P172" s="203">
        <f>O172*H172</f>
        <v>0</v>
      </c>
      <c r="Q172" s="203">
        <v>8.3850999999999999E-4</v>
      </c>
      <c r="R172" s="203">
        <f>Q172*H172</f>
        <v>4.7627367999999996E-2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95</v>
      </c>
      <c r="AY172" s="17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93</v>
      </c>
      <c r="BK172" s="206">
        <f>ROUND(I172*H172,2)</f>
        <v>0</v>
      </c>
      <c r="BL172" s="17" t="s">
        <v>217</v>
      </c>
      <c r="BM172" s="205" t="s">
        <v>4071</v>
      </c>
    </row>
    <row r="173" spans="1:65" s="2" customFormat="1" ht="11.25">
      <c r="A173" s="35"/>
      <c r="B173" s="36"/>
      <c r="C173" s="37"/>
      <c r="D173" s="207" t="s">
        <v>219</v>
      </c>
      <c r="E173" s="37"/>
      <c r="F173" s="208" t="s">
        <v>4072</v>
      </c>
      <c r="G173" s="37"/>
      <c r="H173" s="37"/>
      <c r="I173" s="209"/>
      <c r="J173" s="37"/>
      <c r="K173" s="37"/>
      <c r="L173" s="40"/>
      <c r="M173" s="210"/>
      <c r="N173" s="21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219</v>
      </c>
      <c r="AU173" s="17" t="s">
        <v>95</v>
      </c>
    </row>
    <row r="174" spans="1:65" s="13" customFormat="1" ht="11.25">
      <c r="B174" s="214"/>
      <c r="C174" s="215"/>
      <c r="D174" s="212" t="s">
        <v>263</v>
      </c>
      <c r="E174" s="216" t="s">
        <v>1</v>
      </c>
      <c r="F174" s="217" t="s">
        <v>4073</v>
      </c>
      <c r="G174" s="215"/>
      <c r="H174" s="218">
        <v>56.8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263</v>
      </c>
      <c r="AU174" s="224" t="s">
        <v>95</v>
      </c>
      <c r="AV174" s="13" t="s">
        <v>95</v>
      </c>
      <c r="AW174" s="13" t="s">
        <v>41</v>
      </c>
      <c r="AX174" s="13" t="s">
        <v>85</v>
      </c>
      <c r="AY174" s="224" t="s">
        <v>209</v>
      </c>
    </row>
    <row r="175" spans="1:65" s="14" customFormat="1" ht="11.25">
      <c r="B175" s="229"/>
      <c r="C175" s="230"/>
      <c r="D175" s="212" t="s">
        <v>263</v>
      </c>
      <c r="E175" s="231" t="s">
        <v>1</v>
      </c>
      <c r="F175" s="232" t="s">
        <v>339</v>
      </c>
      <c r="G175" s="230"/>
      <c r="H175" s="233">
        <v>56.8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263</v>
      </c>
      <c r="AU175" s="239" t="s">
        <v>95</v>
      </c>
      <c r="AV175" s="14" t="s">
        <v>217</v>
      </c>
      <c r="AW175" s="14" t="s">
        <v>41</v>
      </c>
      <c r="AX175" s="14" t="s">
        <v>93</v>
      </c>
      <c r="AY175" s="239" t="s">
        <v>209</v>
      </c>
    </row>
    <row r="176" spans="1:65" s="2" customFormat="1" ht="24.2" customHeight="1">
      <c r="A176" s="35"/>
      <c r="B176" s="36"/>
      <c r="C176" s="194" t="s">
        <v>279</v>
      </c>
      <c r="D176" s="194" t="s">
        <v>212</v>
      </c>
      <c r="E176" s="195" t="s">
        <v>4074</v>
      </c>
      <c r="F176" s="196" t="s">
        <v>4075</v>
      </c>
      <c r="G176" s="197" t="s">
        <v>462</v>
      </c>
      <c r="H176" s="198">
        <v>56.8</v>
      </c>
      <c r="I176" s="199"/>
      <c r="J176" s="200">
        <f>ROUND(I176*H176,2)</f>
        <v>0</v>
      </c>
      <c r="K176" s="196" t="s">
        <v>324</v>
      </c>
      <c r="L176" s="40"/>
      <c r="M176" s="201" t="s">
        <v>1</v>
      </c>
      <c r="N176" s="202" t="s">
        <v>50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217</v>
      </c>
      <c r="AT176" s="205" t="s">
        <v>212</v>
      </c>
      <c r="AU176" s="205" t="s">
        <v>95</v>
      </c>
      <c r="AY176" s="17" t="s">
        <v>209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7" t="s">
        <v>93</v>
      </c>
      <c r="BK176" s="206">
        <f>ROUND(I176*H176,2)</f>
        <v>0</v>
      </c>
      <c r="BL176" s="17" t="s">
        <v>217</v>
      </c>
      <c r="BM176" s="205" t="s">
        <v>4076</v>
      </c>
    </row>
    <row r="177" spans="1:65" s="2" customFormat="1" ht="11.25">
      <c r="A177" s="35"/>
      <c r="B177" s="36"/>
      <c r="C177" s="37"/>
      <c r="D177" s="207" t="s">
        <v>219</v>
      </c>
      <c r="E177" s="37"/>
      <c r="F177" s="208" t="s">
        <v>4077</v>
      </c>
      <c r="G177" s="37"/>
      <c r="H177" s="37"/>
      <c r="I177" s="209"/>
      <c r="J177" s="37"/>
      <c r="K177" s="37"/>
      <c r="L177" s="40"/>
      <c r="M177" s="210"/>
      <c r="N177" s="21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219</v>
      </c>
      <c r="AU177" s="17" t="s">
        <v>95</v>
      </c>
    </row>
    <row r="178" spans="1:65" s="2" customFormat="1" ht="37.9" customHeight="1">
      <c r="A178" s="35"/>
      <c r="B178" s="36"/>
      <c r="C178" s="194" t="s">
        <v>284</v>
      </c>
      <c r="D178" s="194" t="s">
        <v>212</v>
      </c>
      <c r="E178" s="195" t="s">
        <v>364</v>
      </c>
      <c r="F178" s="196" t="s">
        <v>365</v>
      </c>
      <c r="G178" s="197" t="s">
        <v>342</v>
      </c>
      <c r="H178" s="198">
        <v>5.024</v>
      </c>
      <c r="I178" s="199"/>
      <c r="J178" s="200">
        <f>ROUND(I178*H178,2)</f>
        <v>0</v>
      </c>
      <c r="K178" s="196" t="s">
        <v>324</v>
      </c>
      <c r="L178" s="40"/>
      <c r="M178" s="201" t="s">
        <v>1</v>
      </c>
      <c r="N178" s="202" t="s">
        <v>50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95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217</v>
      </c>
      <c r="BM178" s="205" t="s">
        <v>4078</v>
      </c>
    </row>
    <row r="179" spans="1:65" s="2" customFormat="1" ht="11.25">
      <c r="A179" s="35"/>
      <c r="B179" s="36"/>
      <c r="C179" s="37"/>
      <c r="D179" s="207" t="s">
        <v>219</v>
      </c>
      <c r="E179" s="37"/>
      <c r="F179" s="208" t="s">
        <v>367</v>
      </c>
      <c r="G179" s="37"/>
      <c r="H179" s="37"/>
      <c r="I179" s="209"/>
      <c r="J179" s="37"/>
      <c r="K179" s="37"/>
      <c r="L179" s="40"/>
      <c r="M179" s="210"/>
      <c r="N179" s="21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219</v>
      </c>
      <c r="AU179" s="17" t="s">
        <v>95</v>
      </c>
    </row>
    <row r="180" spans="1:65" s="15" customFormat="1" ht="11.25">
      <c r="B180" s="240"/>
      <c r="C180" s="241"/>
      <c r="D180" s="212" t="s">
        <v>263</v>
      </c>
      <c r="E180" s="242" t="s">
        <v>1</v>
      </c>
      <c r="F180" s="243" t="s">
        <v>4079</v>
      </c>
      <c r="G180" s="241"/>
      <c r="H180" s="242" t="s">
        <v>1</v>
      </c>
      <c r="I180" s="244"/>
      <c r="J180" s="241"/>
      <c r="K180" s="241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263</v>
      </c>
      <c r="AU180" s="249" t="s">
        <v>95</v>
      </c>
      <c r="AV180" s="15" t="s">
        <v>93</v>
      </c>
      <c r="AW180" s="15" t="s">
        <v>41</v>
      </c>
      <c r="AX180" s="15" t="s">
        <v>85</v>
      </c>
      <c r="AY180" s="249" t="s">
        <v>209</v>
      </c>
    </row>
    <row r="181" spans="1:65" s="13" customFormat="1" ht="11.25">
      <c r="B181" s="214"/>
      <c r="C181" s="215"/>
      <c r="D181" s="212" t="s">
        <v>263</v>
      </c>
      <c r="E181" s="216" t="s">
        <v>1</v>
      </c>
      <c r="F181" s="217" t="s">
        <v>4080</v>
      </c>
      <c r="G181" s="215"/>
      <c r="H181" s="218">
        <v>0.65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263</v>
      </c>
      <c r="AU181" s="224" t="s">
        <v>95</v>
      </c>
      <c r="AV181" s="13" t="s">
        <v>95</v>
      </c>
      <c r="AW181" s="13" t="s">
        <v>41</v>
      </c>
      <c r="AX181" s="13" t="s">
        <v>85</v>
      </c>
      <c r="AY181" s="224" t="s">
        <v>209</v>
      </c>
    </row>
    <row r="182" spans="1:65" s="13" customFormat="1" ht="11.25">
      <c r="B182" s="214"/>
      <c r="C182" s="215"/>
      <c r="D182" s="212" t="s">
        <v>263</v>
      </c>
      <c r="E182" s="216" t="s">
        <v>1</v>
      </c>
      <c r="F182" s="217" t="s">
        <v>4081</v>
      </c>
      <c r="G182" s="215"/>
      <c r="H182" s="218">
        <v>2.9249999999999998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263</v>
      </c>
      <c r="AU182" s="224" t="s">
        <v>95</v>
      </c>
      <c r="AV182" s="13" t="s">
        <v>95</v>
      </c>
      <c r="AW182" s="13" t="s">
        <v>41</v>
      </c>
      <c r="AX182" s="13" t="s">
        <v>85</v>
      </c>
      <c r="AY182" s="224" t="s">
        <v>209</v>
      </c>
    </row>
    <row r="183" spans="1:65" s="13" customFormat="1" ht="11.25">
      <c r="B183" s="214"/>
      <c r="C183" s="215"/>
      <c r="D183" s="212" t="s">
        <v>263</v>
      </c>
      <c r="E183" s="216" t="s">
        <v>1</v>
      </c>
      <c r="F183" s="217" t="s">
        <v>4082</v>
      </c>
      <c r="G183" s="215"/>
      <c r="H183" s="218">
        <v>1.147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263</v>
      </c>
      <c r="AU183" s="224" t="s">
        <v>95</v>
      </c>
      <c r="AV183" s="13" t="s">
        <v>95</v>
      </c>
      <c r="AW183" s="13" t="s">
        <v>41</v>
      </c>
      <c r="AX183" s="13" t="s">
        <v>85</v>
      </c>
      <c r="AY183" s="224" t="s">
        <v>209</v>
      </c>
    </row>
    <row r="184" spans="1:65" s="13" customFormat="1" ht="11.25">
      <c r="B184" s="214"/>
      <c r="C184" s="215"/>
      <c r="D184" s="212" t="s">
        <v>263</v>
      </c>
      <c r="E184" s="216" t="s">
        <v>1</v>
      </c>
      <c r="F184" s="217" t="s">
        <v>4083</v>
      </c>
      <c r="G184" s="215"/>
      <c r="H184" s="218">
        <v>0.10100000000000001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263</v>
      </c>
      <c r="AU184" s="224" t="s">
        <v>95</v>
      </c>
      <c r="AV184" s="13" t="s">
        <v>95</v>
      </c>
      <c r="AW184" s="13" t="s">
        <v>41</v>
      </c>
      <c r="AX184" s="13" t="s">
        <v>85</v>
      </c>
      <c r="AY184" s="224" t="s">
        <v>209</v>
      </c>
    </row>
    <row r="185" spans="1:65" s="13" customFormat="1" ht="11.25">
      <c r="B185" s="214"/>
      <c r="C185" s="215"/>
      <c r="D185" s="212" t="s">
        <v>263</v>
      </c>
      <c r="E185" s="216" t="s">
        <v>1</v>
      </c>
      <c r="F185" s="217" t="s">
        <v>4084</v>
      </c>
      <c r="G185" s="215"/>
      <c r="H185" s="218">
        <v>0.20100000000000001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263</v>
      </c>
      <c r="AU185" s="224" t="s">
        <v>95</v>
      </c>
      <c r="AV185" s="13" t="s">
        <v>95</v>
      </c>
      <c r="AW185" s="13" t="s">
        <v>41</v>
      </c>
      <c r="AX185" s="13" t="s">
        <v>85</v>
      </c>
      <c r="AY185" s="224" t="s">
        <v>209</v>
      </c>
    </row>
    <row r="186" spans="1:65" s="14" customFormat="1" ht="11.25">
      <c r="B186" s="229"/>
      <c r="C186" s="230"/>
      <c r="D186" s="212" t="s">
        <v>263</v>
      </c>
      <c r="E186" s="231" t="s">
        <v>1</v>
      </c>
      <c r="F186" s="232" t="s">
        <v>339</v>
      </c>
      <c r="G186" s="230"/>
      <c r="H186" s="233">
        <v>5.0239999999999991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263</v>
      </c>
      <c r="AU186" s="239" t="s">
        <v>95</v>
      </c>
      <c r="AV186" s="14" t="s">
        <v>217</v>
      </c>
      <c r="AW186" s="14" t="s">
        <v>41</v>
      </c>
      <c r="AX186" s="14" t="s">
        <v>93</v>
      </c>
      <c r="AY186" s="239" t="s">
        <v>209</v>
      </c>
    </row>
    <row r="187" spans="1:65" s="2" customFormat="1" ht="37.9" customHeight="1">
      <c r="A187" s="35"/>
      <c r="B187" s="36"/>
      <c r="C187" s="194" t="s">
        <v>289</v>
      </c>
      <c r="D187" s="194" t="s">
        <v>212</v>
      </c>
      <c r="E187" s="195" t="s">
        <v>376</v>
      </c>
      <c r="F187" s="196" t="s">
        <v>377</v>
      </c>
      <c r="G187" s="197" t="s">
        <v>342</v>
      </c>
      <c r="H187" s="198">
        <v>25.12</v>
      </c>
      <c r="I187" s="199"/>
      <c r="J187" s="200">
        <f>ROUND(I187*H187,2)</f>
        <v>0</v>
      </c>
      <c r="K187" s="196" t="s">
        <v>324</v>
      </c>
      <c r="L187" s="40"/>
      <c r="M187" s="201" t="s">
        <v>1</v>
      </c>
      <c r="N187" s="202" t="s">
        <v>50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217</v>
      </c>
      <c r="AT187" s="205" t="s">
        <v>212</v>
      </c>
      <c r="AU187" s="205" t="s">
        <v>95</v>
      </c>
      <c r="AY187" s="17" t="s">
        <v>209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7" t="s">
        <v>93</v>
      </c>
      <c r="BK187" s="206">
        <f>ROUND(I187*H187,2)</f>
        <v>0</v>
      </c>
      <c r="BL187" s="17" t="s">
        <v>217</v>
      </c>
      <c r="BM187" s="205" t="s">
        <v>4085</v>
      </c>
    </row>
    <row r="188" spans="1:65" s="2" customFormat="1" ht="11.25">
      <c r="A188" s="35"/>
      <c r="B188" s="36"/>
      <c r="C188" s="37"/>
      <c r="D188" s="207" t="s">
        <v>219</v>
      </c>
      <c r="E188" s="37"/>
      <c r="F188" s="208" t="s">
        <v>379</v>
      </c>
      <c r="G188" s="37"/>
      <c r="H188" s="37"/>
      <c r="I188" s="209"/>
      <c r="J188" s="37"/>
      <c r="K188" s="37"/>
      <c r="L188" s="40"/>
      <c r="M188" s="210"/>
      <c r="N188" s="211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219</v>
      </c>
      <c r="AU188" s="17" t="s">
        <v>95</v>
      </c>
    </row>
    <row r="189" spans="1:65" s="13" customFormat="1" ht="11.25">
      <c r="B189" s="214"/>
      <c r="C189" s="215"/>
      <c r="D189" s="212" t="s">
        <v>263</v>
      </c>
      <c r="E189" s="216" t="s">
        <v>1</v>
      </c>
      <c r="F189" s="217" t="s">
        <v>4086</v>
      </c>
      <c r="G189" s="215"/>
      <c r="H189" s="218">
        <v>25.12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263</v>
      </c>
      <c r="AU189" s="224" t="s">
        <v>95</v>
      </c>
      <c r="AV189" s="13" t="s">
        <v>95</v>
      </c>
      <c r="AW189" s="13" t="s">
        <v>41</v>
      </c>
      <c r="AX189" s="13" t="s">
        <v>85</v>
      </c>
      <c r="AY189" s="224" t="s">
        <v>209</v>
      </c>
    </row>
    <row r="190" spans="1:65" s="14" customFormat="1" ht="11.25">
      <c r="B190" s="229"/>
      <c r="C190" s="230"/>
      <c r="D190" s="212" t="s">
        <v>263</v>
      </c>
      <c r="E190" s="231" t="s">
        <v>1</v>
      </c>
      <c r="F190" s="232" t="s">
        <v>339</v>
      </c>
      <c r="G190" s="230"/>
      <c r="H190" s="233">
        <v>25.12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263</v>
      </c>
      <c r="AU190" s="239" t="s">
        <v>95</v>
      </c>
      <c r="AV190" s="14" t="s">
        <v>217</v>
      </c>
      <c r="AW190" s="14" t="s">
        <v>41</v>
      </c>
      <c r="AX190" s="14" t="s">
        <v>93</v>
      </c>
      <c r="AY190" s="239" t="s">
        <v>209</v>
      </c>
    </row>
    <row r="191" spans="1:65" s="2" customFormat="1" ht="37.9" customHeight="1">
      <c r="A191" s="35"/>
      <c r="B191" s="36"/>
      <c r="C191" s="194" t="s">
        <v>416</v>
      </c>
      <c r="D191" s="194" t="s">
        <v>212</v>
      </c>
      <c r="E191" s="195" t="s">
        <v>4087</v>
      </c>
      <c r="F191" s="196" t="s">
        <v>4088</v>
      </c>
      <c r="G191" s="197" t="s">
        <v>342</v>
      </c>
      <c r="H191" s="198">
        <v>5.024</v>
      </c>
      <c r="I191" s="199"/>
      <c r="J191" s="200">
        <f>ROUND(I191*H191,2)</f>
        <v>0</v>
      </c>
      <c r="K191" s="196" t="s">
        <v>324</v>
      </c>
      <c r="L191" s="40"/>
      <c r="M191" s="201" t="s">
        <v>1</v>
      </c>
      <c r="N191" s="202" t="s">
        <v>50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217</v>
      </c>
      <c r="AT191" s="205" t="s">
        <v>212</v>
      </c>
      <c r="AU191" s="205" t="s">
        <v>95</v>
      </c>
      <c r="AY191" s="17" t="s">
        <v>209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7" t="s">
        <v>93</v>
      </c>
      <c r="BK191" s="206">
        <f>ROUND(I191*H191,2)</f>
        <v>0</v>
      </c>
      <c r="BL191" s="17" t="s">
        <v>217</v>
      </c>
      <c r="BM191" s="205" t="s">
        <v>4089</v>
      </c>
    </row>
    <row r="192" spans="1:65" s="2" customFormat="1" ht="11.25">
      <c r="A192" s="35"/>
      <c r="B192" s="36"/>
      <c r="C192" s="37"/>
      <c r="D192" s="207" t="s">
        <v>219</v>
      </c>
      <c r="E192" s="37"/>
      <c r="F192" s="208" t="s">
        <v>4090</v>
      </c>
      <c r="G192" s="37"/>
      <c r="H192" s="37"/>
      <c r="I192" s="209"/>
      <c r="J192" s="37"/>
      <c r="K192" s="37"/>
      <c r="L192" s="40"/>
      <c r="M192" s="210"/>
      <c r="N192" s="211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7" t="s">
        <v>219</v>
      </c>
      <c r="AU192" s="17" t="s">
        <v>95</v>
      </c>
    </row>
    <row r="193" spans="1:65" s="15" customFormat="1" ht="11.25">
      <c r="B193" s="240"/>
      <c r="C193" s="241"/>
      <c r="D193" s="212" t="s">
        <v>263</v>
      </c>
      <c r="E193" s="242" t="s">
        <v>1</v>
      </c>
      <c r="F193" s="243" t="s">
        <v>4079</v>
      </c>
      <c r="G193" s="241"/>
      <c r="H193" s="242" t="s">
        <v>1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263</v>
      </c>
      <c r="AU193" s="249" t="s">
        <v>95</v>
      </c>
      <c r="AV193" s="15" t="s">
        <v>93</v>
      </c>
      <c r="AW193" s="15" t="s">
        <v>41</v>
      </c>
      <c r="AX193" s="15" t="s">
        <v>85</v>
      </c>
      <c r="AY193" s="249" t="s">
        <v>209</v>
      </c>
    </row>
    <row r="194" spans="1:65" s="13" customFormat="1" ht="11.25">
      <c r="B194" s="214"/>
      <c r="C194" s="215"/>
      <c r="D194" s="212" t="s">
        <v>263</v>
      </c>
      <c r="E194" s="216" t="s">
        <v>1</v>
      </c>
      <c r="F194" s="217" t="s">
        <v>4080</v>
      </c>
      <c r="G194" s="215"/>
      <c r="H194" s="218">
        <v>0.65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263</v>
      </c>
      <c r="AU194" s="224" t="s">
        <v>95</v>
      </c>
      <c r="AV194" s="13" t="s">
        <v>95</v>
      </c>
      <c r="AW194" s="13" t="s">
        <v>41</v>
      </c>
      <c r="AX194" s="13" t="s">
        <v>85</v>
      </c>
      <c r="AY194" s="224" t="s">
        <v>209</v>
      </c>
    </row>
    <row r="195" spans="1:65" s="13" customFormat="1" ht="11.25">
      <c r="B195" s="214"/>
      <c r="C195" s="215"/>
      <c r="D195" s="212" t="s">
        <v>263</v>
      </c>
      <c r="E195" s="216" t="s">
        <v>1</v>
      </c>
      <c r="F195" s="217" t="s">
        <v>4081</v>
      </c>
      <c r="G195" s="215"/>
      <c r="H195" s="218">
        <v>2.9249999999999998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263</v>
      </c>
      <c r="AU195" s="224" t="s">
        <v>95</v>
      </c>
      <c r="AV195" s="13" t="s">
        <v>95</v>
      </c>
      <c r="AW195" s="13" t="s">
        <v>41</v>
      </c>
      <c r="AX195" s="13" t="s">
        <v>85</v>
      </c>
      <c r="AY195" s="224" t="s">
        <v>209</v>
      </c>
    </row>
    <row r="196" spans="1:65" s="13" customFormat="1" ht="11.25">
      <c r="B196" s="214"/>
      <c r="C196" s="215"/>
      <c r="D196" s="212" t="s">
        <v>263</v>
      </c>
      <c r="E196" s="216" t="s">
        <v>1</v>
      </c>
      <c r="F196" s="217" t="s">
        <v>4082</v>
      </c>
      <c r="G196" s="215"/>
      <c r="H196" s="218">
        <v>1.147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263</v>
      </c>
      <c r="AU196" s="224" t="s">
        <v>95</v>
      </c>
      <c r="AV196" s="13" t="s">
        <v>95</v>
      </c>
      <c r="AW196" s="13" t="s">
        <v>41</v>
      </c>
      <c r="AX196" s="13" t="s">
        <v>85</v>
      </c>
      <c r="AY196" s="224" t="s">
        <v>209</v>
      </c>
    </row>
    <row r="197" spans="1:65" s="13" customFormat="1" ht="11.25">
      <c r="B197" s="214"/>
      <c r="C197" s="215"/>
      <c r="D197" s="212" t="s">
        <v>263</v>
      </c>
      <c r="E197" s="216" t="s">
        <v>1</v>
      </c>
      <c r="F197" s="217" t="s">
        <v>4083</v>
      </c>
      <c r="G197" s="215"/>
      <c r="H197" s="218">
        <v>0.10100000000000001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263</v>
      </c>
      <c r="AU197" s="224" t="s">
        <v>95</v>
      </c>
      <c r="AV197" s="13" t="s">
        <v>95</v>
      </c>
      <c r="AW197" s="13" t="s">
        <v>41</v>
      </c>
      <c r="AX197" s="13" t="s">
        <v>85</v>
      </c>
      <c r="AY197" s="224" t="s">
        <v>209</v>
      </c>
    </row>
    <row r="198" spans="1:65" s="13" customFormat="1" ht="11.25">
      <c r="B198" s="214"/>
      <c r="C198" s="215"/>
      <c r="D198" s="212" t="s">
        <v>263</v>
      </c>
      <c r="E198" s="216" t="s">
        <v>1</v>
      </c>
      <c r="F198" s="217" t="s">
        <v>4084</v>
      </c>
      <c r="G198" s="215"/>
      <c r="H198" s="218">
        <v>0.20100000000000001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263</v>
      </c>
      <c r="AU198" s="224" t="s">
        <v>95</v>
      </c>
      <c r="AV198" s="13" t="s">
        <v>95</v>
      </c>
      <c r="AW198" s="13" t="s">
        <v>41</v>
      </c>
      <c r="AX198" s="13" t="s">
        <v>85</v>
      </c>
      <c r="AY198" s="224" t="s">
        <v>209</v>
      </c>
    </row>
    <row r="199" spans="1:65" s="14" customFormat="1" ht="11.25">
      <c r="B199" s="229"/>
      <c r="C199" s="230"/>
      <c r="D199" s="212" t="s">
        <v>263</v>
      </c>
      <c r="E199" s="231" t="s">
        <v>1</v>
      </c>
      <c r="F199" s="232" t="s">
        <v>339</v>
      </c>
      <c r="G199" s="230"/>
      <c r="H199" s="233">
        <v>5.0239999999999991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263</v>
      </c>
      <c r="AU199" s="239" t="s">
        <v>95</v>
      </c>
      <c r="AV199" s="14" t="s">
        <v>217</v>
      </c>
      <c r="AW199" s="14" t="s">
        <v>41</v>
      </c>
      <c r="AX199" s="14" t="s">
        <v>93</v>
      </c>
      <c r="AY199" s="239" t="s">
        <v>209</v>
      </c>
    </row>
    <row r="200" spans="1:65" s="2" customFormat="1" ht="37.9" customHeight="1">
      <c r="A200" s="35"/>
      <c r="B200" s="36"/>
      <c r="C200" s="194" t="s">
        <v>422</v>
      </c>
      <c r="D200" s="194" t="s">
        <v>212</v>
      </c>
      <c r="E200" s="195" t="s">
        <v>4091</v>
      </c>
      <c r="F200" s="196" t="s">
        <v>4092</v>
      </c>
      <c r="G200" s="197" t="s">
        <v>342</v>
      </c>
      <c r="H200" s="198">
        <v>25.12</v>
      </c>
      <c r="I200" s="199"/>
      <c r="J200" s="200">
        <f>ROUND(I200*H200,2)</f>
        <v>0</v>
      </c>
      <c r="K200" s="196" t="s">
        <v>324</v>
      </c>
      <c r="L200" s="40"/>
      <c r="M200" s="201" t="s">
        <v>1</v>
      </c>
      <c r="N200" s="202" t="s">
        <v>50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217</v>
      </c>
      <c r="AT200" s="205" t="s">
        <v>212</v>
      </c>
      <c r="AU200" s="205" t="s">
        <v>95</v>
      </c>
      <c r="AY200" s="17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93</v>
      </c>
      <c r="BK200" s="206">
        <f>ROUND(I200*H200,2)</f>
        <v>0</v>
      </c>
      <c r="BL200" s="17" t="s">
        <v>217</v>
      </c>
      <c r="BM200" s="205" t="s">
        <v>4093</v>
      </c>
    </row>
    <row r="201" spans="1:65" s="2" customFormat="1" ht="11.25">
      <c r="A201" s="35"/>
      <c r="B201" s="36"/>
      <c r="C201" s="37"/>
      <c r="D201" s="207" t="s">
        <v>219</v>
      </c>
      <c r="E201" s="37"/>
      <c r="F201" s="208" t="s">
        <v>4094</v>
      </c>
      <c r="G201" s="37"/>
      <c r="H201" s="37"/>
      <c r="I201" s="209"/>
      <c r="J201" s="37"/>
      <c r="K201" s="37"/>
      <c r="L201" s="40"/>
      <c r="M201" s="210"/>
      <c r="N201" s="211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7" t="s">
        <v>219</v>
      </c>
      <c r="AU201" s="17" t="s">
        <v>95</v>
      </c>
    </row>
    <row r="202" spans="1:65" s="13" customFormat="1" ht="11.25">
      <c r="B202" s="214"/>
      <c r="C202" s="215"/>
      <c r="D202" s="212" t="s">
        <v>263</v>
      </c>
      <c r="E202" s="216" t="s">
        <v>1</v>
      </c>
      <c r="F202" s="217" t="s">
        <v>4086</v>
      </c>
      <c r="G202" s="215"/>
      <c r="H202" s="218">
        <v>25.12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263</v>
      </c>
      <c r="AU202" s="224" t="s">
        <v>95</v>
      </c>
      <c r="AV202" s="13" t="s">
        <v>95</v>
      </c>
      <c r="AW202" s="13" t="s">
        <v>41</v>
      </c>
      <c r="AX202" s="13" t="s">
        <v>85</v>
      </c>
      <c r="AY202" s="224" t="s">
        <v>209</v>
      </c>
    </row>
    <row r="203" spans="1:65" s="14" customFormat="1" ht="11.25">
      <c r="B203" s="229"/>
      <c r="C203" s="230"/>
      <c r="D203" s="212" t="s">
        <v>263</v>
      </c>
      <c r="E203" s="231" t="s">
        <v>1</v>
      </c>
      <c r="F203" s="232" t="s">
        <v>339</v>
      </c>
      <c r="G203" s="230"/>
      <c r="H203" s="233">
        <v>25.12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263</v>
      </c>
      <c r="AU203" s="239" t="s">
        <v>95</v>
      </c>
      <c r="AV203" s="14" t="s">
        <v>217</v>
      </c>
      <c r="AW203" s="14" t="s">
        <v>41</v>
      </c>
      <c r="AX203" s="14" t="s">
        <v>93</v>
      </c>
      <c r="AY203" s="239" t="s">
        <v>209</v>
      </c>
    </row>
    <row r="204" spans="1:65" s="2" customFormat="1" ht="24.2" customHeight="1">
      <c r="A204" s="35"/>
      <c r="B204" s="36"/>
      <c r="C204" s="194" t="s">
        <v>428</v>
      </c>
      <c r="D204" s="194" t="s">
        <v>212</v>
      </c>
      <c r="E204" s="195" t="s">
        <v>4095</v>
      </c>
      <c r="F204" s="196" t="s">
        <v>4096</v>
      </c>
      <c r="G204" s="197" t="s">
        <v>342</v>
      </c>
      <c r="H204" s="198">
        <v>5.024</v>
      </c>
      <c r="I204" s="199"/>
      <c r="J204" s="200">
        <f>ROUND(I204*H204,2)</f>
        <v>0</v>
      </c>
      <c r="K204" s="196" t="s">
        <v>324</v>
      </c>
      <c r="L204" s="40"/>
      <c r="M204" s="201" t="s">
        <v>1</v>
      </c>
      <c r="N204" s="202" t="s">
        <v>50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217</v>
      </c>
      <c r="AT204" s="205" t="s">
        <v>212</v>
      </c>
      <c r="AU204" s="205" t="s">
        <v>95</v>
      </c>
      <c r="AY204" s="17" t="s">
        <v>209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7" t="s">
        <v>93</v>
      </c>
      <c r="BK204" s="206">
        <f>ROUND(I204*H204,2)</f>
        <v>0</v>
      </c>
      <c r="BL204" s="17" t="s">
        <v>217</v>
      </c>
      <c r="BM204" s="205" t="s">
        <v>4097</v>
      </c>
    </row>
    <row r="205" spans="1:65" s="2" customFormat="1" ht="11.25">
      <c r="A205" s="35"/>
      <c r="B205" s="36"/>
      <c r="C205" s="37"/>
      <c r="D205" s="207" t="s">
        <v>219</v>
      </c>
      <c r="E205" s="37"/>
      <c r="F205" s="208" t="s">
        <v>4098</v>
      </c>
      <c r="G205" s="37"/>
      <c r="H205" s="37"/>
      <c r="I205" s="209"/>
      <c r="J205" s="37"/>
      <c r="K205" s="37"/>
      <c r="L205" s="40"/>
      <c r="M205" s="210"/>
      <c r="N205" s="211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7" t="s">
        <v>219</v>
      </c>
      <c r="AU205" s="17" t="s">
        <v>95</v>
      </c>
    </row>
    <row r="206" spans="1:65" s="2" customFormat="1" ht="24.2" customHeight="1">
      <c r="A206" s="35"/>
      <c r="B206" s="36"/>
      <c r="C206" s="194" t="s">
        <v>434</v>
      </c>
      <c r="D206" s="194" t="s">
        <v>212</v>
      </c>
      <c r="E206" s="195" t="s">
        <v>4099</v>
      </c>
      <c r="F206" s="196" t="s">
        <v>4100</v>
      </c>
      <c r="G206" s="197" t="s">
        <v>342</v>
      </c>
      <c r="H206" s="198">
        <v>5.024</v>
      </c>
      <c r="I206" s="199"/>
      <c r="J206" s="200">
        <f>ROUND(I206*H206,2)</f>
        <v>0</v>
      </c>
      <c r="K206" s="196" t="s">
        <v>324</v>
      </c>
      <c r="L206" s="40"/>
      <c r="M206" s="201" t="s">
        <v>1</v>
      </c>
      <c r="N206" s="202" t="s">
        <v>50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217</v>
      </c>
      <c r="AT206" s="205" t="s">
        <v>212</v>
      </c>
      <c r="AU206" s="205" t="s">
        <v>95</v>
      </c>
      <c r="AY206" s="17" t="s">
        <v>209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7" t="s">
        <v>93</v>
      </c>
      <c r="BK206" s="206">
        <f>ROUND(I206*H206,2)</f>
        <v>0</v>
      </c>
      <c r="BL206" s="17" t="s">
        <v>217</v>
      </c>
      <c r="BM206" s="205" t="s">
        <v>4101</v>
      </c>
    </row>
    <row r="207" spans="1:65" s="2" customFormat="1" ht="11.25">
      <c r="A207" s="35"/>
      <c r="B207" s="36"/>
      <c r="C207" s="37"/>
      <c r="D207" s="207" t="s">
        <v>219</v>
      </c>
      <c r="E207" s="37"/>
      <c r="F207" s="208" t="s">
        <v>4102</v>
      </c>
      <c r="G207" s="37"/>
      <c r="H207" s="37"/>
      <c r="I207" s="209"/>
      <c r="J207" s="37"/>
      <c r="K207" s="37"/>
      <c r="L207" s="40"/>
      <c r="M207" s="210"/>
      <c r="N207" s="211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7" t="s">
        <v>219</v>
      </c>
      <c r="AU207" s="17" t="s">
        <v>95</v>
      </c>
    </row>
    <row r="208" spans="1:65" s="2" customFormat="1" ht="24.2" customHeight="1">
      <c r="A208" s="35"/>
      <c r="B208" s="36"/>
      <c r="C208" s="194" t="s">
        <v>440</v>
      </c>
      <c r="D208" s="194" t="s">
        <v>212</v>
      </c>
      <c r="E208" s="195" t="s">
        <v>4103</v>
      </c>
      <c r="F208" s="196" t="s">
        <v>4104</v>
      </c>
      <c r="G208" s="197" t="s">
        <v>383</v>
      </c>
      <c r="H208" s="198">
        <v>17.082000000000001</v>
      </c>
      <c r="I208" s="199"/>
      <c r="J208" s="200">
        <f>ROUND(I208*H208,2)</f>
        <v>0</v>
      </c>
      <c r="K208" s="196" t="s">
        <v>324</v>
      </c>
      <c r="L208" s="40"/>
      <c r="M208" s="201" t="s">
        <v>1</v>
      </c>
      <c r="N208" s="202" t="s">
        <v>50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217</v>
      </c>
      <c r="AT208" s="205" t="s">
        <v>212</v>
      </c>
      <c r="AU208" s="205" t="s">
        <v>95</v>
      </c>
      <c r="AY208" s="17" t="s">
        <v>209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7" t="s">
        <v>93</v>
      </c>
      <c r="BK208" s="206">
        <f>ROUND(I208*H208,2)</f>
        <v>0</v>
      </c>
      <c r="BL208" s="17" t="s">
        <v>217</v>
      </c>
      <c r="BM208" s="205" t="s">
        <v>4105</v>
      </c>
    </row>
    <row r="209" spans="1:65" s="2" customFormat="1" ht="11.25">
      <c r="A209" s="35"/>
      <c r="B209" s="36"/>
      <c r="C209" s="37"/>
      <c r="D209" s="207" t="s">
        <v>219</v>
      </c>
      <c r="E209" s="37"/>
      <c r="F209" s="208" t="s">
        <v>4106</v>
      </c>
      <c r="G209" s="37"/>
      <c r="H209" s="37"/>
      <c r="I209" s="209"/>
      <c r="J209" s="37"/>
      <c r="K209" s="37"/>
      <c r="L209" s="40"/>
      <c r="M209" s="210"/>
      <c r="N209" s="211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7" t="s">
        <v>219</v>
      </c>
      <c r="AU209" s="17" t="s">
        <v>95</v>
      </c>
    </row>
    <row r="210" spans="1:65" s="13" customFormat="1" ht="11.25">
      <c r="B210" s="214"/>
      <c r="C210" s="215"/>
      <c r="D210" s="212" t="s">
        <v>263</v>
      </c>
      <c r="E210" s="216" t="s">
        <v>1</v>
      </c>
      <c r="F210" s="217" t="s">
        <v>4107</v>
      </c>
      <c r="G210" s="215"/>
      <c r="H210" s="218">
        <v>17.082000000000001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263</v>
      </c>
      <c r="AU210" s="224" t="s">
        <v>95</v>
      </c>
      <c r="AV210" s="13" t="s">
        <v>95</v>
      </c>
      <c r="AW210" s="13" t="s">
        <v>41</v>
      </c>
      <c r="AX210" s="13" t="s">
        <v>85</v>
      </c>
      <c r="AY210" s="224" t="s">
        <v>209</v>
      </c>
    </row>
    <row r="211" spans="1:65" s="14" customFormat="1" ht="11.25">
      <c r="B211" s="229"/>
      <c r="C211" s="230"/>
      <c r="D211" s="212" t="s">
        <v>263</v>
      </c>
      <c r="E211" s="231" t="s">
        <v>1</v>
      </c>
      <c r="F211" s="232" t="s">
        <v>339</v>
      </c>
      <c r="G211" s="230"/>
      <c r="H211" s="233">
        <v>17.082000000000001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263</v>
      </c>
      <c r="AU211" s="239" t="s">
        <v>95</v>
      </c>
      <c r="AV211" s="14" t="s">
        <v>217</v>
      </c>
      <c r="AW211" s="14" t="s">
        <v>41</v>
      </c>
      <c r="AX211" s="14" t="s">
        <v>93</v>
      </c>
      <c r="AY211" s="239" t="s">
        <v>209</v>
      </c>
    </row>
    <row r="212" spans="1:65" s="2" customFormat="1" ht="24.2" customHeight="1">
      <c r="A212" s="35"/>
      <c r="B212" s="36"/>
      <c r="C212" s="194" t="s">
        <v>7</v>
      </c>
      <c r="D212" s="194" t="s">
        <v>212</v>
      </c>
      <c r="E212" s="195" t="s">
        <v>391</v>
      </c>
      <c r="F212" s="196" t="s">
        <v>392</v>
      </c>
      <c r="G212" s="197" t="s">
        <v>342</v>
      </c>
      <c r="H212" s="198">
        <v>19.302</v>
      </c>
      <c r="I212" s="199"/>
      <c r="J212" s="200">
        <f>ROUND(I212*H212,2)</f>
        <v>0</v>
      </c>
      <c r="K212" s="196" t="s">
        <v>324</v>
      </c>
      <c r="L212" s="40"/>
      <c r="M212" s="201" t="s">
        <v>1</v>
      </c>
      <c r="N212" s="202" t="s">
        <v>50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217</v>
      </c>
      <c r="AT212" s="205" t="s">
        <v>212</v>
      </c>
      <c r="AU212" s="205" t="s">
        <v>95</v>
      </c>
      <c r="AY212" s="17" t="s">
        <v>209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7" t="s">
        <v>93</v>
      </c>
      <c r="BK212" s="206">
        <f>ROUND(I212*H212,2)</f>
        <v>0</v>
      </c>
      <c r="BL212" s="17" t="s">
        <v>217</v>
      </c>
      <c r="BM212" s="205" t="s">
        <v>4108</v>
      </c>
    </row>
    <row r="213" spans="1:65" s="2" customFormat="1" ht="11.25">
      <c r="A213" s="35"/>
      <c r="B213" s="36"/>
      <c r="C213" s="37"/>
      <c r="D213" s="207" t="s">
        <v>219</v>
      </c>
      <c r="E213" s="37"/>
      <c r="F213" s="208" t="s">
        <v>394</v>
      </c>
      <c r="G213" s="37"/>
      <c r="H213" s="37"/>
      <c r="I213" s="209"/>
      <c r="J213" s="37"/>
      <c r="K213" s="37"/>
      <c r="L213" s="40"/>
      <c r="M213" s="210"/>
      <c r="N213" s="211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7" t="s">
        <v>219</v>
      </c>
      <c r="AU213" s="17" t="s">
        <v>95</v>
      </c>
    </row>
    <row r="214" spans="1:65" s="13" customFormat="1" ht="11.25">
      <c r="B214" s="214"/>
      <c r="C214" s="215"/>
      <c r="D214" s="212" t="s">
        <v>263</v>
      </c>
      <c r="E214" s="216" t="s">
        <v>1</v>
      </c>
      <c r="F214" s="217" t="s">
        <v>4109</v>
      </c>
      <c r="G214" s="215"/>
      <c r="H214" s="218">
        <v>19.302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263</v>
      </c>
      <c r="AU214" s="224" t="s">
        <v>95</v>
      </c>
      <c r="AV214" s="13" t="s">
        <v>95</v>
      </c>
      <c r="AW214" s="13" t="s">
        <v>41</v>
      </c>
      <c r="AX214" s="13" t="s">
        <v>85</v>
      </c>
      <c r="AY214" s="224" t="s">
        <v>209</v>
      </c>
    </row>
    <row r="215" spans="1:65" s="14" customFormat="1" ht="11.25">
      <c r="B215" s="229"/>
      <c r="C215" s="230"/>
      <c r="D215" s="212" t="s">
        <v>263</v>
      </c>
      <c r="E215" s="231" t="s">
        <v>1</v>
      </c>
      <c r="F215" s="232" t="s">
        <v>339</v>
      </c>
      <c r="G215" s="230"/>
      <c r="H215" s="233">
        <v>19.302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263</v>
      </c>
      <c r="AU215" s="239" t="s">
        <v>95</v>
      </c>
      <c r="AV215" s="14" t="s">
        <v>217</v>
      </c>
      <c r="AW215" s="14" t="s">
        <v>41</v>
      </c>
      <c r="AX215" s="14" t="s">
        <v>93</v>
      </c>
      <c r="AY215" s="239" t="s">
        <v>209</v>
      </c>
    </row>
    <row r="216" spans="1:65" s="2" customFormat="1" ht="24.2" customHeight="1">
      <c r="A216" s="35"/>
      <c r="B216" s="36"/>
      <c r="C216" s="194" t="s">
        <v>451</v>
      </c>
      <c r="D216" s="194" t="s">
        <v>212</v>
      </c>
      <c r="E216" s="195" t="s">
        <v>4110</v>
      </c>
      <c r="F216" s="196" t="s">
        <v>4111</v>
      </c>
      <c r="G216" s="197" t="s">
        <v>342</v>
      </c>
      <c r="H216" s="198">
        <v>5.85</v>
      </c>
      <c r="I216" s="199"/>
      <c r="J216" s="200">
        <f>ROUND(I216*H216,2)</f>
        <v>0</v>
      </c>
      <c r="K216" s="196" t="s">
        <v>324</v>
      </c>
      <c r="L216" s="40"/>
      <c r="M216" s="201" t="s">
        <v>1</v>
      </c>
      <c r="N216" s="202" t="s">
        <v>50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217</v>
      </c>
      <c r="AT216" s="205" t="s">
        <v>212</v>
      </c>
      <c r="AU216" s="205" t="s">
        <v>95</v>
      </c>
      <c r="AY216" s="17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93</v>
      </c>
      <c r="BK216" s="206">
        <f>ROUND(I216*H216,2)</f>
        <v>0</v>
      </c>
      <c r="BL216" s="17" t="s">
        <v>217</v>
      </c>
      <c r="BM216" s="205" t="s">
        <v>4112</v>
      </c>
    </row>
    <row r="217" spans="1:65" s="2" customFormat="1" ht="11.25">
      <c r="A217" s="35"/>
      <c r="B217" s="36"/>
      <c r="C217" s="37"/>
      <c r="D217" s="207" t="s">
        <v>219</v>
      </c>
      <c r="E217" s="37"/>
      <c r="F217" s="208" t="s">
        <v>4113</v>
      </c>
      <c r="G217" s="37"/>
      <c r="H217" s="37"/>
      <c r="I217" s="209"/>
      <c r="J217" s="37"/>
      <c r="K217" s="37"/>
      <c r="L217" s="40"/>
      <c r="M217" s="210"/>
      <c r="N217" s="211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7" t="s">
        <v>219</v>
      </c>
      <c r="AU217" s="17" t="s">
        <v>95</v>
      </c>
    </row>
    <row r="218" spans="1:65" s="13" customFormat="1" ht="11.25">
      <c r="B218" s="214"/>
      <c r="C218" s="215"/>
      <c r="D218" s="212" t="s">
        <v>263</v>
      </c>
      <c r="E218" s="216" t="s">
        <v>1</v>
      </c>
      <c r="F218" s="217" t="s">
        <v>4114</v>
      </c>
      <c r="G218" s="215"/>
      <c r="H218" s="218">
        <v>5.85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263</v>
      </c>
      <c r="AU218" s="224" t="s">
        <v>95</v>
      </c>
      <c r="AV218" s="13" t="s">
        <v>95</v>
      </c>
      <c r="AW218" s="13" t="s">
        <v>41</v>
      </c>
      <c r="AX218" s="13" t="s">
        <v>85</v>
      </c>
      <c r="AY218" s="224" t="s">
        <v>209</v>
      </c>
    </row>
    <row r="219" spans="1:65" s="14" customFormat="1" ht="11.25">
      <c r="B219" s="229"/>
      <c r="C219" s="230"/>
      <c r="D219" s="212" t="s">
        <v>263</v>
      </c>
      <c r="E219" s="231" t="s">
        <v>1</v>
      </c>
      <c r="F219" s="232" t="s">
        <v>339</v>
      </c>
      <c r="G219" s="230"/>
      <c r="H219" s="233">
        <v>5.85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263</v>
      </c>
      <c r="AU219" s="239" t="s">
        <v>95</v>
      </c>
      <c r="AV219" s="14" t="s">
        <v>217</v>
      </c>
      <c r="AW219" s="14" t="s">
        <v>41</v>
      </c>
      <c r="AX219" s="14" t="s">
        <v>93</v>
      </c>
      <c r="AY219" s="239" t="s">
        <v>209</v>
      </c>
    </row>
    <row r="220" spans="1:65" s="2" customFormat="1" ht="16.5" customHeight="1">
      <c r="A220" s="35"/>
      <c r="B220" s="36"/>
      <c r="C220" s="250" t="s">
        <v>459</v>
      </c>
      <c r="D220" s="250" t="s">
        <v>405</v>
      </c>
      <c r="E220" s="251" t="s">
        <v>4115</v>
      </c>
      <c r="F220" s="252" t="s">
        <v>4116</v>
      </c>
      <c r="G220" s="253" t="s">
        <v>383</v>
      </c>
      <c r="H220" s="254">
        <v>11.7</v>
      </c>
      <c r="I220" s="255"/>
      <c r="J220" s="256">
        <f>ROUND(I220*H220,2)</f>
        <v>0</v>
      </c>
      <c r="K220" s="252" t="s">
        <v>324</v>
      </c>
      <c r="L220" s="257"/>
      <c r="M220" s="258" t="s">
        <v>1</v>
      </c>
      <c r="N220" s="259" t="s">
        <v>50</v>
      </c>
      <c r="O220" s="72"/>
      <c r="P220" s="203">
        <f>O220*H220</f>
        <v>0</v>
      </c>
      <c r="Q220" s="203">
        <v>1</v>
      </c>
      <c r="R220" s="203">
        <f>Q220*H220</f>
        <v>11.7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254</v>
      </c>
      <c r="AT220" s="205" t="s">
        <v>405</v>
      </c>
      <c r="AU220" s="205" t="s">
        <v>95</v>
      </c>
      <c r="AY220" s="17" t="s">
        <v>209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7" t="s">
        <v>93</v>
      </c>
      <c r="BK220" s="206">
        <f>ROUND(I220*H220,2)</f>
        <v>0</v>
      </c>
      <c r="BL220" s="17" t="s">
        <v>217</v>
      </c>
      <c r="BM220" s="205" t="s">
        <v>4117</v>
      </c>
    </row>
    <row r="221" spans="1:65" s="13" customFormat="1" ht="11.25">
      <c r="B221" s="214"/>
      <c r="C221" s="215"/>
      <c r="D221" s="212" t="s">
        <v>263</v>
      </c>
      <c r="E221" s="216" t="s">
        <v>1</v>
      </c>
      <c r="F221" s="217" t="s">
        <v>4118</v>
      </c>
      <c r="G221" s="215"/>
      <c r="H221" s="218">
        <v>11.7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263</v>
      </c>
      <c r="AU221" s="224" t="s">
        <v>95</v>
      </c>
      <c r="AV221" s="13" t="s">
        <v>95</v>
      </c>
      <c r="AW221" s="13" t="s">
        <v>41</v>
      </c>
      <c r="AX221" s="13" t="s">
        <v>85</v>
      </c>
      <c r="AY221" s="224" t="s">
        <v>209</v>
      </c>
    </row>
    <row r="222" spans="1:65" s="14" customFormat="1" ht="11.25">
      <c r="B222" s="229"/>
      <c r="C222" s="230"/>
      <c r="D222" s="212" t="s">
        <v>263</v>
      </c>
      <c r="E222" s="231" t="s">
        <v>1</v>
      </c>
      <c r="F222" s="232" t="s">
        <v>339</v>
      </c>
      <c r="G222" s="230"/>
      <c r="H222" s="233">
        <v>11.7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263</v>
      </c>
      <c r="AU222" s="239" t="s">
        <v>95</v>
      </c>
      <c r="AV222" s="14" t="s">
        <v>217</v>
      </c>
      <c r="AW222" s="14" t="s">
        <v>41</v>
      </c>
      <c r="AX222" s="14" t="s">
        <v>93</v>
      </c>
      <c r="AY222" s="239" t="s">
        <v>209</v>
      </c>
    </row>
    <row r="223" spans="1:65" s="2" customFormat="1" ht="24.2" customHeight="1">
      <c r="A223" s="35"/>
      <c r="B223" s="36"/>
      <c r="C223" s="194" t="s">
        <v>466</v>
      </c>
      <c r="D223" s="194" t="s">
        <v>212</v>
      </c>
      <c r="E223" s="195" t="s">
        <v>4119</v>
      </c>
      <c r="F223" s="196" t="s">
        <v>4120</v>
      </c>
      <c r="G223" s="197" t="s">
        <v>462</v>
      </c>
      <c r="H223" s="198">
        <v>10.9</v>
      </c>
      <c r="I223" s="199"/>
      <c r="J223" s="200">
        <f>ROUND(I223*H223,2)</f>
        <v>0</v>
      </c>
      <c r="K223" s="196" t="s">
        <v>324</v>
      </c>
      <c r="L223" s="40"/>
      <c r="M223" s="201" t="s">
        <v>1</v>
      </c>
      <c r="N223" s="202" t="s">
        <v>50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217</v>
      </c>
      <c r="AT223" s="205" t="s">
        <v>212</v>
      </c>
      <c r="AU223" s="205" t="s">
        <v>95</v>
      </c>
      <c r="AY223" s="17" t="s">
        <v>209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7" t="s">
        <v>93</v>
      </c>
      <c r="BK223" s="206">
        <f>ROUND(I223*H223,2)</f>
        <v>0</v>
      </c>
      <c r="BL223" s="17" t="s">
        <v>217</v>
      </c>
      <c r="BM223" s="205" t="s">
        <v>4121</v>
      </c>
    </row>
    <row r="224" spans="1:65" s="2" customFormat="1" ht="11.25">
      <c r="A224" s="35"/>
      <c r="B224" s="36"/>
      <c r="C224" s="37"/>
      <c r="D224" s="207" t="s">
        <v>219</v>
      </c>
      <c r="E224" s="37"/>
      <c r="F224" s="208" t="s">
        <v>4122</v>
      </c>
      <c r="G224" s="37"/>
      <c r="H224" s="37"/>
      <c r="I224" s="209"/>
      <c r="J224" s="37"/>
      <c r="K224" s="37"/>
      <c r="L224" s="40"/>
      <c r="M224" s="210"/>
      <c r="N224" s="211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7" t="s">
        <v>219</v>
      </c>
      <c r="AU224" s="17" t="s">
        <v>95</v>
      </c>
    </row>
    <row r="225" spans="1:65" s="13" customFormat="1" ht="11.25">
      <c r="B225" s="214"/>
      <c r="C225" s="215"/>
      <c r="D225" s="212" t="s">
        <v>263</v>
      </c>
      <c r="E225" s="216" t="s">
        <v>1</v>
      </c>
      <c r="F225" s="217" t="s">
        <v>4058</v>
      </c>
      <c r="G225" s="215"/>
      <c r="H225" s="218">
        <v>10.9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263</v>
      </c>
      <c r="AU225" s="224" t="s">
        <v>95</v>
      </c>
      <c r="AV225" s="13" t="s">
        <v>95</v>
      </c>
      <c r="AW225" s="13" t="s">
        <v>41</v>
      </c>
      <c r="AX225" s="13" t="s">
        <v>85</v>
      </c>
      <c r="AY225" s="224" t="s">
        <v>209</v>
      </c>
    </row>
    <row r="226" spans="1:65" s="14" customFormat="1" ht="11.25">
      <c r="B226" s="229"/>
      <c r="C226" s="230"/>
      <c r="D226" s="212" t="s">
        <v>263</v>
      </c>
      <c r="E226" s="231" t="s">
        <v>1</v>
      </c>
      <c r="F226" s="232" t="s">
        <v>339</v>
      </c>
      <c r="G226" s="230"/>
      <c r="H226" s="233">
        <v>10.9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263</v>
      </c>
      <c r="AU226" s="239" t="s">
        <v>95</v>
      </c>
      <c r="AV226" s="14" t="s">
        <v>217</v>
      </c>
      <c r="AW226" s="14" t="s">
        <v>41</v>
      </c>
      <c r="AX226" s="14" t="s">
        <v>93</v>
      </c>
      <c r="AY226" s="239" t="s">
        <v>209</v>
      </c>
    </row>
    <row r="227" spans="1:65" s="2" customFormat="1" ht="24.2" customHeight="1">
      <c r="A227" s="35"/>
      <c r="B227" s="36"/>
      <c r="C227" s="194" t="s">
        <v>471</v>
      </c>
      <c r="D227" s="194" t="s">
        <v>212</v>
      </c>
      <c r="E227" s="195" t="s">
        <v>4123</v>
      </c>
      <c r="F227" s="196" t="s">
        <v>4124</v>
      </c>
      <c r="G227" s="197" t="s">
        <v>462</v>
      </c>
      <c r="H227" s="198">
        <v>10.9</v>
      </c>
      <c r="I227" s="199"/>
      <c r="J227" s="200">
        <f>ROUND(I227*H227,2)</f>
        <v>0</v>
      </c>
      <c r="K227" s="196" t="s">
        <v>324</v>
      </c>
      <c r="L227" s="40"/>
      <c r="M227" s="201" t="s">
        <v>1</v>
      </c>
      <c r="N227" s="202" t="s">
        <v>50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217</v>
      </c>
      <c r="AT227" s="205" t="s">
        <v>212</v>
      </c>
      <c r="AU227" s="205" t="s">
        <v>95</v>
      </c>
      <c r="AY227" s="17" t="s">
        <v>209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7" t="s">
        <v>93</v>
      </c>
      <c r="BK227" s="206">
        <f>ROUND(I227*H227,2)</f>
        <v>0</v>
      </c>
      <c r="BL227" s="17" t="s">
        <v>217</v>
      </c>
      <c r="BM227" s="205" t="s">
        <v>4125</v>
      </c>
    </row>
    <row r="228" spans="1:65" s="2" customFormat="1" ht="11.25">
      <c r="A228" s="35"/>
      <c r="B228" s="36"/>
      <c r="C228" s="37"/>
      <c r="D228" s="207" t="s">
        <v>219</v>
      </c>
      <c r="E228" s="37"/>
      <c r="F228" s="208" t="s">
        <v>4126</v>
      </c>
      <c r="G228" s="37"/>
      <c r="H228" s="37"/>
      <c r="I228" s="209"/>
      <c r="J228" s="37"/>
      <c r="K228" s="37"/>
      <c r="L228" s="40"/>
      <c r="M228" s="210"/>
      <c r="N228" s="211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7" t="s">
        <v>219</v>
      </c>
      <c r="AU228" s="17" t="s">
        <v>95</v>
      </c>
    </row>
    <row r="229" spans="1:65" s="2" customFormat="1" ht="16.5" customHeight="1">
      <c r="A229" s="35"/>
      <c r="B229" s="36"/>
      <c r="C229" s="250" t="s">
        <v>477</v>
      </c>
      <c r="D229" s="250" t="s">
        <v>405</v>
      </c>
      <c r="E229" s="251" t="s">
        <v>4127</v>
      </c>
      <c r="F229" s="252" t="s">
        <v>4128</v>
      </c>
      <c r="G229" s="253" t="s">
        <v>2034</v>
      </c>
      <c r="H229" s="254">
        <v>0.218</v>
      </c>
      <c r="I229" s="255"/>
      <c r="J229" s="256">
        <f>ROUND(I229*H229,2)</f>
        <v>0</v>
      </c>
      <c r="K229" s="252" t="s">
        <v>324</v>
      </c>
      <c r="L229" s="257"/>
      <c r="M229" s="258" t="s">
        <v>1</v>
      </c>
      <c r="N229" s="259" t="s">
        <v>50</v>
      </c>
      <c r="O229" s="72"/>
      <c r="P229" s="203">
        <f>O229*H229</f>
        <v>0</v>
      </c>
      <c r="Q229" s="203">
        <v>1E-3</v>
      </c>
      <c r="R229" s="203">
        <f>Q229*H229</f>
        <v>2.1800000000000001E-4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254</v>
      </c>
      <c r="AT229" s="205" t="s">
        <v>405</v>
      </c>
      <c r="AU229" s="205" t="s">
        <v>95</v>
      </c>
      <c r="AY229" s="17" t="s">
        <v>209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7" t="s">
        <v>93</v>
      </c>
      <c r="BK229" s="206">
        <f>ROUND(I229*H229,2)</f>
        <v>0</v>
      </c>
      <c r="BL229" s="17" t="s">
        <v>217</v>
      </c>
      <c r="BM229" s="205" t="s">
        <v>4129</v>
      </c>
    </row>
    <row r="230" spans="1:65" s="13" customFormat="1" ht="11.25">
      <c r="B230" s="214"/>
      <c r="C230" s="215"/>
      <c r="D230" s="212" t="s">
        <v>263</v>
      </c>
      <c r="E230" s="216" t="s">
        <v>1</v>
      </c>
      <c r="F230" s="217" t="s">
        <v>4130</v>
      </c>
      <c r="G230" s="215"/>
      <c r="H230" s="218">
        <v>0.218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263</v>
      </c>
      <c r="AU230" s="224" t="s">
        <v>95</v>
      </c>
      <c r="AV230" s="13" t="s">
        <v>95</v>
      </c>
      <c r="AW230" s="13" t="s">
        <v>41</v>
      </c>
      <c r="AX230" s="13" t="s">
        <v>85</v>
      </c>
      <c r="AY230" s="224" t="s">
        <v>209</v>
      </c>
    </row>
    <row r="231" spans="1:65" s="14" customFormat="1" ht="11.25">
      <c r="B231" s="229"/>
      <c r="C231" s="230"/>
      <c r="D231" s="212" t="s">
        <v>263</v>
      </c>
      <c r="E231" s="231" t="s">
        <v>1</v>
      </c>
      <c r="F231" s="232" t="s">
        <v>339</v>
      </c>
      <c r="G231" s="230"/>
      <c r="H231" s="233">
        <v>0.218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263</v>
      </c>
      <c r="AU231" s="239" t="s">
        <v>95</v>
      </c>
      <c r="AV231" s="14" t="s">
        <v>217</v>
      </c>
      <c r="AW231" s="14" t="s">
        <v>41</v>
      </c>
      <c r="AX231" s="14" t="s">
        <v>93</v>
      </c>
      <c r="AY231" s="239" t="s">
        <v>209</v>
      </c>
    </row>
    <row r="232" spans="1:65" s="2" customFormat="1" ht="24.2" customHeight="1">
      <c r="A232" s="35"/>
      <c r="B232" s="36"/>
      <c r="C232" s="194" t="s">
        <v>483</v>
      </c>
      <c r="D232" s="194" t="s">
        <v>212</v>
      </c>
      <c r="E232" s="195" t="s">
        <v>3925</v>
      </c>
      <c r="F232" s="196" t="s">
        <v>3926</v>
      </c>
      <c r="G232" s="197" t="s">
        <v>462</v>
      </c>
      <c r="H232" s="198">
        <v>10.9</v>
      </c>
      <c r="I232" s="199"/>
      <c r="J232" s="200">
        <f>ROUND(I232*H232,2)</f>
        <v>0</v>
      </c>
      <c r="K232" s="196" t="s">
        <v>324</v>
      </c>
      <c r="L232" s="40"/>
      <c r="M232" s="201" t="s">
        <v>1</v>
      </c>
      <c r="N232" s="202" t="s">
        <v>50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217</v>
      </c>
      <c r="AT232" s="205" t="s">
        <v>212</v>
      </c>
      <c r="AU232" s="205" t="s">
        <v>95</v>
      </c>
      <c r="AY232" s="17" t="s">
        <v>209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7" t="s">
        <v>93</v>
      </c>
      <c r="BK232" s="206">
        <f>ROUND(I232*H232,2)</f>
        <v>0</v>
      </c>
      <c r="BL232" s="17" t="s">
        <v>217</v>
      </c>
      <c r="BM232" s="205" t="s">
        <v>4131</v>
      </c>
    </row>
    <row r="233" spans="1:65" s="2" customFormat="1" ht="11.25">
      <c r="A233" s="35"/>
      <c r="B233" s="36"/>
      <c r="C233" s="37"/>
      <c r="D233" s="207" t="s">
        <v>219</v>
      </c>
      <c r="E233" s="37"/>
      <c r="F233" s="208" t="s">
        <v>3928</v>
      </c>
      <c r="G233" s="37"/>
      <c r="H233" s="37"/>
      <c r="I233" s="209"/>
      <c r="J233" s="37"/>
      <c r="K233" s="37"/>
      <c r="L233" s="40"/>
      <c r="M233" s="210"/>
      <c r="N233" s="211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7" t="s">
        <v>219</v>
      </c>
      <c r="AU233" s="17" t="s">
        <v>95</v>
      </c>
    </row>
    <row r="234" spans="1:65" s="13" customFormat="1" ht="11.25">
      <c r="B234" s="214"/>
      <c r="C234" s="215"/>
      <c r="D234" s="212" t="s">
        <v>263</v>
      </c>
      <c r="E234" s="216" t="s">
        <v>1</v>
      </c>
      <c r="F234" s="217" t="s">
        <v>4132</v>
      </c>
      <c r="G234" s="215"/>
      <c r="H234" s="218">
        <v>10.9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263</v>
      </c>
      <c r="AU234" s="224" t="s">
        <v>95</v>
      </c>
      <c r="AV234" s="13" t="s">
        <v>95</v>
      </c>
      <c r="AW234" s="13" t="s">
        <v>41</v>
      </c>
      <c r="AX234" s="13" t="s">
        <v>85</v>
      </c>
      <c r="AY234" s="224" t="s">
        <v>209</v>
      </c>
    </row>
    <row r="235" spans="1:65" s="14" customFormat="1" ht="11.25">
      <c r="B235" s="229"/>
      <c r="C235" s="230"/>
      <c r="D235" s="212" t="s">
        <v>263</v>
      </c>
      <c r="E235" s="231" t="s">
        <v>1</v>
      </c>
      <c r="F235" s="232" t="s">
        <v>339</v>
      </c>
      <c r="G235" s="230"/>
      <c r="H235" s="233">
        <v>10.9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263</v>
      </c>
      <c r="AU235" s="239" t="s">
        <v>95</v>
      </c>
      <c r="AV235" s="14" t="s">
        <v>217</v>
      </c>
      <c r="AW235" s="14" t="s">
        <v>41</v>
      </c>
      <c r="AX235" s="14" t="s">
        <v>93</v>
      </c>
      <c r="AY235" s="239" t="s">
        <v>209</v>
      </c>
    </row>
    <row r="236" spans="1:65" s="12" customFormat="1" ht="22.9" customHeight="1">
      <c r="B236" s="178"/>
      <c r="C236" s="179"/>
      <c r="D236" s="180" t="s">
        <v>84</v>
      </c>
      <c r="E236" s="192" t="s">
        <v>130</v>
      </c>
      <c r="F236" s="192" t="s">
        <v>489</v>
      </c>
      <c r="G236" s="179"/>
      <c r="H236" s="179"/>
      <c r="I236" s="182"/>
      <c r="J236" s="193">
        <f>BK236</f>
        <v>0</v>
      </c>
      <c r="K236" s="179"/>
      <c r="L236" s="184"/>
      <c r="M236" s="185"/>
      <c r="N236" s="186"/>
      <c r="O236" s="186"/>
      <c r="P236" s="187">
        <f>SUM(P237:P240)</f>
        <v>0</v>
      </c>
      <c r="Q236" s="186"/>
      <c r="R236" s="187">
        <f>SUM(R237:R240)</f>
        <v>0</v>
      </c>
      <c r="S236" s="186"/>
      <c r="T236" s="188">
        <f>SUM(T237:T240)</f>
        <v>0</v>
      </c>
      <c r="AR236" s="189" t="s">
        <v>93</v>
      </c>
      <c r="AT236" s="190" t="s">
        <v>84</v>
      </c>
      <c r="AU236" s="190" t="s">
        <v>93</v>
      </c>
      <c r="AY236" s="189" t="s">
        <v>209</v>
      </c>
      <c r="BK236" s="191">
        <f>SUM(BK237:BK240)</f>
        <v>0</v>
      </c>
    </row>
    <row r="237" spans="1:65" s="2" customFormat="1" ht="16.5" customHeight="1">
      <c r="A237" s="35"/>
      <c r="B237" s="36"/>
      <c r="C237" s="194" t="s">
        <v>490</v>
      </c>
      <c r="D237" s="194" t="s">
        <v>212</v>
      </c>
      <c r="E237" s="195" t="s">
        <v>4133</v>
      </c>
      <c r="F237" s="196" t="s">
        <v>4134</v>
      </c>
      <c r="G237" s="197" t="s">
        <v>334</v>
      </c>
      <c r="H237" s="198">
        <v>14</v>
      </c>
      <c r="I237" s="199"/>
      <c r="J237" s="200">
        <f>ROUND(I237*H237,2)</f>
        <v>0</v>
      </c>
      <c r="K237" s="196" t="s">
        <v>324</v>
      </c>
      <c r="L237" s="40"/>
      <c r="M237" s="201" t="s">
        <v>1</v>
      </c>
      <c r="N237" s="202" t="s">
        <v>50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217</v>
      </c>
      <c r="AT237" s="205" t="s">
        <v>212</v>
      </c>
      <c r="AU237" s="205" t="s">
        <v>95</v>
      </c>
      <c r="AY237" s="17" t="s">
        <v>209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7" t="s">
        <v>93</v>
      </c>
      <c r="BK237" s="206">
        <f>ROUND(I237*H237,2)</f>
        <v>0</v>
      </c>
      <c r="BL237" s="17" t="s">
        <v>217</v>
      </c>
      <c r="BM237" s="205" t="s">
        <v>4135</v>
      </c>
    </row>
    <row r="238" spans="1:65" s="2" customFormat="1" ht="11.25">
      <c r="A238" s="35"/>
      <c r="B238" s="36"/>
      <c r="C238" s="37"/>
      <c r="D238" s="207" t="s">
        <v>219</v>
      </c>
      <c r="E238" s="37"/>
      <c r="F238" s="208" t="s">
        <v>4136</v>
      </c>
      <c r="G238" s="37"/>
      <c r="H238" s="37"/>
      <c r="I238" s="209"/>
      <c r="J238" s="37"/>
      <c r="K238" s="37"/>
      <c r="L238" s="40"/>
      <c r="M238" s="210"/>
      <c r="N238" s="211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7" t="s">
        <v>219</v>
      </c>
      <c r="AU238" s="17" t="s">
        <v>95</v>
      </c>
    </row>
    <row r="239" spans="1:65" s="2" customFormat="1" ht="21.75" customHeight="1">
      <c r="A239" s="35"/>
      <c r="B239" s="36"/>
      <c r="C239" s="194" t="s">
        <v>499</v>
      </c>
      <c r="D239" s="194" t="s">
        <v>212</v>
      </c>
      <c r="E239" s="195" t="s">
        <v>4137</v>
      </c>
      <c r="F239" s="196" t="s">
        <v>4138</v>
      </c>
      <c r="G239" s="197" t="s">
        <v>334</v>
      </c>
      <c r="H239" s="198">
        <v>14</v>
      </c>
      <c r="I239" s="199"/>
      <c r="J239" s="200">
        <f>ROUND(I239*H239,2)</f>
        <v>0</v>
      </c>
      <c r="K239" s="196" t="s">
        <v>324</v>
      </c>
      <c r="L239" s="40"/>
      <c r="M239" s="201" t="s">
        <v>1</v>
      </c>
      <c r="N239" s="202" t="s">
        <v>50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217</v>
      </c>
      <c r="AT239" s="205" t="s">
        <v>212</v>
      </c>
      <c r="AU239" s="205" t="s">
        <v>95</v>
      </c>
      <c r="AY239" s="17" t="s">
        <v>209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7" t="s">
        <v>93</v>
      </c>
      <c r="BK239" s="206">
        <f>ROUND(I239*H239,2)</f>
        <v>0</v>
      </c>
      <c r="BL239" s="17" t="s">
        <v>217</v>
      </c>
      <c r="BM239" s="205" t="s">
        <v>4139</v>
      </c>
    </row>
    <row r="240" spans="1:65" s="2" customFormat="1" ht="11.25">
      <c r="A240" s="35"/>
      <c r="B240" s="36"/>
      <c r="C240" s="37"/>
      <c r="D240" s="207" t="s">
        <v>219</v>
      </c>
      <c r="E240" s="37"/>
      <c r="F240" s="208" t="s">
        <v>4140</v>
      </c>
      <c r="G240" s="37"/>
      <c r="H240" s="37"/>
      <c r="I240" s="209"/>
      <c r="J240" s="37"/>
      <c r="K240" s="37"/>
      <c r="L240" s="40"/>
      <c r="M240" s="210"/>
      <c r="N240" s="211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7" t="s">
        <v>219</v>
      </c>
      <c r="AU240" s="17" t="s">
        <v>95</v>
      </c>
    </row>
    <row r="241" spans="1:65" s="12" customFormat="1" ht="22.9" customHeight="1">
      <c r="B241" s="178"/>
      <c r="C241" s="179"/>
      <c r="D241" s="180" t="s">
        <v>84</v>
      </c>
      <c r="E241" s="192" t="s">
        <v>217</v>
      </c>
      <c r="F241" s="192" t="s">
        <v>662</v>
      </c>
      <c r="G241" s="179"/>
      <c r="H241" s="179"/>
      <c r="I241" s="182"/>
      <c r="J241" s="193">
        <f>BK241</f>
        <v>0</v>
      </c>
      <c r="K241" s="179"/>
      <c r="L241" s="184"/>
      <c r="M241" s="185"/>
      <c r="N241" s="186"/>
      <c r="O241" s="186"/>
      <c r="P241" s="187">
        <f>SUM(P242:P256)</f>
        <v>0</v>
      </c>
      <c r="Q241" s="186"/>
      <c r="R241" s="187">
        <f>SUM(R242:R256)</f>
        <v>3.6837652898000002</v>
      </c>
      <c r="S241" s="186"/>
      <c r="T241" s="188">
        <f>SUM(T242:T256)</f>
        <v>0</v>
      </c>
      <c r="AR241" s="189" t="s">
        <v>93</v>
      </c>
      <c r="AT241" s="190" t="s">
        <v>84</v>
      </c>
      <c r="AU241" s="190" t="s">
        <v>93</v>
      </c>
      <c r="AY241" s="189" t="s">
        <v>209</v>
      </c>
      <c r="BK241" s="191">
        <f>SUM(BK242:BK256)</f>
        <v>0</v>
      </c>
    </row>
    <row r="242" spans="1:65" s="2" customFormat="1" ht="16.5" customHeight="1">
      <c r="A242" s="35"/>
      <c r="B242" s="36"/>
      <c r="C242" s="194" t="s">
        <v>512</v>
      </c>
      <c r="D242" s="194" t="s">
        <v>212</v>
      </c>
      <c r="E242" s="195" t="s">
        <v>4141</v>
      </c>
      <c r="F242" s="196" t="s">
        <v>4142</v>
      </c>
      <c r="G242" s="197" t="s">
        <v>342</v>
      </c>
      <c r="H242" s="198">
        <v>1.702</v>
      </c>
      <c r="I242" s="199"/>
      <c r="J242" s="200">
        <f>ROUND(I242*H242,2)</f>
        <v>0</v>
      </c>
      <c r="K242" s="196" t="s">
        <v>324</v>
      </c>
      <c r="L242" s="40"/>
      <c r="M242" s="201" t="s">
        <v>1</v>
      </c>
      <c r="N242" s="202" t="s">
        <v>50</v>
      </c>
      <c r="O242" s="72"/>
      <c r="P242" s="203">
        <f>O242*H242</f>
        <v>0</v>
      </c>
      <c r="Q242" s="203">
        <v>1.8907700000000001</v>
      </c>
      <c r="R242" s="203">
        <f>Q242*H242</f>
        <v>3.2180905399999999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217</v>
      </c>
      <c r="AT242" s="205" t="s">
        <v>212</v>
      </c>
      <c r="AU242" s="205" t="s">
        <v>95</v>
      </c>
      <c r="AY242" s="17" t="s">
        <v>209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7" t="s">
        <v>93</v>
      </c>
      <c r="BK242" s="206">
        <f>ROUND(I242*H242,2)</f>
        <v>0</v>
      </c>
      <c r="BL242" s="17" t="s">
        <v>217</v>
      </c>
      <c r="BM242" s="205" t="s">
        <v>4143</v>
      </c>
    </row>
    <row r="243" spans="1:65" s="2" customFormat="1" ht="11.25">
      <c r="A243" s="35"/>
      <c r="B243" s="36"/>
      <c r="C243" s="37"/>
      <c r="D243" s="207" t="s">
        <v>219</v>
      </c>
      <c r="E243" s="37"/>
      <c r="F243" s="208" t="s">
        <v>4144</v>
      </c>
      <c r="G243" s="37"/>
      <c r="H243" s="37"/>
      <c r="I243" s="209"/>
      <c r="J243" s="37"/>
      <c r="K243" s="37"/>
      <c r="L243" s="40"/>
      <c r="M243" s="210"/>
      <c r="N243" s="211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7" t="s">
        <v>219</v>
      </c>
      <c r="AU243" s="17" t="s">
        <v>95</v>
      </c>
    </row>
    <row r="244" spans="1:65" s="13" customFormat="1" ht="11.25">
      <c r="B244" s="214"/>
      <c r="C244" s="215"/>
      <c r="D244" s="212" t="s">
        <v>263</v>
      </c>
      <c r="E244" s="216" t="s">
        <v>1</v>
      </c>
      <c r="F244" s="217" t="s">
        <v>4145</v>
      </c>
      <c r="G244" s="215"/>
      <c r="H244" s="218">
        <v>1.3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263</v>
      </c>
      <c r="AU244" s="224" t="s">
        <v>95</v>
      </c>
      <c r="AV244" s="13" t="s">
        <v>95</v>
      </c>
      <c r="AW244" s="13" t="s">
        <v>41</v>
      </c>
      <c r="AX244" s="13" t="s">
        <v>85</v>
      </c>
      <c r="AY244" s="224" t="s">
        <v>209</v>
      </c>
    </row>
    <row r="245" spans="1:65" s="13" customFormat="1" ht="11.25">
      <c r="B245" s="214"/>
      <c r="C245" s="215"/>
      <c r="D245" s="212" t="s">
        <v>263</v>
      </c>
      <c r="E245" s="216" t="s">
        <v>1</v>
      </c>
      <c r="F245" s="217" t="s">
        <v>4146</v>
      </c>
      <c r="G245" s="215"/>
      <c r="H245" s="218">
        <v>0.40200000000000002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263</v>
      </c>
      <c r="AU245" s="224" t="s">
        <v>95</v>
      </c>
      <c r="AV245" s="13" t="s">
        <v>95</v>
      </c>
      <c r="AW245" s="13" t="s">
        <v>41</v>
      </c>
      <c r="AX245" s="13" t="s">
        <v>85</v>
      </c>
      <c r="AY245" s="224" t="s">
        <v>209</v>
      </c>
    </row>
    <row r="246" spans="1:65" s="14" customFormat="1" ht="11.25">
      <c r="B246" s="229"/>
      <c r="C246" s="230"/>
      <c r="D246" s="212" t="s">
        <v>263</v>
      </c>
      <c r="E246" s="231" t="s">
        <v>1</v>
      </c>
      <c r="F246" s="232" t="s">
        <v>339</v>
      </c>
      <c r="G246" s="230"/>
      <c r="H246" s="233">
        <v>1.702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263</v>
      </c>
      <c r="AU246" s="239" t="s">
        <v>95</v>
      </c>
      <c r="AV246" s="14" t="s">
        <v>217</v>
      </c>
      <c r="AW246" s="14" t="s">
        <v>41</v>
      </c>
      <c r="AX246" s="14" t="s">
        <v>93</v>
      </c>
      <c r="AY246" s="239" t="s">
        <v>209</v>
      </c>
    </row>
    <row r="247" spans="1:65" s="2" customFormat="1" ht="33" customHeight="1">
      <c r="A247" s="35"/>
      <c r="B247" s="36"/>
      <c r="C247" s="194" t="s">
        <v>519</v>
      </c>
      <c r="D247" s="194" t="s">
        <v>212</v>
      </c>
      <c r="E247" s="195" t="s">
        <v>4147</v>
      </c>
      <c r="F247" s="196" t="s">
        <v>4148</v>
      </c>
      <c r="G247" s="197" t="s">
        <v>342</v>
      </c>
      <c r="H247" s="198">
        <v>0.20100000000000001</v>
      </c>
      <c r="I247" s="199"/>
      <c r="J247" s="200">
        <f>ROUND(I247*H247,2)</f>
        <v>0</v>
      </c>
      <c r="K247" s="196" t="s">
        <v>324</v>
      </c>
      <c r="L247" s="40"/>
      <c r="M247" s="201" t="s">
        <v>1</v>
      </c>
      <c r="N247" s="202" t="s">
        <v>50</v>
      </c>
      <c r="O247" s="72"/>
      <c r="P247" s="203">
        <f>O247*H247</f>
        <v>0</v>
      </c>
      <c r="Q247" s="203">
        <v>2.3010199999999998</v>
      </c>
      <c r="R247" s="203">
        <f>Q247*H247</f>
        <v>0.46250501999999999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217</v>
      </c>
      <c r="AT247" s="205" t="s">
        <v>212</v>
      </c>
      <c r="AU247" s="205" t="s">
        <v>95</v>
      </c>
      <c r="AY247" s="17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7" t="s">
        <v>93</v>
      </c>
      <c r="BK247" s="206">
        <f>ROUND(I247*H247,2)</f>
        <v>0</v>
      </c>
      <c r="BL247" s="17" t="s">
        <v>217</v>
      </c>
      <c r="BM247" s="205" t="s">
        <v>4149</v>
      </c>
    </row>
    <row r="248" spans="1:65" s="2" customFormat="1" ht="11.25">
      <c r="A248" s="35"/>
      <c r="B248" s="36"/>
      <c r="C248" s="37"/>
      <c r="D248" s="207" t="s">
        <v>219</v>
      </c>
      <c r="E248" s="37"/>
      <c r="F248" s="208" t="s">
        <v>4150</v>
      </c>
      <c r="G248" s="37"/>
      <c r="H248" s="37"/>
      <c r="I248" s="209"/>
      <c r="J248" s="37"/>
      <c r="K248" s="37"/>
      <c r="L248" s="40"/>
      <c r="M248" s="210"/>
      <c r="N248" s="211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219</v>
      </c>
      <c r="AU248" s="17" t="s">
        <v>95</v>
      </c>
    </row>
    <row r="249" spans="1:65" s="13" customFormat="1" ht="11.25">
      <c r="B249" s="214"/>
      <c r="C249" s="215"/>
      <c r="D249" s="212" t="s">
        <v>263</v>
      </c>
      <c r="E249" s="216" t="s">
        <v>1</v>
      </c>
      <c r="F249" s="217" t="s">
        <v>4151</v>
      </c>
      <c r="G249" s="215"/>
      <c r="H249" s="218">
        <v>0.20100000000000001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263</v>
      </c>
      <c r="AU249" s="224" t="s">
        <v>95</v>
      </c>
      <c r="AV249" s="13" t="s">
        <v>95</v>
      </c>
      <c r="AW249" s="13" t="s">
        <v>41</v>
      </c>
      <c r="AX249" s="13" t="s">
        <v>85</v>
      </c>
      <c r="AY249" s="224" t="s">
        <v>209</v>
      </c>
    </row>
    <row r="250" spans="1:65" s="14" customFormat="1" ht="11.25">
      <c r="B250" s="229"/>
      <c r="C250" s="230"/>
      <c r="D250" s="212" t="s">
        <v>263</v>
      </c>
      <c r="E250" s="231" t="s">
        <v>1</v>
      </c>
      <c r="F250" s="232" t="s">
        <v>339</v>
      </c>
      <c r="G250" s="230"/>
      <c r="H250" s="233">
        <v>0.20100000000000001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263</v>
      </c>
      <c r="AU250" s="239" t="s">
        <v>95</v>
      </c>
      <c r="AV250" s="14" t="s">
        <v>217</v>
      </c>
      <c r="AW250" s="14" t="s">
        <v>41</v>
      </c>
      <c r="AX250" s="14" t="s">
        <v>93</v>
      </c>
      <c r="AY250" s="239" t="s">
        <v>209</v>
      </c>
    </row>
    <row r="251" spans="1:65" s="2" customFormat="1" ht="33" customHeight="1">
      <c r="A251" s="35"/>
      <c r="B251" s="36"/>
      <c r="C251" s="194" t="s">
        <v>526</v>
      </c>
      <c r="D251" s="194" t="s">
        <v>212</v>
      </c>
      <c r="E251" s="195" t="s">
        <v>4152</v>
      </c>
      <c r="F251" s="196" t="s">
        <v>4153</v>
      </c>
      <c r="G251" s="197" t="s">
        <v>462</v>
      </c>
      <c r="H251" s="198">
        <v>0.40200000000000002</v>
      </c>
      <c r="I251" s="199"/>
      <c r="J251" s="200">
        <f>ROUND(I251*H251,2)</f>
        <v>0</v>
      </c>
      <c r="K251" s="196" t="s">
        <v>324</v>
      </c>
      <c r="L251" s="40"/>
      <c r="M251" s="201" t="s">
        <v>1</v>
      </c>
      <c r="N251" s="202" t="s">
        <v>50</v>
      </c>
      <c r="O251" s="72"/>
      <c r="P251" s="203">
        <f>O251*H251</f>
        <v>0</v>
      </c>
      <c r="Q251" s="203">
        <v>7.8849000000000002E-3</v>
      </c>
      <c r="R251" s="203">
        <f>Q251*H251</f>
        <v>3.1697298000000003E-3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217</v>
      </c>
      <c r="AT251" s="205" t="s">
        <v>212</v>
      </c>
      <c r="AU251" s="205" t="s">
        <v>95</v>
      </c>
      <c r="AY251" s="17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7" t="s">
        <v>93</v>
      </c>
      <c r="BK251" s="206">
        <f>ROUND(I251*H251,2)</f>
        <v>0</v>
      </c>
      <c r="BL251" s="17" t="s">
        <v>217</v>
      </c>
      <c r="BM251" s="205" t="s">
        <v>4154</v>
      </c>
    </row>
    <row r="252" spans="1:65" s="2" customFormat="1" ht="11.25">
      <c r="A252" s="35"/>
      <c r="B252" s="36"/>
      <c r="C252" s="37"/>
      <c r="D252" s="207" t="s">
        <v>219</v>
      </c>
      <c r="E252" s="37"/>
      <c r="F252" s="208" t="s">
        <v>4155</v>
      </c>
      <c r="G252" s="37"/>
      <c r="H252" s="37"/>
      <c r="I252" s="209"/>
      <c r="J252" s="37"/>
      <c r="K252" s="37"/>
      <c r="L252" s="40"/>
      <c r="M252" s="210"/>
      <c r="N252" s="211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7" t="s">
        <v>219</v>
      </c>
      <c r="AU252" s="17" t="s">
        <v>95</v>
      </c>
    </row>
    <row r="253" spans="1:65" s="13" customFormat="1" ht="11.25">
      <c r="B253" s="214"/>
      <c r="C253" s="215"/>
      <c r="D253" s="212" t="s">
        <v>263</v>
      </c>
      <c r="E253" s="216" t="s">
        <v>1</v>
      </c>
      <c r="F253" s="217" t="s">
        <v>4156</v>
      </c>
      <c r="G253" s="215"/>
      <c r="H253" s="218">
        <v>0.40200000000000002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263</v>
      </c>
      <c r="AU253" s="224" t="s">
        <v>95</v>
      </c>
      <c r="AV253" s="13" t="s">
        <v>95</v>
      </c>
      <c r="AW253" s="13" t="s">
        <v>41</v>
      </c>
      <c r="AX253" s="13" t="s">
        <v>85</v>
      </c>
      <c r="AY253" s="224" t="s">
        <v>209</v>
      </c>
    </row>
    <row r="254" spans="1:65" s="14" customFormat="1" ht="11.25">
      <c r="B254" s="229"/>
      <c r="C254" s="230"/>
      <c r="D254" s="212" t="s">
        <v>263</v>
      </c>
      <c r="E254" s="231" t="s">
        <v>1</v>
      </c>
      <c r="F254" s="232" t="s">
        <v>339</v>
      </c>
      <c r="G254" s="230"/>
      <c r="H254" s="233">
        <v>0.40200000000000002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263</v>
      </c>
      <c r="AU254" s="239" t="s">
        <v>95</v>
      </c>
      <c r="AV254" s="14" t="s">
        <v>217</v>
      </c>
      <c r="AW254" s="14" t="s">
        <v>41</v>
      </c>
      <c r="AX254" s="14" t="s">
        <v>93</v>
      </c>
      <c r="AY254" s="239" t="s">
        <v>209</v>
      </c>
    </row>
    <row r="255" spans="1:65" s="2" customFormat="1" ht="37.9" customHeight="1">
      <c r="A255" s="35"/>
      <c r="B255" s="36"/>
      <c r="C255" s="194" t="s">
        <v>532</v>
      </c>
      <c r="D255" s="194" t="s">
        <v>212</v>
      </c>
      <c r="E255" s="195" t="s">
        <v>4157</v>
      </c>
      <c r="F255" s="196" t="s">
        <v>4158</v>
      </c>
      <c r="G255" s="197" t="s">
        <v>462</v>
      </c>
      <c r="H255" s="198">
        <v>0.40200000000000002</v>
      </c>
      <c r="I255" s="199"/>
      <c r="J255" s="200">
        <f>ROUND(I255*H255,2)</f>
        <v>0</v>
      </c>
      <c r="K255" s="196" t="s">
        <v>324</v>
      </c>
      <c r="L255" s="40"/>
      <c r="M255" s="201" t="s">
        <v>1</v>
      </c>
      <c r="N255" s="202" t="s">
        <v>50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217</v>
      </c>
      <c r="AT255" s="205" t="s">
        <v>212</v>
      </c>
      <c r="AU255" s="205" t="s">
        <v>95</v>
      </c>
      <c r="AY255" s="17" t="s">
        <v>209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7" t="s">
        <v>93</v>
      </c>
      <c r="BK255" s="206">
        <f>ROUND(I255*H255,2)</f>
        <v>0</v>
      </c>
      <c r="BL255" s="17" t="s">
        <v>217</v>
      </c>
      <c r="BM255" s="205" t="s">
        <v>4159</v>
      </c>
    </row>
    <row r="256" spans="1:65" s="2" customFormat="1" ht="11.25">
      <c r="A256" s="35"/>
      <c r="B256" s="36"/>
      <c r="C256" s="37"/>
      <c r="D256" s="207" t="s">
        <v>219</v>
      </c>
      <c r="E256" s="37"/>
      <c r="F256" s="208" t="s">
        <v>4160</v>
      </c>
      <c r="G256" s="37"/>
      <c r="H256" s="37"/>
      <c r="I256" s="209"/>
      <c r="J256" s="37"/>
      <c r="K256" s="37"/>
      <c r="L256" s="40"/>
      <c r="M256" s="210"/>
      <c r="N256" s="211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7" t="s">
        <v>219</v>
      </c>
      <c r="AU256" s="17" t="s">
        <v>95</v>
      </c>
    </row>
    <row r="257" spans="1:65" s="12" customFormat="1" ht="22.9" customHeight="1">
      <c r="B257" s="178"/>
      <c r="C257" s="179"/>
      <c r="D257" s="180" t="s">
        <v>84</v>
      </c>
      <c r="E257" s="192" t="s">
        <v>208</v>
      </c>
      <c r="F257" s="192" t="s">
        <v>3929</v>
      </c>
      <c r="G257" s="179"/>
      <c r="H257" s="179"/>
      <c r="I257" s="182"/>
      <c r="J257" s="193">
        <f>BK257</f>
        <v>0</v>
      </c>
      <c r="K257" s="179"/>
      <c r="L257" s="184"/>
      <c r="M257" s="185"/>
      <c r="N257" s="186"/>
      <c r="O257" s="186"/>
      <c r="P257" s="187">
        <f>SUM(P258:P276)</f>
        <v>0</v>
      </c>
      <c r="Q257" s="186"/>
      <c r="R257" s="187">
        <f>SUM(R258:R276)</f>
        <v>13.402820999999999</v>
      </c>
      <c r="S257" s="186"/>
      <c r="T257" s="188">
        <f>SUM(T258:T276)</f>
        <v>0</v>
      </c>
      <c r="AR257" s="189" t="s">
        <v>93</v>
      </c>
      <c r="AT257" s="190" t="s">
        <v>84</v>
      </c>
      <c r="AU257" s="190" t="s">
        <v>93</v>
      </c>
      <c r="AY257" s="189" t="s">
        <v>209</v>
      </c>
      <c r="BK257" s="191">
        <f>SUM(BK258:BK276)</f>
        <v>0</v>
      </c>
    </row>
    <row r="258" spans="1:65" s="2" customFormat="1" ht="21.75" customHeight="1">
      <c r="A258" s="35"/>
      <c r="B258" s="36"/>
      <c r="C258" s="194" t="s">
        <v>538</v>
      </c>
      <c r="D258" s="194" t="s">
        <v>212</v>
      </c>
      <c r="E258" s="195" t="s">
        <v>4161</v>
      </c>
      <c r="F258" s="196" t="s">
        <v>4162</v>
      </c>
      <c r="G258" s="197" t="s">
        <v>462</v>
      </c>
      <c r="H258" s="198">
        <v>10.9</v>
      </c>
      <c r="I258" s="199"/>
      <c r="J258" s="200">
        <f>ROUND(I258*H258,2)</f>
        <v>0</v>
      </c>
      <c r="K258" s="196" t="s">
        <v>324</v>
      </c>
      <c r="L258" s="40"/>
      <c r="M258" s="201" t="s">
        <v>1</v>
      </c>
      <c r="N258" s="202" t="s">
        <v>50</v>
      </c>
      <c r="O258" s="72"/>
      <c r="P258" s="203">
        <f>O258*H258</f>
        <v>0</v>
      </c>
      <c r="Q258" s="203">
        <v>0.69</v>
      </c>
      <c r="R258" s="203">
        <f>Q258*H258</f>
        <v>7.5209999999999999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217</v>
      </c>
      <c r="AT258" s="205" t="s">
        <v>212</v>
      </c>
      <c r="AU258" s="205" t="s">
        <v>95</v>
      </c>
      <c r="AY258" s="17" t="s">
        <v>209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7" t="s">
        <v>93</v>
      </c>
      <c r="BK258" s="206">
        <f>ROUND(I258*H258,2)</f>
        <v>0</v>
      </c>
      <c r="BL258" s="17" t="s">
        <v>217</v>
      </c>
      <c r="BM258" s="205" t="s">
        <v>4163</v>
      </c>
    </row>
    <row r="259" spans="1:65" s="2" customFormat="1" ht="11.25">
      <c r="A259" s="35"/>
      <c r="B259" s="36"/>
      <c r="C259" s="37"/>
      <c r="D259" s="207" t="s">
        <v>219</v>
      </c>
      <c r="E259" s="37"/>
      <c r="F259" s="208" t="s">
        <v>4164</v>
      </c>
      <c r="G259" s="37"/>
      <c r="H259" s="37"/>
      <c r="I259" s="209"/>
      <c r="J259" s="37"/>
      <c r="K259" s="37"/>
      <c r="L259" s="40"/>
      <c r="M259" s="210"/>
      <c r="N259" s="211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7" t="s">
        <v>219</v>
      </c>
      <c r="AU259" s="17" t="s">
        <v>95</v>
      </c>
    </row>
    <row r="260" spans="1:65" s="13" customFormat="1" ht="11.25">
      <c r="B260" s="214"/>
      <c r="C260" s="215"/>
      <c r="D260" s="212" t="s">
        <v>263</v>
      </c>
      <c r="E260" s="216" t="s">
        <v>1</v>
      </c>
      <c r="F260" s="217" t="s">
        <v>4058</v>
      </c>
      <c r="G260" s="215"/>
      <c r="H260" s="218">
        <v>10.9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263</v>
      </c>
      <c r="AU260" s="224" t="s">
        <v>95</v>
      </c>
      <c r="AV260" s="13" t="s">
        <v>95</v>
      </c>
      <c r="AW260" s="13" t="s">
        <v>41</v>
      </c>
      <c r="AX260" s="13" t="s">
        <v>85</v>
      </c>
      <c r="AY260" s="224" t="s">
        <v>209</v>
      </c>
    </row>
    <row r="261" spans="1:65" s="14" customFormat="1" ht="11.25">
      <c r="B261" s="229"/>
      <c r="C261" s="230"/>
      <c r="D261" s="212" t="s">
        <v>263</v>
      </c>
      <c r="E261" s="231" t="s">
        <v>1</v>
      </c>
      <c r="F261" s="232" t="s">
        <v>339</v>
      </c>
      <c r="G261" s="230"/>
      <c r="H261" s="233">
        <v>10.9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263</v>
      </c>
      <c r="AU261" s="239" t="s">
        <v>95</v>
      </c>
      <c r="AV261" s="14" t="s">
        <v>217</v>
      </c>
      <c r="AW261" s="14" t="s">
        <v>41</v>
      </c>
      <c r="AX261" s="14" t="s">
        <v>93</v>
      </c>
      <c r="AY261" s="239" t="s">
        <v>209</v>
      </c>
    </row>
    <row r="262" spans="1:65" s="2" customFormat="1" ht="33" customHeight="1">
      <c r="A262" s="35"/>
      <c r="B262" s="36"/>
      <c r="C262" s="194" t="s">
        <v>544</v>
      </c>
      <c r="D262" s="194" t="s">
        <v>212</v>
      </c>
      <c r="E262" s="195" t="s">
        <v>4165</v>
      </c>
      <c r="F262" s="196" t="s">
        <v>4166</v>
      </c>
      <c r="G262" s="197" t="s">
        <v>462</v>
      </c>
      <c r="H262" s="198">
        <v>10.9</v>
      </c>
      <c r="I262" s="199"/>
      <c r="J262" s="200">
        <f>ROUND(I262*H262,2)</f>
        <v>0</v>
      </c>
      <c r="K262" s="196" t="s">
        <v>324</v>
      </c>
      <c r="L262" s="40"/>
      <c r="M262" s="201" t="s">
        <v>1</v>
      </c>
      <c r="N262" s="202" t="s">
        <v>50</v>
      </c>
      <c r="O262" s="72"/>
      <c r="P262" s="203">
        <f>O262*H262</f>
        <v>0</v>
      </c>
      <c r="Q262" s="203">
        <v>0.18462999999999999</v>
      </c>
      <c r="R262" s="203">
        <f>Q262*H262</f>
        <v>2.012467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217</v>
      </c>
      <c r="AT262" s="205" t="s">
        <v>212</v>
      </c>
      <c r="AU262" s="205" t="s">
        <v>95</v>
      </c>
      <c r="AY262" s="17" t="s">
        <v>209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7" t="s">
        <v>93</v>
      </c>
      <c r="BK262" s="206">
        <f>ROUND(I262*H262,2)</f>
        <v>0</v>
      </c>
      <c r="BL262" s="17" t="s">
        <v>217</v>
      </c>
      <c r="BM262" s="205" t="s">
        <v>4167</v>
      </c>
    </row>
    <row r="263" spans="1:65" s="2" customFormat="1" ht="11.25">
      <c r="A263" s="35"/>
      <c r="B263" s="36"/>
      <c r="C263" s="37"/>
      <c r="D263" s="207" t="s">
        <v>219</v>
      </c>
      <c r="E263" s="37"/>
      <c r="F263" s="208" t="s">
        <v>4168</v>
      </c>
      <c r="G263" s="37"/>
      <c r="H263" s="37"/>
      <c r="I263" s="209"/>
      <c r="J263" s="37"/>
      <c r="K263" s="37"/>
      <c r="L263" s="40"/>
      <c r="M263" s="210"/>
      <c r="N263" s="211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7" t="s">
        <v>219</v>
      </c>
      <c r="AU263" s="17" t="s">
        <v>95</v>
      </c>
    </row>
    <row r="264" spans="1:65" s="2" customFormat="1" ht="33" customHeight="1">
      <c r="A264" s="35"/>
      <c r="B264" s="36"/>
      <c r="C264" s="194" t="s">
        <v>550</v>
      </c>
      <c r="D264" s="194" t="s">
        <v>212</v>
      </c>
      <c r="E264" s="195" t="s">
        <v>4169</v>
      </c>
      <c r="F264" s="196" t="s">
        <v>4170</v>
      </c>
      <c r="G264" s="197" t="s">
        <v>462</v>
      </c>
      <c r="H264" s="198">
        <v>10.9</v>
      </c>
      <c r="I264" s="199"/>
      <c r="J264" s="200">
        <f>ROUND(I264*H264,2)</f>
        <v>0</v>
      </c>
      <c r="K264" s="196" t="s">
        <v>324</v>
      </c>
      <c r="L264" s="40"/>
      <c r="M264" s="201" t="s">
        <v>1</v>
      </c>
      <c r="N264" s="202" t="s">
        <v>50</v>
      </c>
      <c r="O264" s="72"/>
      <c r="P264" s="203">
        <f>O264*H264</f>
        <v>0</v>
      </c>
      <c r="Q264" s="203">
        <v>0.10373</v>
      </c>
      <c r="R264" s="203">
        <f>Q264*H264</f>
        <v>1.130657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217</v>
      </c>
      <c r="AT264" s="205" t="s">
        <v>212</v>
      </c>
      <c r="AU264" s="205" t="s">
        <v>95</v>
      </c>
      <c r="AY264" s="17" t="s">
        <v>209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7" t="s">
        <v>93</v>
      </c>
      <c r="BK264" s="206">
        <f>ROUND(I264*H264,2)</f>
        <v>0</v>
      </c>
      <c r="BL264" s="17" t="s">
        <v>217</v>
      </c>
      <c r="BM264" s="205" t="s">
        <v>4171</v>
      </c>
    </row>
    <row r="265" spans="1:65" s="2" customFormat="1" ht="11.25">
      <c r="A265" s="35"/>
      <c r="B265" s="36"/>
      <c r="C265" s="37"/>
      <c r="D265" s="207" t="s">
        <v>219</v>
      </c>
      <c r="E265" s="37"/>
      <c r="F265" s="208" t="s">
        <v>4172</v>
      </c>
      <c r="G265" s="37"/>
      <c r="H265" s="37"/>
      <c r="I265" s="209"/>
      <c r="J265" s="37"/>
      <c r="K265" s="37"/>
      <c r="L265" s="40"/>
      <c r="M265" s="210"/>
      <c r="N265" s="211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219</v>
      </c>
      <c r="AU265" s="17" t="s">
        <v>95</v>
      </c>
    </row>
    <row r="266" spans="1:65" s="2" customFormat="1" ht="24.2" customHeight="1">
      <c r="A266" s="35"/>
      <c r="B266" s="36"/>
      <c r="C266" s="194" t="s">
        <v>556</v>
      </c>
      <c r="D266" s="194" t="s">
        <v>212</v>
      </c>
      <c r="E266" s="195" t="s">
        <v>4173</v>
      </c>
      <c r="F266" s="196" t="s">
        <v>4174</v>
      </c>
      <c r="G266" s="197" t="s">
        <v>462</v>
      </c>
      <c r="H266" s="198">
        <v>10.9</v>
      </c>
      <c r="I266" s="199"/>
      <c r="J266" s="200">
        <f>ROUND(I266*H266,2)</f>
        <v>0</v>
      </c>
      <c r="K266" s="196" t="s">
        <v>324</v>
      </c>
      <c r="L266" s="40"/>
      <c r="M266" s="201" t="s">
        <v>1</v>
      </c>
      <c r="N266" s="202" t="s">
        <v>50</v>
      </c>
      <c r="O266" s="72"/>
      <c r="P266" s="203">
        <f>O266*H266</f>
        <v>0</v>
      </c>
      <c r="Q266" s="203">
        <v>0.15559000000000001</v>
      </c>
      <c r="R266" s="203">
        <f>Q266*H266</f>
        <v>1.6959310000000001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217</v>
      </c>
      <c r="AT266" s="205" t="s">
        <v>212</v>
      </c>
      <c r="AU266" s="205" t="s">
        <v>95</v>
      </c>
      <c r="AY266" s="17" t="s">
        <v>209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7" t="s">
        <v>93</v>
      </c>
      <c r="BK266" s="206">
        <f>ROUND(I266*H266,2)</f>
        <v>0</v>
      </c>
      <c r="BL266" s="17" t="s">
        <v>217</v>
      </c>
      <c r="BM266" s="205" t="s">
        <v>4175</v>
      </c>
    </row>
    <row r="267" spans="1:65" s="2" customFormat="1" ht="11.25">
      <c r="A267" s="35"/>
      <c r="B267" s="36"/>
      <c r="C267" s="37"/>
      <c r="D267" s="207" t="s">
        <v>219</v>
      </c>
      <c r="E267" s="37"/>
      <c r="F267" s="208" t="s">
        <v>4176</v>
      </c>
      <c r="G267" s="37"/>
      <c r="H267" s="37"/>
      <c r="I267" s="209"/>
      <c r="J267" s="37"/>
      <c r="K267" s="37"/>
      <c r="L267" s="40"/>
      <c r="M267" s="210"/>
      <c r="N267" s="211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7" t="s">
        <v>219</v>
      </c>
      <c r="AU267" s="17" t="s">
        <v>95</v>
      </c>
    </row>
    <row r="268" spans="1:65" s="2" customFormat="1" ht="24.2" customHeight="1">
      <c r="A268" s="35"/>
      <c r="B268" s="36"/>
      <c r="C268" s="194" t="s">
        <v>562</v>
      </c>
      <c r="D268" s="194" t="s">
        <v>212</v>
      </c>
      <c r="E268" s="195" t="s">
        <v>3939</v>
      </c>
      <c r="F268" s="196" t="s">
        <v>3940</v>
      </c>
      <c r="G268" s="197" t="s">
        <v>462</v>
      </c>
      <c r="H268" s="198">
        <v>9</v>
      </c>
      <c r="I268" s="199"/>
      <c r="J268" s="200">
        <f>ROUND(I268*H268,2)</f>
        <v>0</v>
      </c>
      <c r="K268" s="196" t="s">
        <v>324</v>
      </c>
      <c r="L268" s="40"/>
      <c r="M268" s="201" t="s">
        <v>1</v>
      </c>
      <c r="N268" s="202" t="s">
        <v>50</v>
      </c>
      <c r="O268" s="72"/>
      <c r="P268" s="203">
        <f>O268*H268</f>
        <v>0</v>
      </c>
      <c r="Q268" s="203">
        <v>8.9219999999999994E-2</v>
      </c>
      <c r="R268" s="203">
        <f>Q268*H268</f>
        <v>0.80297999999999992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217</v>
      </c>
      <c r="AT268" s="205" t="s">
        <v>212</v>
      </c>
      <c r="AU268" s="205" t="s">
        <v>95</v>
      </c>
      <c r="AY268" s="17" t="s">
        <v>209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7" t="s">
        <v>93</v>
      </c>
      <c r="BK268" s="206">
        <f>ROUND(I268*H268,2)</f>
        <v>0</v>
      </c>
      <c r="BL268" s="17" t="s">
        <v>217</v>
      </c>
      <c r="BM268" s="205" t="s">
        <v>4177</v>
      </c>
    </row>
    <row r="269" spans="1:65" s="2" customFormat="1" ht="11.25">
      <c r="A269" s="35"/>
      <c r="B269" s="36"/>
      <c r="C269" s="37"/>
      <c r="D269" s="207" t="s">
        <v>219</v>
      </c>
      <c r="E269" s="37"/>
      <c r="F269" s="208" t="s">
        <v>3942</v>
      </c>
      <c r="G269" s="37"/>
      <c r="H269" s="37"/>
      <c r="I269" s="209"/>
      <c r="J269" s="37"/>
      <c r="K269" s="37"/>
      <c r="L269" s="40"/>
      <c r="M269" s="210"/>
      <c r="N269" s="211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7" t="s">
        <v>219</v>
      </c>
      <c r="AU269" s="17" t="s">
        <v>95</v>
      </c>
    </row>
    <row r="270" spans="1:65" s="13" customFormat="1" ht="11.25">
      <c r="B270" s="214"/>
      <c r="C270" s="215"/>
      <c r="D270" s="212" t="s">
        <v>263</v>
      </c>
      <c r="E270" s="216" t="s">
        <v>1</v>
      </c>
      <c r="F270" s="217" t="s">
        <v>4026</v>
      </c>
      <c r="G270" s="215"/>
      <c r="H270" s="218">
        <v>9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263</v>
      </c>
      <c r="AU270" s="224" t="s">
        <v>95</v>
      </c>
      <c r="AV270" s="13" t="s">
        <v>95</v>
      </c>
      <c r="AW270" s="13" t="s">
        <v>41</v>
      </c>
      <c r="AX270" s="13" t="s">
        <v>85</v>
      </c>
      <c r="AY270" s="224" t="s">
        <v>209</v>
      </c>
    </row>
    <row r="271" spans="1:65" s="14" customFormat="1" ht="11.25">
      <c r="B271" s="229"/>
      <c r="C271" s="230"/>
      <c r="D271" s="212" t="s">
        <v>263</v>
      </c>
      <c r="E271" s="231" t="s">
        <v>1</v>
      </c>
      <c r="F271" s="232" t="s">
        <v>339</v>
      </c>
      <c r="G271" s="230"/>
      <c r="H271" s="233">
        <v>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263</v>
      </c>
      <c r="AU271" s="239" t="s">
        <v>95</v>
      </c>
      <c r="AV271" s="14" t="s">
        <v>217</v>
      </c>
      <c r="AW271" s="14" t="s">
        <v>41</v>
      </c>
      <c r="AX271" s="14" t="s">
        <v>93</v>
      </c>
      <c r="AY271" s="239" t="s">
        <v>209</v>
      </c>
    </row>
    <row r="272" spans="1:65" s="2" customFormat="1" ht="24.2" customHeight="1">
      <c r="A272" s="35"/>
      <c r="B272" s="36"/>
      <c r="C272" s="250" t="s">
        <v>568</v>
      </c>
      <c r="D272" s="250" t="s">
        <v>405</v>
      </c>
      <c r="E272" s="251" t="s">
        <v>4178</v>
      </c>
      <c r="F272" s="252" t="s">
        <v>4179</v>
      </c>
      <c r="G272" s="253" t="s">
        <v>462</v>
      </c>
      <c r="H272" s="254">
        <v>2.1219999999999999</v>
      </c>
      <c r="I272" s="255"/>
      <c r="J272" s="256">
        <f>ROUND(I272*H272,2)</f>
        <v>0</v>
      </c>
      <c r="K272" s="252" t="s">
        <v>324</v>
      </c>
      <c r="L272" s="257"/>
      <c r="M272" s="258" t="s">
        <v>1</v>
      </c>
      <c r="N272" s="259" t="s">
        <v>50</v>
      </c>
      <c r="O272" s="72"/>
      <c r="P272" s="203">
        <f>O272*H272</f>
        <v>0</v>
      </c>
      <c r="Q272" s="203">
        <v>0.113</v>
      </c>
      <c r="R272" s="203">
        <f>Q272*H272</f>
        <v>0.239786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254</v>
      </c>
      <c r="AT272" s="205" t="s">
        <v>405</v>
      </c>
      <c r="AU272" s="205" t="s">
        <v>95</v>
      </c>
      <c r="AY272" s="17" t="s">
        <v>209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7" t="s">
        <v>93</v>
      </c>
      <c r="BK272" s="206">
        <f>ROUND(I272*H272,2)</f>
        <v>0</v>
      </c>
      <c r="BL272" s="17" t="s">
        <v>217</v>
      </c>
      <c r="BM272" s="205" t="s">
        <v>4180</v>
      </c>
    </row>
    <row r="273" spans="1:65" s="2" customFormat="1" ht="19.5">
      <c r="A273" s="35"/>
      <c r="B273" s="36"/>
      <c r="C273" s="37"/>
      <c r="D273" s="212" t="s">
        <v>221</v>
      </c>
      <c r="E273" s="37"/>
      <c r="F273" s="213" t="s">
        <v>4181</v>
      </c>
      <c r="G273" s="37"/>
      <c r="H273" s="37"/>
      <c r="I273" s="209"/>
      <c r="J273" s="37"/>
      <c r="K273" s="37"/>
      <c r="L273" s="40"/>
      <c r="M273" s="210"/>
      <c r="N273" s="211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7" t="s">
        <v>221</v>
      </c>
      <c r="AU273" s="17" t="s">
        <v>95</v>
      </c>
    </row>
    <row r="274" spans="1:65" s="13" customFormat="1" ht="11.25">
      <c r="B274" s="214"/>
      <c r="C274" s="215"/>
      <c r="D274" s="212" t="s">
        <v>263</v>
      </c>
      <c r="E274" s="216" t="s">
        <v>1</v>
      </c>
      <c r="F274" s="217" t="s">
        <v>4182</v>
      </c>
      <c r="G274" s="215"/>
      <c r="H274" s="218">
        <v>2.06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263</v>
      </c>
      <c r="AU274" s="224" t="s">
        <v>95</v>
      </c>
      <c r="AV274" s="13" t="s">
        <v>95</v>
      </c>
      <c r="AW274" s="13" t="s">
        <v>41</v>
      </c>
      <c r="AX274" s="13" t="s">
        <v>85</v>
      </c>
      <c r="AY274" s="224" t="s">
        <v>209</v>
      </c>
    </row>
    <row r="275" spans="1:65" s="14" customFormat="1" ht="11.25">
      <c r="B275" s="229"/>
      <c r="C275" s="230"/>
      <c r="D275" s="212" t="s">
        <v>263</v>
      </c>
      <c r="E275" s="231" t="s">
        <v>1</v>
      </c>
      <c r="F275" s="232" t="s">
        <v>339</v>
      </c>
      <c r="G275" s="230"/>
      <c r="H275" s="233">
        <v>2.06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263</v>
      </c>
      <c r="AU275" s="239" t="s">
        <v>95</v>
      </c>
      <c r="AV275" s="14" t="s">
        <v>217</v>
      </c>
      <c r="AW275" s="14" t="s">
        <v>41</v>
      </c>
      <c r="AX275" s="14" t="s">
        <v>85</v>
      </c>
      <c r="AY275" s="239" t="s">
        <v>209</v>
      </c>
    </row>
    <row r="276" spans="1:65" s="13" customFormat="1" ht="11.25">
      <c r="B276" s="214"/>
      <c r="C276" s="215"/>
      <c r="D276" s="212" t="s">
        <v>263</v>
      </c>
      <c r="E276" s="216" t="s">
        <v>1</v>
      </c>
      <c r="F276" s="217" t="s">
        <v>4183</v>
      </c>
      <c r="G276" s="215"/>
      <c r="H276" s="218">
        <v>2.1219999999999999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263</v>
      </c>
      <c r="AU276" s="224" t="s">
        <v>95</v>
      </c>
      <c r="AV276" s="13" t="s">
        <v>95</v>
      </c>
      <c r="AW276" s="13" t="s">
        <v>41</v>
      </c>
      <c r="AX276" s="13" t="s">
        <v>93</v>
      </c>
      <c r="AY276" s="224" t="s">
        <v>209</v>
      </c>
    </row>
    <row r="277" spans="1:65" s="12" customFormat="1" ht="22.9" customHeight="1">
      <c r="B277" s="178"/>
      <c r="C277" s="179"/>
      <c r="D277" s="180" t="s">
        <v>84</v>
      </c>
      <c r="E277" s="192" t="s">
        <v>254</v>
      </c>
      <c r="F277" s="192" t="s">
        <v>4184</v>
      </c>
      <c r="G277" s="179"/>
      <c r="H277" s="179"/>
      <c r="I277" s="182"/>
      <c r="J277" s="193">
        <f>BK277</f>
        <v>0</v>
      </c>
      <c r="K277" s="179"/>
      <c r="L277" s="184"/>
      <c r="M277" s="185"/>
      <c r="N277" s="186"/>
      <c r="O277" s="186"/>
      <c r="P277" s="187">
        <f>SUM(P278:P305)</f>
        <v>0</v>
      </c>
      <c r="Q277" s="186"/>
      <c r="R277" s="187">
        <f>SUM(R278:R305)</f>
        <v>5.5515216779999994</v>
      </c>
      <c r="S277" s="186"/>
      <c r="T277" s="188">
        <f>SUM(T278:T305)</f>
        <v>0</v>
      </c>
      <c r="AR277" s="189" t="s">
        <v>93</v>
      </c>
      <c r="AT277" s="190" t="s">
        <v>84</v>
      </c>
      <c r="AU277" s="190" t="s">
        <v>93</v>
      </c>
      <c r="AY277" s="189" t="s">
        <v>209</v>
      </c>
      <c r="BK277" s="191">
        <f>SUM(BK278:BK305)</f>
        <v>0</v>
      </c>
    </row>
    <row r="278" spans="1:65" s="2" customFormat="1" ht="33" customHeight="1">
      <c r="A278" s="35"/>
      <c r="B278" s="36"/>
      <c r="C278" s="194" t="s">
        <v>573</v>
      </c>
      <c r="D278" s="194" t="s">
        <v>212</v>
      </c>
      <c r="E278" s="195" t="s">
        <v>4185</v>
      </c>
      <c r="F278" s="196" t="s">
        <v>4186</v>
      </c>
      <c r="G278" s="197" t="s">
        <v>334</v>
      </c>
      <c r="H278" s="198">
        <v>7.1</v>
      </c>
      <c r="I278" s="199"/>
      <c r="J278" s="200">
        <f>ROUND(I278*H278,2)</f>
        <v>0</v>
      </c>
      <c r="K278" s="196" t="s">
        <v>324</v>
      </c>
      <c r="L278" s="40"/>
      <c r="M278" s="201" t="s">
        <v>1</v>
      </c>
      <c r="N278" s="202" t="s">
        <v>50</v>
      </c>
      <c r="O278" s="72"/>
      <c r="P278" s="203">
        <f>O278*H278</f>
        <v>0</v>
      </c>
      <c r="Q278" s="203">
        <v>3.1999999999999999E-5</v>
      </c>
      <c r="R278" s="203">
        <f>Q278*H278</f>
        <v>2.2719999999999997E-4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217</v>
      </c>
      <c r="AT278" s="205" t="s">
        <v>212</v>
      </c>
      <c r="AU278" s="205" t="s">
        <v>95</v>
      </c>
      <c r="AY278" s="17" t="s">
        <v>209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7" t="s">
        <v>93</v>
      </c>
      <c r="BK278" s="206">
        <f>ROUND(I278*H278,2)</f>
        <v>0</v>
      </c>
      <c r="BL278" s="17" t="s">
        <v>217</v>
      </c>
      <c r="BM278" s="205" t="s">
        <v>4187</v>
      </c>
    </row>
    <row r="279" spans="1:65" s="2" customFormat="1" ht="11.25">
      <c r="A279" s="35"/>
      <c r="B279" s="36"/>
      <c r="C279" s="37"/>
      <c r="D279" s="207" t="s">
        <v>219</v>
      </c>
      <c r="E279" s="37"/>
      <c r="F279" s="208" t="s">
        <v>4188</v>
      </c>
      <c r="G279" s="37"/>
      <c r="H279" s="37"/>
      <c r="I279" s="209"/>
      <c r="J279" s="37"/>
      <c r="K279" s="37"/>
      <c r="L279" s="40"/>
      <c r="M279" s="210"/>
      <c r="N279" s="211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7" t="s">
        <v>219</v>
      </c>
      <c r="AU279" s="17" t="s">
        <v>95</v>
      </c>
    </row>
    <row r="280" spans="1:65" s="2" customFormat="1" ht="24.2" customHeight="1">
      <c r="A280" s="35"/>
      <c r="B280" s="36"/>
      <c r="C280" s="250" t="s">
        <v>579</v>
      </c>
      <c r="D280" s="250" t="s">
        <v>405</v>
      </c>
      <c r="E280" s="251" t="s">
        <v>4189</v>
      </c>
      <c r="F280" s="252" t="s">
        <v>4190</v>
      </c>
      <c r="G280" s="253" t="s">
        <v>334</v>
      </c>
      <c r="H280" s="254">
        <v>7.2069999999999999</v>
      </c>
      <c r="I280" s="255"/>
      <c r="J280" s="256">
        <f>ROUND(I280*H280,2)</f>
        <v>0</v>
      </c>
      <c r="K280" s="252" t="s">
        <v>324</v>
      </c>
      <c r="L280" s="257"/>
      <c r="M280" s="258" t="s">
        <v>1</v>
      </c>
      <c r="N280" s="259" t="s">
        <v>50</v>
      </c>
      <c r="O280" s="72"/>
      <c r="P280" s="203">
        <f>O280*H280</f>
        <v>0</v>
      </c>
      <c r="Q280" s="203">
        <v>2.4E-2</v>
      </c>
      <c r="R280" s="203">
        <f>Q280*H280</f>
        <v>0.17296800000000001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254</v>
      </c>
      <c r="AT280" s="205" t="s">
        <v>405</v>
      </c>
      <c r="AU280" s="205" t="s">
        <v>95</v>
      </c>
      <c r="AY280" s="17" t="s">
        <v>209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7" t="s">
        <v>93</v>
      </c>
      <c r="BK280" s="206">
        <f>ROUND(I280*H280,2)</f>
        <v>0</v>
      </c>
      <c r="BL280" s="17" t="s">
        <v>217</v>
      </c>
      <c r="BM280" s="205" t="s">
        <v>4191</v>
      </c>
    </row>
    <row r="281" spans="1:65" s="13" customFormat="1" ht="11.25">
      <c r="B281" s="214"/>
      <c r="C281" s="215"/>
      <c r="D281" s="212" t="s">
        <v>263</v>
      </c>
      <c r="E281" s="216" t="s">
        <v>1</v>
      </c>
      <c r="F281" s="217" t="s">
        <v>4192</v>
      </c>
      <c r="G281" s="215"/>
      <c r="H281" s="218">
        <v>7.2069999999999999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263</v>
      </c>
      <c r="AU281" s="224" t="s">
        <v>95</v>
      </c>
      <c r="AV281" s="13" t="s">
        <v>95</v>
      </c>
      <c r="AW281" s="13" t="s">
        <v>41</v>
      </c>
      <c r="AX281" s="13" t="s">
        <v>93</v>
      </c>
      <c r="AY281" s="224" t="s">
        <v>209</v>
      </c>
    </row>
    <row r="282" spans="1:65" s="2" customFormat="1" ht="24.2" customHeight="1">
      <c r="A282" s="35"/>
      <c r="B282" s="36"/>
      <c r="C282" s="194" t="s">
        <v>586</v>
      </c>
      <c r="D282" s="194" t="s">
        <v>212</v>
      </c>
      <c r="E282" s="195" t="s">
        <v>4193</v>
      </c>
      <c r="F282" s="196" t="s">
        <v>4194</v>
      </c>
      <c r="G282" s="197" t="s">
        <v>515</v>
      </c>
      <c r="H282" s="198">
        <v>1</v>
      </c>
      <c r="I282" s="199"/>
      <c r="J282" s="200">
        <f>ROUND(I282*H282,2)</f>
        <v>0</v>
      </c>
      <c r="K282" s="196" t="s">
        <v>324</v>
      </c>
      <c r="L282" s="40"/>
      <c r="M282" s="201" t="s">
        <v>1</v>
      </c>
      <c r="N282" s="202" t="s">
        <v>50</v>
      </c>
      <c r="O282" s="72"/>
      <c r="P282" s="203">
        <f>O282*H282</f>
        <v>0</v>
      </c>
      <c r="Q282" s="203">
        <v>1.55E-4</v>
      </c>
      <c r="R282" s="203">
        <f>Q282*H282</f>
        <v>1.55E-4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217</v>
      </c>
      <c r="AT282" s="205" t="s">
        <v>212</v>
      </c>
      <c r="AU282" s="205" t="s">
        <v>95</v>
      </c>
      <c r="AY282" s="17" t="s">
        <v>209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7" t="s">
        <v>93</v>
      </c>
      <c r="BK282" s="206">
        <f>ROUND(I282*H282,2)</f>
        <v>0</v>
      </c>
      <c r="BL282" s="17" t="s">
        <v>217</v>
      </c>
      <c r="BM282" s="205" t="s">
        <v>4195</v>
      </c>
    </row>
    <row r="283" spans="1:65" s="2" customFormat="1" ht="11.25">
      <c r="A283" s="35"/>
      <c r="B283" s="36"/>
      <c r="C283" s="37"/>
      <c r="D283" s="207" t="s">
        <v>219</v>
      </c>
      <c r="E283" s="37"/>
      <c r="F283" s="208" t="s">
        <v>4196</v>
      </c>
      <c r="G283" s="37"/>
      <c r="H283" s="37"/>
      <c r="I283" s="209"/>
      <c r="J283" s="37"/>
      <c r="K283" s="37"/>
      <c r="L283" s="40"/>
      <c r="M283" s="210"/>
      <c r="N283" s="211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7" t="s">
        <v>219</v>
      </c>
      <c r="AU283" s="17" t="s">
        <v>95</v>
      </c>
    </row>
    <row r="284" spans="1:65" s="2" customFormat="1" ht="33" customHeight="1">
      <c r="A284" s="35"/>
      <c r="B284" s="36"/>
      <c r="C284" s="250" t="s">
        <v>592</v>
      </c>
      <c r="D284" s="250" t="s">
        <v>405</v>
      </c>
      <c r="E284" s="251" t="s">
        <v>4197</v>
      </c>
      <c r="F284" s="252" t="s">
        <v>4198</v>
      </c>
      <c r="G284" s="253" t="s">
        <v>515</v>
      </c>
      <c r="H284" s="254">
        <v>1.0149999999999999</v>
      </c>
      <c r="I284" s="255"/>
      <c r="J284" s="256">
        <f>ROUND(I284*H284,2)</f>
        <v>0</v>
      </c>
      <c r="K284" s="252" t="s">
        <v>324</v>
      </c>
      <c r="L284" s="257"/>
      <c r="M284" s="258" t="s">
        <v>1</v>
      </c>
      <c r="N284" s="259" t="s">
        <v>50</v>
      </c>
      <c r="O284" s="72"/>
      <c r="P284" s="203">
        <f>O284*H284</f>
        <v>0</v>
      </c>
      <c r="Q284" s="203">
        <v>7.2999999999999995E-2</v>
      </c>
      <c r="R284" s="203">
        <f>Q284*H284</f>
        <v>7.4094999999999994E-2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254</v>
      </c>
      <c r="AT284" s="205" t="s">
        <v>405</v>
      </c>
      <c r="AU284" s="205" t="s">
        <v>95</v>
      </c>
      <c r="AY284" s="17" t="s">
        <v>209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7" t="s">
        <v>93</v>
      </c>
      <c r="BK284" s="206">
        <f>ROUND(I284*H284,2)</f>
        <v>0</v>
      </c>
      <c r="BL284" s="17" t="s">
        <v>217</v>
      </c>
      <c r="BM284" s="205" t="s">
        <v>4199</v>
      </c>
    </row>
    <row r="285" spans="1:65" s="13" customFormat="1" ht="11.25">
      <c r="B285" s="214"/>
      <c r="C285" s="215"/>
      <c r="D285" s="212" t="s">
        <v>263</v>
      </c>
      <c r="E285" s="216" t="s">
        <v>1</v>
      </c>
      <c r="F285" s="217" t="s">
        <v>4200</v>
      </c>
      <c r="G285" s="215"/>
      <c r="H285" s="218">
        <v>1.0149999999999999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263</v>
      </c>
      <c r="AU285" s="224" t="s">
        <v>95</v>
      </c>
      <c r="AV285" s="13" t="s">
        <v>95</v>
      </c>
      <c r="AW285" s="13" t="s">
        <v>41</v>
      </c>
      <c r="AX285" s="13" t="s">
        <v>93</v>
      </c>
      <c r="AY285" s="224" t="s">
        <v>209</v>
      </c>
    </row>
    <row r="286" spans="1:65" s="2" customFormat="1" ht="24.2" customHeight="1">
      <c r="A286" s="35"/>
      <c r="B286" s="36"/>
      <c r="C286" s="194" t="s">
        <v>598</v>
      </c>
      <c r="D286" s="194" t="s">
        <v>212</v>
      </c>
      <c r="E286" s="195" t="s">
        <v>4201</v>
      </c>
      <c r="F286" s="196" t="s">
        <v>4202</v>
      </c>
      <c r="G286" s="197" t="s">
        <v>334</v>
      </c>
      <c r="H286" s="198">
        <v>5.9</v>
      </c>
      <c r="I286" s="199"/>
      <c r="J286" s="200">
        <f>ROUND(I286*H286,2)</f>
        <v>0</v>
      </c>
      <c r="K286" s="196" t="s">
        <v>324</v>
      </c>
      <c r="L286" s="40"/>
      <c r="M286" s="201" t="s">
        <v>1</v>
      </c>
      <c r="N286" s="202" t="s">
        <v>50</v>
      </c>
      <c r="O286" s="72"/>
      <c r="P286" s="203">
        <f>O286*H286</f>
        <v>0</v>
      </c>
      <c r="Q286" s="203">
        <v>1.2E-5</v>
      </c>
      <c r="R286" s="203">
        <f>Q286*H286</f>
        <v>7.08E-5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217</v>
      </c>
      <c r="AT286" s="205" t="s">
        <v>212</v>
      </c>
      <c r="AU286" s="205" t="s">
        <v>95</v>
      </c>
      <c r="AY286" s="17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7" t="s">
        <v>93</v>
      </c>
      <c r="BK286" s="206">
        <f>ROUND(I286*H286,2)</f>
        <v>0</v>
      </c>
      <c r="BL286" s="17" t="s">
        <v>217</v>
      </c>
      <c r="BM286" s="205" t="s">
        <v>4203</v>
      </c>
    </row>
    <row r="287" spans="1:65" s="2" customFormat="1" ht="11.25">
      <c r="A287" s="35"/>
      <c r="B287" s="36"/>
      <c r="C287" s="37"/>
      <c r="D287" s="207" t="s">
        <v>219</v>
      </c>
      <c r="E287" s="37"/>
      <c r="F287" s="208" t="s">
        <v>4204</v>
      </c>
      <c r="G287" s="37"/>
      <c r="H287" s="37"/>
      <c r="I287" s="209"/>
      <c r="J287" s="37"/>
      <c r="K287" s="37"/>
      <c r="L287" s="40"/>
      <c r="M287" s="210"/>
      <c r="N287" s="211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7" t="s">
        <v>219</v>
      </c>
      <c r="AU287" s="17" t="s">
        <v>95</v>
      </c>
    </row>
    <row r="288" spans="1:65" s="2" customFormat="1" ht="24.2" customHeight="1">
      <c r="A288" s="35"/>
      <c r="B288" s="36"/>
      <c r="C288" s="250" t="s">
        <v>603</v>
      </c>
      <c r="D288" s="250" t="s">
        <v>405</v>
      </c>
      <c r="E288" s="251" t="s">
        <v>4205</v>
      </c>
      <c r="F288" s="252" t="s">
        <v>4206</v>
      </c>
      <c r="G288" s="253" t="s">
        <v>334</v>
      </c>
      <c r="H288" s="254">
        <v>6.077</v>
      </c>
      <c r="I288" s="255"/>
      <c r="J288" s="256">
        <f>ROUND(I288*H288,2)</f>
        <v>0</v>
      </c>
      <c r="K288" s="252" t="s">
        <v>324</v>
      </c>
      <c r="L288" s="257"/>
      <c r="M288" s="258" t="s">
        <v>1</v>
      </c>
      <c r="N288" s="259" t="s">
        <v>50</v>
      </c>
      <c r="O288" s="72"/>
      <c r="P288" s="203">
        <f>O288*H288</f>
        <v>0</v>
      </c>
      <c r="Q288" s="203">
        <v>4.3099999999999996E-3</v>
      </c>
      <c r="R288" s="203">
        <f>Q288*H288</f>
        <v>2.6191869999999999E-2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254</v>
      </c>
      <c r="AT288" s="205" t="s">
        <v>405</v>
      </c>
      <c r="AU288" s="205" t="s">
        <v>95</v>
      </c>
      <c r="AY288" s="17" t="s">
        <v>209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7" t="s">
        <v>93</v>
      </c>
      <c r="BK288" s="206">
        <f>ROUND(I288*H288,2)</f>
        <v>0</v>
      </c>
      <c r="BL288" s="17" t="s">
        <v>217</v>
      </c>
      <c r="BM288" s="205" t="s">
        <v>4207</v>
      </c>
    </row>
    <row r="289" spans="1:65" s="13" customFormat="1" ht="11.25">
      <c r="B289" s="214"/>
      <c r="C289" s="215"/>
      <c r="D289" s="212" t="s">
        <v>263</v>
      </c>
      <c r="E289" s="216" t="s">
        <v>1</v>
      </c>
      <c r="F289" s="217" t="s">
        <v>4208</v>
      </c>
      <c r="G289" s="215"/>
      <c r="H289" s="218">
        <v>6.077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263</v>
      </c>
      <c r="AU289" s="224" t="s">
        <v>95</v>
      </c>
      <c r="AV289" s="13" t="s">
        <v>95</v>
      </c>
      <c r="AW289" s="13" t="s">
        <v>41</v>
      </c>
      <c r="AX289" s="13" t="s">
        <v>93</v>
      </c>
      <c r="AY289" s="224" t="s">
        <v>209</v>
      </c>
    </row>
    <row r="290" spans="1:65" s="2" customFormat="1" ht="24.2" customHeight="1">
      <c r="A290" s="35"/>
      <c r="B290" s="36"/>
      <c r="C290" s="194" t="s">
        <v>609</v>
      </c>
      <c r="D290" s="194" t="s">
        <v>212</v>
      </c>
      <c r="E290" s="195" t="s">
        <v>4209</v>
      </c>
      <c r="F290" s="196" t="s">
        <v>4210</v>
      </c>
      <c r="G290" s="197" t="s">
        <v>4211</v>
      </c>
      <c r="H290" s="198">
        <v>2</v>
      </c>
      <c r="I290" s="199"/>
      <c r="J290" s="200">
        <f>ROUND(I290*H290,2)</f>
        <v>0</v>
      </c>
      <c r="K290" s="196" t="s">
        <v>324</v>
      </c>
      <c r="L290" s="40"/>
      <c r="M290" s="201" t="s">
        <v>1</v>
      </c>
      <c r="N290" s="202" t="s">
        <v>50</v>
      </c>
      <c r="O290" s="72"/>
      <c r="P290" s="203">
        <f>O290*H290</f>
        <v>0</v>
      </c>
      <c r="Q290" s="203">
        <v>9.8200000000000002E-5</v>
      </c>
      <c r="R290" s="203">
        <f>Q290*H290</f>
        <v>1.964E-4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217</v>
      </c>
      <c r="AT290" s="205" t="s">
        <v>212</v>
      </c>
      <c r="AU290" s="205" t="s">
        <v>95</v>
      </c>
      <c r="AY290" s="17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7" t="s">
        <v>93</v>
      </c>
      <c r="BK290" s="206">
        <f>ROUND(I290*H290,2)</f>
        <v>0</v>
      </c>
      <c r="BL290" s="17" t="s">
        <v>217</v>
      </c>
      <c r="BM290" s="205" t="s">
        <v>4212</v>
      </c>
    </row>
    <row r="291" spans="1:65" s="2" customFormat="1" ht="11.25">
      <c r="A291" s="35"/>
      <c r="B291" s="36"/>
      <c r="C291" s="37"/>
      <c r="D291" s="207" t="s">
        <v>219</v>
      </c>
      <c r="E291" s="37"/>
      <c r="F291" s="208" t="s">
        <v>4213</v>
      </c>
      <c r="G291" s="37"/>
      <c r="H291" s="37"/>
      <c r="I291" s="209"/>
      <c r="J291" s="37"/>
      <c r="K291" s="37"/>
      <c r="L291" s="40"/>
      <c r="M291" s="210"/>
      <c r="N291" s="211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7" t="s">
        <v>219</v>
      </c>
      <c r="AU291" s="17" t="s">
        <v>95</v>
      </c>
    </row>
    <row r="292" spans="1:65" s="2" customFormat="1" ht="16.5" customHeight="1">
      <c r="A292" s="35"/>
      <c r="B292" s="36"/>
      <c r="C292" s="194" t="s">
        <v>618</v>
      </c>
      <c r="D292" s="194" t="s">
        <v>212</v>
      </c>
      <c r="E292" s="195" t="s">
        <v>4214</v>
      </c>
      <c r="F292" s="196" t="s">
        <v>4215</v>
      </c>
      <c r="G292" s="197" t="s">
        <v>515</v>
      </c>
      <c r="H292" s="198">
        <v>1</v>
      </c>
      <c r="I292" s="199"/>
      <c r="J292" s="200">
        <f>ROUND(I292*H292,2)</f>
        <v>0</v>
      </c>
      <c r="K292" s="196" t="s">
        <v>324</v>
      </c>
      <c r="L292" s="40"/>
      <c r="M292" s="201" t="s">
        <v>1</v>
      </c>
      <c r="N292" s="202" t="s">
        <v>50</v>
      </c>
      <c r="O292" s="72"/>
      <c r="P292" s="203">
        <f>O292*H292</f>
        <v>0</v>
      </c>
      <c r="Q292" s="203">
        <v>3.5748000000000002E-2</v>
      </c>
      <c r="R292" s="203">
        <f>Q292*H292</f>
        <v>3.5748000000000002E-2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217</v>
      </c>
      <c r="AT292" s="205" t="s">
        <v>212</v>
      </c>
      <c r="AU292" s="205" t="s">
        <v>95</v>
      </c>
      <c r="AY292" s="17" t="s">
        <v>209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7" t="s">
        <v>93</v>
      </c>
      <c r="BK292" s="206">
        <f>ROUND(I292*H292,2)</f>
        <v>0</v>
      </c>
      <c r="BL292" s="17" t="s">
        <v>217</v>
      </c>
      <c r="BM292" s="205" t="s">
        <v>4216</v>
      </c>
    </row>
    <row r="293" spans="1:65" s="2" customFormat="1" ht="11.25">
      <c r="A293" s="35"/>
      <c r="B293" s="36"/>
      <c r="C293" s="37"/>
      <c r="D293" s="207" t="s">
        <v>219</v>
      </c>
      <c r="E293" s="37"/>
      <c r="F293" s="208" t="s">
        <v>4217</v>
      </c>
      <c r="G293" s="37"/>
      <c r="H293" s="37"/>
      <c r="I293" s="209"/>
      <c r="J293" s="37"/>
      <c r="K293" s="37"/>
      <c r="L293" s="40"/>
      <c r="M293" s="210"/>
      <c r="N293" s="211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7" t="s">
        <v>219</v>
      </c>
      <c r="AU293" s="17" t="s">
        <v>95</v>
      </c>
    </row>
    <row r="294" spans="1:65" s="2" customFormat="1" ht="33" customHeight="1">
      <c r="A294" s="35"/>
      <c r="B294" s="36"/>
      <c r="C294" s="194" t="s">
        <v>624</v>
      </c>
      <c r="D294" s="194" t="s">
        <v>212</v>
      </c>
      <c r="E294" s="195" t="s">
        <v>4218</v>
      </c>
      <c r="F294" s="196" t="s">
        <v>4219</v>
      </c>
      <c r="G294" s="197" t="s">
        <v>515</v>
      </c>
      <c r="H294" s="198">
        <v>1</v>
      </c>
      <c r="I294" s="199"/>
      <c r="J294" s="200">
        <f>ROUND(I294*H294,2)</f>
        <v>0</v>
      </c>
      <c r="K294" s="196" t="s">
        <v>324</v>
      </c>
      <c r="L294" s="40"/>
      <c r="M294" s="201" t="s">
        <v>1</v>
      </c>
      <c r="N294" s="202" t="s">
        <v>50</v>
      </c>
      <c r="O294" s="72"/>
      <c r="P294" s="203">
        <f>O294*H294</f>
        <v>0</v>
      </c>
      <c r="Q294" s="203">
        <v>2.115869408</v>
      </c>
      <c r="R294" s="203">
        <f>Q294*H294</f>
        <v>2.115869408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217</v>
      </c>
      <c r="AT294" s="205" t="s">
        <v>212</v>
      </c>
      <c r="AU294" s="205" t="s">
        <v>95</v>
      </c>
      <c r="AY294" s="17" t="s">
        <v>209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7" t="s">
        <v>93</v>
      </c>
      <c r="BK294" s="206">
        <f>ROUND(I294*H294,2)</f>
        <v>0</v>
      </c>
      <c r="BL294" s="17" t="s">
        <v>217</v>
      </c>
      <c r="BM294" s="205" t="s">
        <v>4220</v>
      </c>
    </row>
    <row r="295" spans="1:65" s="2" customFormat="1" ht="11.25">
      <c r="A295" s="35"/>
      <c r="B295" s="36"/>
      <c r="C295" s="37"/>
      <c r="D295" s="207" t="s">
        <v>219</v>
      </c>
      <c r="E295" s="37"/>
      <c r="F295" s="208" t="s">
        <v>4221</v>
      </c>
      <c r="G295" s="37"/>
      <c r="H295" s="37"/>
      <c r="I295" s="209"/>
      <c r="J295" s="37"/>
      <c r="K295" s="37"/>
      <c r="L295" s="40"/>
      <c r="M295" s="210"/>
      <c r="N295" s="211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7" t="s">
        <v>219</v>
      </c>
      <c r="AU295" s="17" t="s">
        <v>95</v>
      </c>
    </row>
    <row r="296" spans="1:65" s="2" customFormat="1" ht="24.2" customHeight="1">
      <c r="A296" s="35"/>
      <c r="B296" s="36"/>
      <c r="C296" s="250" t="s">
        <v>630</v>
      </c>
      <c r="D296" s="250" t="s">
        <v>405</v>
      </c>
      <c r="E296" s="251" t="s">
        <v>4222</v>
      </c>
      <c r="F296" s="252" t="s">
        <v>4223</v>
      </c>
      <c r="G296" s="253" t="s">
        <v>515</v>
      </c>
      <c r="H296" s="254">
        <v>1</v>
      </c>
      <c r="I296" s="255"/>
      <c r="J296" s="256">
        <f t="shared" ref="J296:J301" si="0">ROUND(I296*H296,2)</f>
        <v>0</v>
      </c>
      <c r="K296" s="252" t="s">
        <v>324</v>
      </c>
      <c r="L296" s="257"/>
      <c r="M296" s="258" t="s">
        <v>1</v>
      </c>
      <c r="N296" s="259" t="s">
        <v>50</v>
      </c>
      <c r="O296" s="72"/>
      <c r="P296" s="203">
        <f t="shared" ref="P296:P301" si="1">O296*H296</f>
        <v>0</v>
      </c>
      <c r="Q296" s="203">
        <v>2.8000000000000001E-2</v>
      </c>
      <c r="R296" s="203">
        <f t="shared" ref="R296:R301" si="2">Q296*H296</f>
        <v>2.8000000000000001E-2</v>
      </c>
      <c r="S296" s="203">
        <v>0</v>
      </c>
      <c r="T296" s="204">
        <f t="shared" ref="T296:T301" si="3"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254</v>
      </c>
      <c r="AT296" s="205" t="s">
        <v>405</v>
      </c>
      <c r="AU296" s="205" t="s">
        <v>95</v>
      </c>
      <c r="AY296" s="17" t="s">
        <v>209</v>
      </c>
      <c r="BE296" s="206">
        <f t="shared" ref="BE296:BE301" si="4">IF(N296="základní",J296,0)</f>
        <v>0</v>
      </c>
      <c r="BF296" s="206">
        <f t="shared" ref="BF296:BF301" si="5">IF(N296="snížená",J296,0)</f>
        <v>0</v>
      </c>
      <c r="BG296" s="206">
        <f t="shared" ref="BG296:BG301" si="6">IF(N296="zákl. přenesená",J296,0)</f>
        <v>0</v>
      </c>
      <c r="BH296" s="206">
        <f t="shared" ref="BH296:BH301" si="7">IF(N296="sníž. přenesená",J296,0)</f>
        <v>0</v>
      </c>
      <c r="BI296" s="206">
        <f t="shared" ref="BI296:BI301" si="8">IF(N296="nulová",J296,0)</f>
        <v>0</v>
      </c>
      <c r="BJ296" s="17" t="s">
        <v>93</v>
      </c>
      <c r="BK296" s="206">
        <f t="shared" ref="BK296:BK301" si="9">ROUND(I296*H296,2)</f>
        <v>0</v>
      </c>
      <c r="BL296" s="17" t="s">
        <v>217</v>
      </c>
      <c r="BM296" s="205" t="s">
        <v>4224</v>
      </c>
    </row>
    <row r="297" spans="1:65" s="2" customFormat="1" ht="24.2" customHeight="1">
      <c r="A297" s="35"/>
      <c r="B297" s="36"/>
      <c r="C297" s="250" t="s">
        <v>636</v>
      </c>
      <c r="D297" s="250" t="s">
        <v>405</v>
      </c>
      <c r="E297" s="251" t="s">
        <v>4225</v>
      </c>
      <c r="F297" s="252" t="s">
        <v>4226</v>
      </c>
      <c r="G297" s="253" t="s">
        <v>515</v>
      </c>
      <c r="H297" s="254">
        <v>1</v>
      </c>
      <c r="I297" s="255"/>
      <c r="J297" s="256">
        <f t="shared" si="0"/>
        <v>0</v>
      </c>
      <c r="K297" s="252" t="s">
        <v>324</v>
      </c>
      <c r="L297" s="257"/>
      <c r="M297" s="258" t="s">
        <v>1</v>
      </c>
      <c r="N297" s="259" t="s">
        <v>50</v>
      </c>
      <c r="O297" s="72"/>
      <c r="P297" s="203">
        <f t="shared" si="1"/>
        <v>0</v>
      </c>
      <c r="Q297" s="203">
        <v>5.0999999999999997E-2</v>
      </c>
      <c r="R297" s="203">
        <f t="shared" si="2"/>
        <v>5.0999999999999997E-2</v>
      </c>
      <c r="S297" s="203">
        <v>0</v>
      </c>
      <c r="T297" s="204">
        <f t="shared" si="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254</v>
      </c>
      <c r="AT297" s="205" t="s">
        <v>405</v>
      </c>
      <c r="AU297" s="205" t="s">
        <v>95</v>
      </c>
      <c r="AY297" s="17" t="s">
        <v>209</v>
      </c>
      <c r="BE297" s="206">
        <f t="shared" si="4"/>
        <v>0</v>
      </c>
      <c r="BF297" s="206">
        <f t="shared" si="5"/>
        <v>0</v>
      </c>
      <c r="BG297" s="206">
        <f t="shared" si="6"/>
        <v>0</v>
      </c>
      <c r="BH297" s="206">
        <f t="shared" si="7"/>
        <v>0</v>
      </c>
      <c r="BI297" s="206">
        <f t="shared" si="8"/>
        <v>0</v>
      </c>
      <c r="BJ297" s="17" t="s">
        <v>93</v>
      </c>
      <c r="BK297" s="206">
        <f t="shared" si="9"/>
        <v>0</v>
      </c>
      <c r="BL297" s="17" t="s">
        <v>217</v>
      </c>
      <c r="BM297" s="205" t="s">
        <v>4227</v>
      </c>
    </row>
    <row r="298" spans="1:65" s="2" customFormat="1" ht="16.5" customHeight="1">
      <c r="A298" s="35"/>
      <c r="B298" s="36"/>
      <c r="C298" s="250" t="s">
        <v>641</v>
      </c>
      <c r="D298" s="250" t="s">
        <v>405</v>
      </c>
      <c r="E298" s="251" t="s">
        <v>2413</v>
      </c>
      <c r="F298" s="252" t="s">
        <v>4228</v>
      </c>
      <c r="G298" s="253" t="s">
        <v>515</v>
      </c>
      <c r="H298" s="254">
        <v>4</v>
      </c>
      <c r="I298" s="255"/>
      <c r="J298" s="256">
        <f t="shared" si="0"/>
        <v>0</v>
      </c>
      <c r="K298" s="252" t="s">
        <v>1</v>
      </c>
      <c r="L298" s="257"/>
      <c r="M298" s="258" t="s">
        <v>1</v>
      </c>
      <c r="N298" s="259" t="s">
        <v>50</v>
      </c>
      <c r="O298" s="72"/>
      <c r="P298" s="203">
        <f t="shared" si="1"/>
        <v>0</v>
      </c>
      <c r="Q298" s="203">
        <v>0.248</v>
      </c>
      <c r="R298" s="203">
        <f t="shared" si="2"/>
        <v>0.99199999999999999</v>
      </c>
      <c r="S298" s="203">
        <v>0</v>
      </c>
      <c r="T298" s="204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254</v>
      </c>
      <c r="AT298" s="205" t="s">
        <v>405</v>
      </c>
      <c r="AU298" s="205" t="s">
        <v>95</v>
      </c>
      <c r="AY298" s="17" t="s">
        <v>209</v>
      </c>
      <c r="BE298" s="206">
        <f t="shared" si="4"/>
        <v>0</v>
      </c>
      <c r="BF298" s="206">
        <f t="shared" si="5"/>
        <v>0</v>
      </c>
      <c r="BG298" s="206">
        <f t="shared" si="6"/>
        <v>0</v>
      </c>
      <c r="BH298" s="206">
        <f t="shared" si="7"/>
        <v>0</v>
      </c>
      <c r="BI298" s="206">
        <f t="shared" si="8"/>
        <v>0</v>
      </c>
      <c r="BJ298" s="17" t="s">
        <v>93</v>
      </c>
      <c r="BK298" s="206">
        <f t="shared" si="9"/>
        <v>0</v>
      </c>
      <c r="BL298" s="17" t="s">
        <v>217</v>
      </c>
      <c r="BM298" s="205" t="s">
        <v>4229</v>
      </c>
    </row>
    <row r="299" spans="1:65" s="2" customFormat="1" ht="16.5" customHeight="1">
      <c r="A299" s="35"/>
      <c r="B299" s="36"/>
      <c r="C299" s="250" t="s">
        <v>646</v>
      </c>
      <c r="D299" s="250" t="s">
        <v>405</v>
      </c>
      <c r="E299" s="251" t="s">
        <v>4230</v>
      </c>
      <c r="F299" s="252" t="s">
        <v>4231</v>
      </c>
      <c r="G299" s="253" t="s">
        <v>515</v>
      </c>
      <c r="H299" s="254">
        <v>1</v>
      </c>
      <c r="I299" s="255"/>
      <c r="J299" s="256">
        <f t="shared" si="0"/>
        <v>0</v>
      </c>
      <c r="K299" s="252" t="s">
        <v>1</v>
      </c>
      <c r="L299" s="257"/>
      <c r="M299" s="258" t="s">
        <v>1</v>
      </c>
      <c r="N299" s="259" t="s">
        <v>50</v>
      </c>
      <c r="O299" s="72"/>
      <c r="P299" s="203">
        <f t="shared" si="1"/>
        <v>0</v>
      </c>
      <c r="Q299" s="203">
        <v>0.44900000000000001</v>
      </c>
      <c r="R299" s="203">
        <f t="shared" si="2"/>
        <v>0.44900000000000001</v>
      </c>
      <c r="S299" s="203">
        <v>0</v>
      </c>
      <c r="T299" s="204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254</v>
      </c>
      <c r="AT299" s="205" t="s">
        <v>405</v>
      </c>
      <c r="AU299" s="205" t="s">
        <v>95</v>
      </c>
      <c r="AY299" s="17" t="s">
        <v>209</v>
      </c>
      <c r="BE299" s="206">
        <f t="shared" si="4"/>
        <v>0</v>
      </c>
      <c r="BF299" s="206">
        <f t="shared" si="5"/>
        <v>0</v>
      </c>
      <c r="BG299" s="206">
        <f t="shared" si="6"/>
        <v>0</v>
      </c>
      <c r="BH299" s="206">
        <f t="shared" si="7"/>
        <v>0</v>
      </c>
      <c r="BI299" s="206">
        <f t="shared" si="8"/>
        <v>0</v>
      </c>
      <c r="BJ299" s="17" t="s">
        <v>93</v>
      </c>
      <c r="BK299" s="206">
        <f t="shared" si="9"/>
        <v>0</v>
      </c>
      <c r="BL299" s="17" t="s">
        <v>217</v>
      </c>
      <c r="BM299" s="205" t="s">
        <v>4232</v>
      </c>
    </row>
    <row r="300" spans="1:65" s="2" customFormat="1" ht="16.5" customHeight="1">
      <c r="A300" s="35"/>
      <c r="B300" s="36"/>
      <c r="C300" s="250" t="s">
        <v>654</v>
      </c>
      <c r="D300" s="250" t="s">
        <v>405</v>
      </c>
      <c r="E300" s="251" t="s">
        <v>2664</v>
      </c>
      <c r="F300" s="252" t="s">
        <v>4233</v>
      </c>
      <c r="G300" s="253" t="s">
        <v>515</v>
      </c>
      <c r="H300" s="254">
        <v>1</v>
      </c>
      <c r="I300" s="255"/>
      <c r="J300" s="256">
        <f t="shared" si="0"/>
        <v>0</v>
      </c>
      <c r="K300" s="252" t="s">
        <v>1</v>
      </c>
      <c r="L300" s="257"/>
      <c r="M300" s="258" t="s">
        <v>1</v>
      </c>
      <c r="N300" s="259" t="s">
        <v>50</v>
      </c>
      <c r="O300" s="72"/>
      <c r="P300" s="203">
        <f t="shared" si="1"/>
        <v>0</v>
      </c>
      <c r="Q300" s="203">
        <v>1.35</v>
      </c>
      <c r="R300" s="203">
        <f t="shared" si="2"/>
        <v>1.35</v>
      </c>
      <c r="S300" s="203">
        <v>0</v>
      </c>
      <c r="T300" s="204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254</v>
      </c>
      <c r="AT300" s="205" t="s">
        <v>405</v>
      </c>
      <c r="AU300" s="205" t="s">
        <v>95</v>
      </c>
      <c r="AY300" s="17" t="s">
        <v>209</v>
      </c>
      <c r="BE300" s="206">
        <f t="shared" si="4"/>
        <v>0</v>
      </c>
      <c r="BF300" s="206">
        <f t="shared" si="5"/>
        <v>0</v>
      </c>
      <c r="BG300" s="206">
        <f t="shared" si="6"/>
        <v>0</v>
      </c>
      <c r="BH300" s="206">
        <f t="shared" si="7"/>
        <v>0</v>
      </c>
      <c r="BI300" s="206">
        <f t="shared" si="8"/>
        <v>0</v>
      </c>
      <c r="BJ300" s="17" t="s">
        <v>93</v>
      </c>
      <c r="BK300" s="206">
        <f t="shared" si="9"/>
        <v>0</v>
      </c>
      <c r="BL300" s="17" t="s">
        <v>217</v>
      </c>
      <c r="BM300" s="205" t="s">
        <v>4234</v>
      </c>
    </row>
    <row r="301" spans="1:65" s="2" customFormat="1" ht="24.2" customHeight="1">
      <c r="A301" s="35"/>
      <c r="B301" s="36"/>
      <c r="C301" s="250" t="s">
        <v>663</v>
      </c>
      <c r="D301" s="250" t="s">
        <v>405</v>
      </c>
      <c r="E301" s="251" t="s">
        <v>4235</v>
      </c>
      <c r="F301" s="252" t="s">
        <v>4236</v>
      </c>
      <c r="G301" s="253" t="s">
        <v>515</v>
      </c>
      <c r="H301" s="254">
        <v>5</v>
      </c>
      <c r="I301" s="255"/>
      <c r="J301" s="256">
        <f t="shared" si="0"/>
        <v>0</v>
      </c>
      <c r="K301" s="252" t="s">
        <v>1</v>
      </c>
      <c r="L301" s="257"/>
      <c r="M301" s="258" t="s">
        <v>1</v>
      </c>
      <c r="N301" s="259" t="s">
        <v>50</v>
      </c>
      <c r="O301" s="72"/>
      <c r="P301" s="203">
        <f t="shared" si="1"/>
        <v>0</v>
      </c>
      <c r="Q301" s="203">
        <v>2E-3</v>
      </c>
      <c r="R301" s="203">
        <f t="shared" si="2"/>
        <v>0.01</v>
      </c>
      <c r="S301" s="203">
        <v>0</v>
      </c>
      <c r="T301" s="204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254</v>
      </c>
      <c r="AT301" s="205" t="s">
        <v>405</v>
      </c>
      <c r="AU301" s="205" t="s">
        <v>95</v>
      </c>
      <c r="AY301" s="17" t="s">
        <v>209</v>
      </c>
      <c r="BE301" s="206">
        <f t="shared" si="4"/>
        <v>0</v>
      </c>
      <c r="BF301" s="206">
        <f t="shared" si="5"/>
        <v>0</v>
      </c>
      <c r="BG301" s="206">
        <f t="shared" si="6"/>
        <v>0</v>
      </c>
      <c r="BH301" s="206">
        <f t="shared" si="7"/>
        <v>0</v>
      </c>
      <c r="BI301" s="206">
        <f t="shared" si="8"/>
        <v>0</v>
      </c>
      <c r="BJ301" s="17" t="s">
        <v>93</v>
      </c>
      <c r="BK301" s="206">
        <f t="shared" si="9"/>
        <v>0</v>
      </c>
      <c r="BL301" s="17" t="s">
        <v>217</v>
      </c>
      <c r="BM301" s="205" t="s">
        <v>4237</v>
      </c>
    </row>
    <row r="302" spans="1:65" s="2" customFormat="1" ht="19.5">
      <c r="A302" s="35"/>
      <c r="B302" s="36"/>
      <c r="C302" s="37"/>
      <c r="D302" s="212" t="s">
        <v>221</v>
      </c>
      <c r="E302" s="37"/>
      <c r="F302" s="213" t="s">
        <v>4238</v>
      </c>
      <c r="G302" s="37"/>
      <c r="H302" s="37"/>
      <c r="I302" s="209"/>
      <c r="J302" s="37"/>
      <c r="K302" s="37"/>
      <c r="L302" s="40"/>
      <c r="M302" s="210"/>
      <c r="N302" s="211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7" t="s">
        <v>221</v>
      </c>
      <c r="AU302" s="17" t="s">
        <v>95</v>
      </c>
    </row>
    <row r="303" spans="1:65" s="2" customFormat="1" ht="37.9" customHeight="1">
      <c r="A303" s="35"/>
      <c r="B303" s="36"/>
      <c r="C303" s="194" t="s">
        <v>669</v>
      </c>
      <c r="D303" s="194" t="s">
        <v>212</v>
      </c>
      <c r="E303" s="195" t="s">
        <v>4239</v>
      </c>
      <c r="F303" s="196" t="s">
        <v>4240</v>
      </c>
      <c r="G303" s="197" t="s">
        <v>515</v>
      </c>
      <c r="H303" s="198">
        <v>1</v>
      </c>
      <c r="I303" s="199"/>
      <c r="J303" s="200">
        <f>ROUND(I303*H303,2)</f>
        <v>0</v>
      </c>
      <c r="K303" s="196" t="s">
        <v>324</v>
      </c>
      <c r="L303" s="40"/>
      <c r="M303" s="201" t="s">
        <v>1</v>
      </c>
      <c r="N303" s="202" t="s">
        <v>50</v>
      </c>
      <c r="O303" s="72"/>
      <c r="P303" s="203">
        <f>O303*H303</f>
        <v>0</v>
      </c>
      <c r="Q303" s="203">
        <v>0.09</v>
      </c>
      <c r="R303" s="203">
        <f>Q303*H303</f>
        <v>0.09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217</v>
      </c>
      <c r="AT303" s="205" t="s">
        <v>212</v>
      </c>
      <c r="AU303" s="205" t="s">
        <v>95</v>
      </c>
      <c r="AY303" s="17" t="s">
        <v>209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7" t="s">
        <v>93</v>
      </c>
      <c r="BK303" s="206">
        <f>ROUND(I303*H303,2)</f>
        <v>0</v>
      </c>
      <c r="BL303" s="17" t="s">
        <v>217</v>
      </c>
      <c r="BM303" s="205" t="s">
        <v>4241</v>
      </c>
    </row>
    <row r="304" spans="1:65" s="2" customFormat="1" ht="11.25">
      <c r="A304" s="35"/>
      <c r="B304" s="36"/>
      <c r="C304" s="37"/>
      <c r="D304" s="207" t="s">
        <v>219</v>
      </c>
      <c r="E304" s="37"/>
      <c r="F304" s="208" t="s">
        <v>4242</v>
      </c>
      <c r="G304" s="37"/>
      <c r="H304" s="37"/>
      <c r="I304" s="209"/>
      <c r="J304" s="37"/>
      <c r="K304" s="37"/>
      <c r="L304" s="40"/>
      <c r="M304" s="210"/>
      <c r="N304" s="211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7" t="s">
        <v>219</v>
      </c>
      <c r="AU304" s="17" t="s">
        <v>95</v>
      </c>
    </row>
    <row r="305" spans="1:65" s="2" customFormat="1" ht="24.2" customHeight="1">
      <c r="A305" s="35"/>
      <c r="B305" s="36"/>
      <c r="C305" s="250" t="s">
        <v>677</v>
      </c>
      <c r="D305" s="250" t="s">
        <v>405</v>
      </c>
      <c r="E305" s="251" t="s">
        <v>2667</v>
      </c>
      <c r="F305" s="252" t="s">
        <v>4243</v>
      </c>
      <c r="G305" s="253" t="s">
        <v>515</v>
      </c>
      <c r="H305" s="254">
        <v>1</v>
      </c>
      <c r="I305" s="255"/>
      <c r="J305" s="256">
        <f>ROUND(I305*H305,2)</f>
        <v>0</v>
      </c>
      <c r="K305" s="252" t="s">
        <v>1</v>
      </c>
      <c r="L305" s="257"/>
      <c r="M305" s="258" t="s">
        <v>1</v>
      </c>
      <c r="N305" s="259" t="s">
        <v>50</v>
      </c>
      <c r="O305" s="72"/>
      <c r="P305" s="203">
        <f>O305*H305</f>
        <v>0</v>
      </c>
      <c r="Q305" s="203">
        <v>0.156</v>
      </c>
      <c r="R305" s="203">
        <f>Q305*H305</f>
        <v>0.156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254</v>
      </c>
      <c r="AT305" s="205" t="s">
        <v>405</v>
      </c>
      <c r="AU305" s="205" t="s">
        <v>95</v>
      </c>
      <c r="AY305" s="17" t="s">
        <v>209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7" t="s">
        <v>93</v>
      </c>
      <c r="BK305" s="206">
        <f>ROUND(I305*H305,2)</f>
        <v>0</v>
      </c>
      <c r="BL305" s="17" t="s">
        <v>217</v>
      </c>
      <c r="BM305" s="205" t="s">
        <v>4244</v>
      </c>
    </row>
    <row r="306" spans="1:65" s="12" customFormat="1" ht="22.9" customHeight="1">
      <c r="B306" s="178"/>
      <c r="C306" s="179"/>
      <c r="D306" s="180" t="s">
        <v>84</v>
      </c>
      <c r="E306" s="192" t="s">
        <v>259</v>
      </c>
      <c r="F306" s="192" t="s">
        <v>969</v>
      </c>
      <c r="G306" s="179"/>
      <c r="H306" s="179"/>
      <c r="I306" s="182"/>
      <c r="J306" s="193">
        <f>BK306</f>
        <v>0</v>
      </c>
      <c r="K306" s="179"/>
      <c r="L306" s="184"/>
      <c r="M306" s="185"/>
      <c r="N306" s="186"/>
      <c r="O306" s="186"/>
      <c r="P306" s="187">
        <f>SUM(P307:P314)</f>
        <v>0</v>
      </c>
      <c r="Q306" s="186"/>
      <c r="R306" s="187">
        <f>SUM(R307:R314)</f>
        <v>4.4236560000000005E-4</v>
      </c>
      <c r="S306" s="186"/>
      <c r="T306" s="188">
        <f>SUM(T307:T314)</f>
        <v>0</v>
      </c>
      <c r="AR306" s="189" t="s">
        <v>93</v>
      </c>
      <c r="AT306" s="190" t="s">
        <v>84</v>
      </c>
      <c r="AU306" s="190" t="s">
        <v>93</v>
      </c>
      <c r="AY306" s="189" t="s">
        <v>209</v>
      </c>
      <c r="BK306" s="191">
        <f>SUM(BK307:BK314)</f>
        <v>0</v>
      </c>
    </row>
    <row r="307" spans="1:65" s="2" customFormat="1" ht="24.2" customHeight="1">
      <c r="A307" s="35"/>
      <c r="B307" s="36"/>
      <c r="C307" s="194" t="s">
        <v>682</v>
      </c>
      <c r="D307" s="194" t="s">
        <v>212</v>
      </c>
      <c r="E307" s="195" t="s">
        <v>4245</v>
      </c>
      <c r="F307" s="196" t="s">
        <v>4246</v>
      </c>
      <c r="G307" s="197" t="s">
        <v>334</v>
      </c>
      <c r="H307" s="198">
        <v>10.9</v>
      </c>
      <c r="I307" s="199"/>
      <c r="J307" s="200">
        <f>ROUND(I307*H307,2)</f>
        <v>0</v>
      </c>
      <c r="K307" s="196" t="s">
        <v>324</v>
      </c>
      <c r="L307" s="40"/>
      <c r="M307" s="201" t="s">
        <v>1</v>
      </c>
      <c r="N307" s="202" t="s">
        <v>50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217</v>
      </c>
      <c r="AT307" s="205" t="s">
        <v>212</v>
      </c>
      <c r="AU307" s="205" t="s">
        <v>95</v>
      </c>
      <c r="AY307" s="17" t="s">
        <v>209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7" t="s">
        <v>93</v>
      </c>
      <c r="BK307" s="206">
        <f>ROUND(I307*H307,2)</f>
        <v>0</v>
      </c>
      <c r="BL307" s="17" t="s">
        <v>217</v>
      </c>
      <c r="BM307" s="205" t="s">
        <v>4247</v>
      </c>
    </row>
    <row r="308" spans="1:65" s="2" customFormat="1" ht="11.25">
      <c r="A308" s="35"/>
      <c r="B308" s="36"/>
      <c r="C308" s="37"/>
      <c r="D308" s="207" t="s">
        <v>219</v>
      </c>
      <c r="E308" s="37"/>
      <c r="F308" s="208" t="s">
        <v>4248</v>
      </c>
      <c r="G308" s="37"/>
      <c r="H308" s="37"/>
      <c r="I308" s="209"/>
      <c r="J308" s="37"/>
      <c r="K308" s="37"/>
      <c r="L308" s="40"/>
      <c r="M308" s="210"/>
      <c r="N308" s="211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7" t="s">
        <v>219</v>
      </c>
      <c r="AU308" s="17" t="s">
        <v>95</v>
      </c>
    </row>
    <row r="309" spans="1:65" s="13" customFormat="1" ht="11.25">
      <c r="B309" s="214"/>
      <c r="C309" s="215"/>
      <c r="D309" s="212" t="s">
        <v>263</v>
      </c>
      <c r="E309" s="216" t="s">
        <v>1</v>
      </c>
      <c r="F309" s="217" t="s">
        <v>4058</v>
      </c>
      <c r="G309" s="215"/>
      <c r="H309" s="218">
        <v>10.9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263</v>
      </c>
      <c r="AU309" s="224" t="s">
        <v>95</v>
      </c>
      <c r="AV309" s="13" t="s">
        <v>95</v>
      </c>
      <c r="AW309" s="13" t="s">
        <v>41</v>
      </c>
      <c r="AX309" s="13" t="s">
        <v>85</v>
      </c>
      <c r="AY309" s="224" t="s">
        <v>209</v>
      </c>
    </row>
    <row r="310" spans="1:65" s="14" customFormat="1" ht="11.25">
      <c r="B310" s="229"/>
      <c r="C310" s="230"/>
      <c r="D310" s="212" t="s">
        <v>263</v>
      </c>
      <c r="E310" s="231" t="s">
        <v>1</v>
      </c>
      <c r="F310" s="232" t="s">
        <v>339</v>
      </c>
      <c r="G310" s="230"/>
      <c r="H310" s="233">
        <v>10.9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263</v>
      </c>
      <c r="AU310" s="239" t="s">
        <v>95</v>
      </c>
      <c r="AV310" s="14" t="s">
        <v>217</v>
      </c>
      <c r="AW310" s="14" t="s">
        <v>41</v>
      </c>
      <c r="AX310" s="14" t="s">
        <v>93</v>
      </c>
      <c r="AY310" s="239" t="s">
        <v>209</v>
      </c>
    </row>
    <row r="311" spans="1:65" s="2" customFormat="1" ht="24.2" customHeight="1">
      <c r="A311" s="35"/>
      <c r="B311" s="36"/>
      <c r="C311" s="194" t="s">
        <v>687</v>
      </c>
      <c r="D311" s="194" t="s">
        <v>212</v>
      </c>
      <c r="E311" s="195" t="s">
        <v>4249</v>
      </c>
      <c r="F311" s="196" t="s">
        <v>4250</v>
      </c>
      <c r="G311" s="197" t="s">
        <v>334</v>
      </c>
      <c r="H311" s="198">
        <v>21.8</v>
      </c>
      <c r="I311" s="199"/>
      <c r="J311" s="200">
        <f>ROUND(I311*H311,2)</f>
        <v>0</v>
      </c>
      <c r="K311" s="196" t="s">
        <v>324</v>
      </c>
      <c r="L311" s="40"/>
      <c r="M311" s="201" t="s">
        <v>1</v>
      </c>
      <c r="N311" s="202" t="s">
        <v>50</v>
      </c>
      <c r="O311" s="72"/>
      <c r="P311" s="203">
        <f>O311*H311</f>
        <v>0</v>
      </c>
      <c r="Q311" s="203">
        <v>2.0292000000000002E-5</v>
      </c>
      <c r="R311" s="203">
        <f>Q311*H311</f>
        <v>4.4236560000000005E-4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217</v>
      </c>
      <c r="AT311" s="205" t="s">
        <v>212</v>
      </c>
      <c r="AU311" s="205" t="s">
        <v>95</v>
      </c>
      <c r="AY311" s="17" t="s">
        <v>209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7" t="s">
        <v>93</v>
      </c>
      <c r="BK311" s="206">
        <f>ROUND(I311*H311,2)</f>
        <v>0</v>
      </c>
      <c r="BL311" s="17" t="s">
        <v>217</v>
      </c>
      <c r="BM311" s="205" t="s">
        <v>4251</v>
      </c>
    </row>
    <row r="312" spans="1:65" s="2" customFormat="1" ht="11.25">
      <c r="A312" s="35"/>
      <c r="B312" s="36"/>
      <c r="C312" s="37"/>
      <c r="D312" s="207" t="s">
        <v>219</v>
      </c>
      <c r="E312" s="37"/>
      <c r="F312" s="208" t="s">
        <v>4252</v>
      </c>
      <c r="G312" s="37"/>
      <c r="H312" s="37"/>
      <c r="I312" s="209"/>
      <c r="J312" s="37"/>
      <c r="K312" s="37"/>
      <c r="L312" s="40"/>
      <c r="M312" s="210"/>
      <c r="N312" s="211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7" t="s">
        <v>219</v>
      </c>
      <c r="AU312" s="17" t="s">
        <v>95</v>
      </c>
    </row>
    <row r="313" spans="1:65" s="13" customFormat="1" ht="11.25">
      <c r="B313" s="214"/>
      <c r="C313" s="215"/>
      <c r="D313" s="212" t="s">
        <v>263</v>
      </c>
      <c r="E313" s="216" t="s">
        <v>1</v>
      </c>
      <c r="F313" s="217" t="s">
        <v>4253</v>
      </c>
      <c r="G313" s="215"/>
      <c r="H313" s="218">
        <v>21.8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263</v>
      </c>
      <c r="AU313" s="224" t="s">
        <v>95</v>
      </c>
      <c r="AV313" s="13" t="s">
        <v>95</v>
      </c>
      <c r="AW313" s="13" t="s">
        <v>41</v>
      </c>
      <c r="AX313" s="13" t="s">
        <v>85</v>
      </c>
      <c r="AY313" s="224" t="s">
        <v>209</v>
      </c>
    </row>
    <row r="314" spans="1:65" s="14" customFormat="1" ht="11.25">
      <c r="B314" s="229"/>
      <c r="C314" s="230"/>
      <c r="D314" s="212" t="s">
        <v>263</v>
      </c>
      <c r="E314" s="231" t="s">
        <v>1</v>
      </c>
      <c r="F314" s="232" t="s">
        <v>339</v>
      </c>
      <c r="G314" s="230"/>
      <c r="H314" s="233">
        <v>21.8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263</v>
      </c>
      <c r="AU314" s="239" t="s">
        <v>95</v>
      </c>
      <c r="AV314" s="14" t="s">
        <v>217</v>
      </c>
      <c r="AW314" s="14" t="s">
        <v>41</v>
      </c>
      <c r="AX314" s="14" t="s">
        <v>93</v>
      </c>
      <c r="AY314" s="239" t="s">
        <v>209</v>
      </c>
    </row>
    <row r="315" spans="1:65" s="12" customFormat="1" ht="22.9" customHeight="1">
      <c r="B315" s="178"/>
      <c r="C315" s="179"/>
      <c r="D315" s="180" t="s">
        <v>84</v>
      </c>
      <c r="E315" s="192" t="s">
        <v>4254</v>
      </c>
      <c r="F315" s="192" t="s">
        <v>4255</v>
      </c>
      <c r="G315" s="179"/>
      <c r="H315" s="179"/>
      <c r="I315" s="182"/>
      <c r="J315" s="193">
        <f>BK315</f>
        <v>0</v>
      </c>
      <c r="K315" s="179"/>
      <c r="L315" s="184"/>
      <c r="M315" s="185"/>
      <c r="N315" s="186"/>
      <c r="O315" s="186"/>
      <c r="P315" s="187">
        <f>SUM(P316:P322)</f>
        <v>0</v>
      </c>
      <c r="Q315" s="186"/>
      <c r="R315" s="187">
        <f>SUM(R316:R322)</f>
        <v>0</v>
      </c>
      <c r="S315" s="186"/>
      <c r="T315" s="188">
        <f>SUM(T316:T322)</f>
        <v>0</v>
      </c>
      <c r="AR315" s="189" t="s">
        <v>93</v>
      </c>
      <c r="AT315" s="190" t="s">
        <v>84</v>
      </c>
      <c r="AU315" s="190" t="s">
        <v>93</v>
      </c>
      <c r="AY315" s="189" t="s">
        <v>209</v>
      </c>
      <c r="BK315" s="191">
        <f>SUM(BK316:BK322)</f>
        <v>0</v>
      </c>
    </row>
    <row r="316" spans="1:65" s="2" customFormat="1" ht="21.75" customHeight="1">
      <c r="A316" s="35"/>
      <c r="B316" s="36"/>
      <c r="C316" s="194" t="s">
        <v>692</v>
      </c>
      <c r="D316" s="194" t="s">
        <v>212</v>
      </c>
      <c r="E316" s="195" t="s">
        <v>4256</v>
      </c>
      <c r="F316" s="196" t="s">
        <v>4257</v>
      </c>
      <c r="G316" s="197" t="s">
        <v>383</v>
      </c>
      <c r="H316" s="198">
        <v>12.041</v>
      </c>
      <c r="I316" s="199"/>
      <c r="J316" s="200">
        <f>ROUND(I316*H316,2)</f>
        <v>0</v>
      </c>
      <c r="K316" s="196" t="s">
        <v>324</v>
      </c>
      <c r="L316" s="40"/>
      <c r="M316" s="201" t="s">
        <v>1</v>
      </c>
      <c r="N316" s="202" t="s">
        <v>50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217</v>
      </c>
      <c r="AT316" s="205" t="s">
        <v>212</v>
      </c>
      <c r="AU316" s="205" t="s">
        <v>95</v>
      </c>
      <c r="AY316" s="17" t="s">
        <v>209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7" t="s">
        <v>93</v>
      </c>
      <c r="BK316" s="206">
        <f>ROUND(I316*H316,2)</f>
        <v>0</v>
      </c>
      <c r="BL316" s="17" t="s">
        <v>217</v>
      </c>
      <c r="BM316" s="205" t="s">
        <v>4258</v>
      </c>
    </row>
    <row r="317" spans="1:65" s="2" customFormat="1" ht="11.25">
      <c r="A317" s="35"/>
      <c r="B317" s="36"/>
      <c r="C317" s="37"/>
      <c r="D317" s="207" t="s">
        <v>219</v>
      </c>
      <c r="E317" s="37"/>
      <c r="F317" s="208" t="s">
        <v>4259</v>
      </c>
      <c r="G317" s="37"/>
      <c r="H317" s="37"/>
      <c r="I317" s="209"/>
      <c r="J317" s="37"/>
      <c r="K317" s="37"/>
      <c r="L317" s="40"/>
      <c r="M317" s="210"/>
      <c r="N317" s="211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7" t="s">
        <v>219</v>
      </c>
      <c r="AU317" s="17" t="s">
        <v>95</v>
      </c>
    </row>
    <row r="318" spans="1:65" s="2" customFormat="1" ht="24.2" customHeight="1">
      <c r="A318" s="35"/>
      <c r="B318" s="36"/>
      <c r="C318" s="194" t="s">
        <v>697</v>
      </c>
      <c r="D318" s="194" t="s">
        <v>212</v>
      </c>
      <c r="E318" s="195" t="s">
        <v>4260</v>
      </c>
      <c r="F318" s="196" t="s">
        <v>4261</v>
      </c>
      <c r="G318" s="197" t="s">
        <v>383</v>
      </c>
      <c r="H318" s="198">
        <v>145.51499999999999</v>
      </c>
      <c r="I318" s="199"/>
      <c r="J318" s="200">
        <f>ROUND(I318*H318,2)</f>
        <v>0</v>
      </c>
      <c r="K318" s="196" t="s">
        <v>324</v>
      </c>
      <c r="L318" s="40"/>
      <c r="M318" s="201" t="s">
        <v>1</v>
      </c>
      <c r="N318" s="202" t="s">
        <v>50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217</v>
      </c>
      <c r="AT318" s="205" t="s">
        <v>212</v>
      </c>
      <c r="AU318" s="205" t="s">
        <v>95</v>
      </c>
      <c r="AY318" s="17" t="s">
        <v>209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7" t="s">
        <v>93</v>
      </c>
      <c r="BK318" s="206">
        <f>ROUND(I318*H318,2)</f>
        <v>0</v>
      </c>
      <c r="BL318" s="17" t="s">
        <v>217</v>
      </c>
      <c r="BM318" s="205" t="s">
        <v>4262</v>
      </c>
    </row>
    <row r="319" spans="1:65" s="2" customFormat="1" ht="11.25">
      <c r="A319" s="35"/>
      <c r="B319" s="36"/>
      <c r="C319" s="37"/>
      <c r="D319" s="207" t="s">
        <v>219</v>
      </c>
      <c r="E319" s="37"/>
      <c r="F319" s="208" t="s">
        <v>4263</v>
      </c>
      <c r="G319" s="37"/>
      <c r="H319" s="37"/>
      <c r="I319" s="209"/>
      <c r="J319" s="37"/>
      <c r="K319" s="37"/>
      <c r="L319" s="40"/>
      <c r="M319" s="210"/>
      <c r="N319" s="211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7" t="s">
        <v>219</v>
      </c>
      <c r="AU319" s="17" t="s">
        <v>95</v>
      </c>
    </row>
    <row r="320" spans="1:65" s="13" customFormat="1" ht="11.25">
      <c r="B320" s="214"/>
      <c r="C320" s="215"/>
      <c r="D320" s="212" t="s">
        <v>263</v>
      </c>
      <c r="E320" s="216" t="s">
        <v>1</v>
      </c>
      <c r="F320" s="217" t="s">
        <v>4264</v>
      </c>
      <c r="G320" s="215"/>
      <c r="H320" s="218">
        <v>145.51499999999999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263</v>
      </c>
      <c r="AU320" s="224" t="s">
        <v>95</v>
      </c>
      <c r="AV320" s="13" t="s">
        <v>95</v>
      </c>
      <c r="AW320" s="13" t="s">
        <v>41</v>
      </c>
      <c r="AX320" s="13" t="s">
        <v>93</v>
      </c>
      <c r="AY320" s="224" t="s">
        <v>209</v>
      </c>
    </row>
    <row r="321" spans="1:65" s="2" customFormat="1" ht="33" customHeight="1">
      <c r="A321" s="35"/>
      <c r="B321" s="36"/>
      <c r="C321" s="194" t="s">
        <v>703</v>
      </c>
      <c r="D321" s="194" t="s">
        <v>212</v>
      </c>
      <c r="E321" s="195" t="s">
        <v>4265</v>
      </c>
      <c r="F321" s="196" t="s">
        <v>4266</v>
      </c>
      <c r="G321" s="197" t="s">
        <v>383</v>
      </c>
      <c r="H321" s="198">
        <v>9.7010000000000005</v>
      </c>
      <c r="I321" s="199"/>
      <c r="J321" s="200">
        <f>ROUND(I321*H321,2)</f>
        <v>0</v>
      </c>
      <c r="K321" s="196" t="s">
        <v>324</v>
      </c>
      <c r="L321" s="40"/>
      <c r="M321" s="201" t="s">
        <v>1</v>
      </c>
      <c r="N321" s="202" t="s">
        <v>50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217</v>
      </c>
      <c r="AT321" s="205" t="s">
        <v>212</v>
      </c>
      <c r="AU321" s="205" t="s">
        <v>95</v>
      </c>
      <c r="AY321" s="17" t="s">
        <v>209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7" t="s">
        <v>93</v>
      </c>
      <c r="BK321" s="206">
        <f>ROUND(I321*H321,2)</f>
        <v>0</v>
      </c>
      <c r="BL321" s="17" t="s">
        <v>217</v>
      </c>
      <c r="BM321" s="205" t="s">
        <v>4267</v>
      </c>
    </row>
    <row r="322" spans="1:65" s="2" customFormat="1" ht="11.25">
      <c r="A322" s="35"/>
      <c r="B322" s="36"/>
      <c r="C322" s="37"/>
      <c r="D322" s="207" t="s">
        <v>219</v>
      </c>
      <c r="E322" s="37"/>
      <c r="F322" s="208" t="s">
        <v>4268</v>
      </c>
      <c r="G322" s="37"/>
      <c r="H322" s="37"/>
      <c r="I322" s="209"/>
      <c r="J322" s="37"/>
      <c r="K322" s="37"/>
      <c r="L322" s="40"/>
      <c r="M322" s="210"/>
      <c r="N322" s="211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7" t="s">
        <v>219</v>
      </c>
      <c r="AU322" s="17" t="s">
        <v>95</v>
      </c>
    </row>
    <row r="323" spans="1:65" s="12" customFormat="1" ht="22.9" customHeight="1">
      <c r="B323" s="178"/>
      <c r="C323" s="179"/>
      <c r="D323" s="180" t="s">
        <v>84</v>
      </c>
      <c r="E323" s="192" t="s">
        <v>1034</v>
      </c>
      <c r="F323" s="192" t="s">
        <v>1035</v>
      </c>
      <c r="G323" s="179"/>
      <c r="H323" s="179"/>
      <c r="I323" s="182"/>
      <c r="J323" s="193">
        <f>BK323</f>
        <v>0</v>
      </c>
      <c r="K323" s="179"/>
      <c r="L323" s="184"/>
      <c r="M323" s="185"/>
      <c r="N323" s="186"/>
      <c r="O323" s="186"/>
      <c r="P323" s="187">
        <f>SUM(P324:P325)</f>
        <v>0</v>
      </c>
      <c r="Q323" s="186"/>
      <c r="R323" s="187">
        <f>SUM(R324:R325)</f>
        <v>0</v>
      </c>
      <c r="S323" s="186"/>
      <c r="T323" s="188">
        <f>SUM(T324:T325)</f>
        <v>0</v>
      </c>
      <c r="AR323" s="189" t="s">
        <v>93</v>
      </c>
      <c r="AT323" s="190" t="s">
        <v>84</v>
      </c>
      <c r="AU323" s="190" t="s">
        <v>93</v>
      </c>
      <c r="AY323" s="189" t="s">
        <v>209</v>
      </c>
      <c r="BK323" s="191">
        <f>SUM(BK324:BK325)</f>
        <v>0</v>
      </c>
    </row>
    <row r="324" spans="1:65" s="2" customFormat="1" ht="24.2" customHeight="1">
      <c r="A324" s="35"/>
      <c r="B324" s="36"/>
      <c r="C324" s="194" t="s">
        <v>709</v>
      </c>
      <c r="D324" s="194" t="s">
        <v>212</v>
      </c>
      <c r="E324" s="195" t="s">
        <v>4269</v>
      </c>
      <c r="F324" s="196" t="s">
        <v>4270</v>
      </c>
      <c r="G324" s="197" t="s">
        <v>383</v>
      </c>
      <c r="H324" s="198">
        <v>18.498999999999999</v>
      </c>
      <c r="I324" s="199"/>
      <c r="J324" s="200">
        <f>ROUND(I324*H324,2)</f>
        <v>0</v>
      </c>
      <c r="K324" s="196" t="s">
        <v>324</v>
      </c>
      <c r="L324" s="40"/>
      <c r="M324" s="201" t="s">
        <v>1</v>
      </c>
      <c r="N324" s="202" t="s">
        <v>50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217</v>
      </c>
      <c r="AT324" s="205" t="s">
        <v>212</v>
      </c>
      <c r="AU324" s="205" t="s">
        <v>95</v>
      </c>
      <c r="AY324" s="17" t="s">
        <v>209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7" t="s">
        <v>93</v>
      </c>
      <c r="BK324" s="206">
        <f>ROUND(I324*H324,2)</f>
        <v>0</v>
      </c>
      <c r="BL324" s="17" t="s">
        <v>217</v>
      </c>
      <c r="BM324" s="205" t="s">
        <v>4271</v>
      </c>
    </row>
    <row r="325" spans="1:65" s="2" customFormat="1" ht="11.25">
      <c r="A325" s="35"/>
      <c r="B325" s="36"/>
      <c r="C325" s="37"/>
      <c r="D325" s="207" t="s">
        <v>219</v>
      </c>
      <c r="E325" s="37"/>
      <c r="F325" s="208" t="s">
        <v>4272</v>
      </c>
      <c r="G325" s="37"/>
      <c r="H325" s="37"/>
      <c r="I325" s="209"/>
      <c r="J325" s="37"/>
      <c r="K325" s="37"/>
      <c r="L325" s="40"/>
      <c r="M325" s="225"/>
      <c r="N325" s="226"/>
      <c r="O325" s="227"/>
      <c r="P325" s="227"/>
      <c r="Q325" s="227"/>
      <c r="R325" s="227"/>
      <c r="S325" s="227"/>
      <c r="T325" s="228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7" t="s">
        <v>219</v>
      </c>
      <c r="AU325" s="17" t="s">
        <v>95</v>
      </c>
    </row>
    <row r="326" spans="1:65" s="2" customFormat="1" ht="6.95" customHeight="1">
      <c r="A326" s="35"/>
      <c r="B326" s="55"/>
      <c r="C326" s="56"/>
      <c r="D326" s="56"/>
      <c r="E326" s="56"/>
      <c r="F326" s="56"/>
      <c r="G326" s="56"/>
      <c r="H326" s="56"/>
      <c r="I326" s="56"/>
      <c r="J326" s="56"/>
      <c r="K326" s="56"/>
      <c r="L326" s="40"/>
      <c r="M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</sheetData>
  <sheetProtection algorithmName="SHA-512" hashValue="UxzD1b7Mg5N7DgCRnYxJGAm+fZlkRT9eqWaRRQJKTgR7Cmie64G7lsYsEJXR6YKo/iwzQ6/iNBj+F9JqUSbh9Q==" saltValue="TJGZu52hMkgHHNJmhAnlxnHR9iigwHNNjFP+UfcpooY9Q31mXAK2QV8a3hU5TGsKG/UTT6X98vgnFM7DZmaPAQ==" spinCount="100000" sheet="1" objects="1" scenarios="1" formatColumns="0" formatRows="0" autoFilter="0"/>
  <autoFilter ref="C127:K325"/>
  <mergeCells count="12">
    <mergeCell ref="E120:H120"/>
    <mergeCell ref="L2:V2"/>
    <mergeCell ref="E84:H84"/>
    <mergeCell ref="E86:H86"/>
    <mergeCell ref="E88:H88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36" r:id="rId2"/>
    <hyperlink ref="F140" r:id="rId3"/>
    <hyperlink ref="F144" r:id="rId4"/>
    <hyperlink ref="F146" r:id="rId5"/>
    <hyperlink ref="F148" r:id="rId6"/>
    <hyperlink ref="F153" r:id="rId7"/>
    <hyperlink ref="F157" r:id="rId8"/>
    <hyperlink ref="F159" r:id="rId9"/>
    <hyperlink ref="F163" r:id="rId10"/>
    <hyperlink ref="F168" r:id="rId11"/>
    <hyperlink ref="F173" r:id="rId12"/>
    <hyperlink ref="F177" r:id="rId13"/>
    <hyperlink ref="F179" r:id="rId14"/>
    <hyperlink ref="F188" r:id="rId15"/>
    <hyperlink ref="F192" r:id="rId16"/>
    <hyperlink ref="F201" r:id="rId17"/>
    <hyperlink ref="F205" r:id="rId18"/>
    <hyperlink ref="F207" r:id="rId19"/>
    <hyperlink ref="F209" r:id="rId20"/>
    <hyperlink ref="F213" r:id="rId21"/>
    <hyperlink ref="F217" r:id="rId22"/>
    <hyperlink ref="F224" r:id="rId23"/>
    <hyperlink ref="F228" r:id="rId24"/>
    <hyperlink ref="F233" r:id="rId25"/>
    <hyperlink ref="F238" r:id="rId26"/>
    <hyperlink ref="F240" r:id="rId27"/>
    <hyperlink ref="F243" r:id="rId28"/>
    <hyperlink ref="F248" r:id="rId29"/>
    <hyperlink ref="F252" r:id="rId30"/>
    <hyperlink ref="F256" r:id="rId31"/>
    <hyperlink ref="F259" r:id="rId32"/>
    <hyperlink ref="F263" r:id="rId33"/>
    <hyperlink ref="F265" r:id="rId34"/>
    <hyperlink ref="F267" r:id="rId35"/>
    <hyperlink ref="F269" r:id="rId36"/>
    <hyperlink ref="F279" r:id="rId37"/>
    <hyperlink ref="F283" r:id="rId38"/>
    <hyperlink ref="F287" r:id="rId39"/>
    <hyperlink ref="F291" r:id="rId40"/>
    <hyperlink ref="F293" r:id="rId41"/>
    <hyperlink ref="F295" r:id="rId42"/>
    <hyperlink ref="F304" r:id="rId43"/>
    <hyperlink ref="F308" r:id="rId44"/>
    <hyperlink ref="F312" r:id="rId45"/>
    <hyperlink ref="F317" r:id="rId46"/>
    <hyperlink ref="F319" r:id="rId47"/>
    <hyperlink ref="F322" r:id="rId48"/>
    <hyperlink ref="F325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158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4002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4273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159</v>
      </c>
      <c r="G13" s="35"/>
      <c r="H13" s="35"/>
      <c r="I13" s="120" t="s">
        <v>20</v>
      </c>
      <c r="J13" s="111" t="s">
        <v>4274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4018</v>
      </c>
      <c r="G15" s="35"/>
      <c r="H15" s="35"/>
      <c r="I15" s="122" t="s">
        <v>27</v>
      </c>
      <c r="J15" s="123" t="s">
        <v>4019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ROUND((SUM(BE130:BE349)),  2)</f>
        <v>0</v>
      </c>
      <c r="G35" s="35"/>
      <c r="H35" s="35"/>
      <c r="I35" s="133">
        <v>0.21</v>
      </c>
      <c r="J35" s="132">
        <f>ROUND(((SUM(BE130:BE349))*I35),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ROUND((SUM(BF130:BF349)),  2)</f>
        <v>0</v>
      </c>
      <c r="G36" s="35"/>
      <c r="H36" s="35"/>
      <c r="I36" s="133">
        <v>0.12</v>
      </c>
      <c r="J36" s="132">
        <f>ROUND(((SUM(BF130:BF349))*I36),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ROUND((SUM(BG130:BG349)),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ROUND((SUM(BH130:BH349)),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ROUND((SUM(BI130:BI349)),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4002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D.5.03 - SO-13 - dešťová kanalizace a retenční nádrž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J130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J131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J132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298</v>
      </c>
      <c r="E100" s="164"/>
      <c r="F100" s="164"/>
      <c r="G100" s="164"/>
      <c r="H100" s="164"/>
      <c r="I100" s="164"/>
      <c r="J100" s="165">
        <f>J263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299</v>
      </c>
      <c r="E101" s="164"/>
      <c r="F101" s="164"/>
      <c r="G101" s="164"/>
      <c r="H101" s="164"/>
      <c r="I101" s="164"/>
      <c r="J101" s="165">
        <f>J268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3908</v>
      </c>
      <c r="E102" s="164"/>
      <c r="F102" s="164"/>
      <c r="G102" s="164"/>
      <c r="H102" s="164"/>
      <c r="I102" s="164"/>
      <c r="J102" s="165">
        <f>J285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4020</v>
      </c>
      <c r="E103" s="164"/>
      <c r="F103" s="164"/>
      <c r="G103" s="164"/>
      <c r="H103" s="164"/>
      <c r="I103" s="164"/>
      <c r="J103" s="165">
        <f>J294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301</v>
      </c>
      <c r="E104" s="164"/>
      <c r="F104" s="164"/>
      <c r="G104" s="164"/>
      <c r="H104" s="164"/>
      <c r="I104" s="164"/>
      <c r="J104" s="165">
        <f>J321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4021</v>
      </c>
      <c r="E105" s="164"/>
      <c r="F105" s="164"/>
      <c r="G105" s="164"/>
      <c r="H105" s="164"/>
      <c r="I105" s="164"/>
      <c r="J105" s="165">
        <f>J330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302</v>
      </c>
      <c r="E106" s="164"/>
      <c r="F106" s="164"/>
      <c r="G106" s="164"/>
      <c r="H106" s="164"/>
      <c r="I106" s="164"/>
      <c r="J106" s="165">
        <f>J339</f>
        <v>0</v>
      </c>
      <c r="K106" s="105"/>
      <c r="L106" s="166"/>
    </row>
    <row r="107" spans="1:47" s="9" customFormat="1" ht="24.95" customHeight="1">
      <c r="B107" s="156"/>
      <c r="C107" s="157"/>
      <c r="D107" s="158" t="s">
        <v>303</v>
      </c>
      <c r="E107" s="159"/>
      <c r="F107" s="159"/>
      <c r="G107" s="159"/>
      <c r="H107" s="159"/>
      <c r="I107" s="159"/>
      <c r="J107" s="160">
        <f>J342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2340</v>
      </c>
      <c r="E108" s="164"/>
      <c r="F108" s="164"/>
      <c r="G108" s="164"/>
      <c r="H108" s="164"/>
      <c r="I108" s="164"/>
      <c r="J108" s="165">
        <f>J343</f>
        <v>0</v>
      </c>
      <c r="K108" s="105"/>
      <c r="L108" s="166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3" t="s">
        <v>194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4" t="str">
        <f>E7</f>
        <v>TACHOV - dětská skupina, p.p.č. 1450/1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9" t="s">
        <v>180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5"/>
      <c r="B120" s="36"/>
      <c r="C120" s="37"/>
      <c r="D120" s="37"/>
      <c r="E120" s="324" t="s">
        <v>4002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9" t="s">
        <v>2335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9" t="str">
        <f>E11</f>
        <v>D.5.03 - SO-13 - dešťová kanalizace a retenční nádrž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9" t="s">
        <v>22</v>
      </c>
      <c r="D124" s="37"/>
      <c r="E124" s="37"/>
      <c r="F124" s="27" t="str">
        <f>F14</f>
        <v>Tachov</v>
      </c>
      <c r="G124" s="37"/>
      <c r="H124" s="37"/>
      <c r="I124" s="29" t="s">
        <v>24</v>
      </c>
      <c r="J124" s="67">
        <f>IF(J14="","",J14)</f>
        <v>45539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29" t="s">
        <v>29</v>
      </c>
      <c r="D126" s="37"/>
      <c r="E126" s="37"/>
      <c r="F126" s="27" t="str">
        <f>E17</f>
        <v>město Tachov</v>
      </c>
      <c r="G126" s="37"/>
      <c r="H126" s="37"/>
      <c r="I126" s="29" t="s">
        <v>37</v>
      </c>
      <c r="J126" s="33" t="str">
        <f>E23</f>
        <v>Architektonické studio Hysek s.r.o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9" t="s">
        <v>35</v>
      </c>
      <c r="D127" s="37"/>
      <c r="E127" s="37"/>
      <c r="F127" s="27" t="str">
        <f>IF(E20="","",E20)</f>
        <v>Vyplň údaj</v>
      </c>
      <c r="G127" s="37"/>
      <c r="H127" s="37"/>
      <c r="I127" s="29" t="s">
        <v>42</v>
      </c>
      <c r="J127" s="33" t="str">
        <f>E26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7"/>
      <c r="B129" s="168"/>
      <c r="C129" s="169" t="s">
        <v>195</v>
      </c>
      <c r="D129" s="170" t="s">
        <v>70</v>
      </c>
      <c r="E129" s="170" t="s">
        <v>66</v>
      </c>
      <c r="F129" s="170" t="s">
        <v>67</v>
      </c>
      <c r="G129" s="170" t="s">
        <v>196</v>
      </c>
      <c r="H129" s="170" t="s">
        <v>197</v>
      </c>
      <c r="I129" s="170" t="s">
        <v>198</v>
      </c>
      <c r="J129" s="170" t="s">
        <v>185</v>
      </c>
      <c r="K129" s="171" t="s">
        <v>199</v>
      </c>
      <c r="L129" s="172"/>
      <c r="M129" s="76" t="s">
        <v>1</v>
      </c>
      <c r="N129" s="77" t="s">
        <v>49</v>
      </c>
      <c r="O129" s="77" t="s">
        <v>200</v>
      </c>
      <c r="P129" s="77" t="s">
        <v>201</v>
      </c>
      <c r="Q129" s="77" t="s">
        <v>202</v>
      </c>
      <c r="R129" s="77" t="s">
        <v>203</v>
      </c>
      <c r="S129" s="77" t="s">
        <v>204</v>
      </c>
      <c r="T129" s="78" t="s">
        <v>205</v>
      </c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1:65" s="2" customFormat="1" ht="22.9" customHeight="1">
      <c r="A130" s="35"/>
      <c r="B130" s="36"/>
      <c r="C130" s="83" t="s">
        <v>206</v>
      </c>
      <c r="D130" s="37"/>
      <c r="E130" s="37"/>
      <c r="F130" s="37"/>
      <c r="G130" s="37"/>
      <c r="H130" s="37"/>
      <c r="I130" s="37"/>
      <c r="J130" s="173">
        <f>BK130</f>
        <v>0</v>
      </c>
      <c r="K130" s="37"/>
      <c r="L130" s="40"/>
      <c r="M130" s="79"/>
      <c r="N130" s="174"/>
      <c r="O130" s="80"/>
      <c r="P130" s="175">
        <f>P131+P342</f>
        <v>0</v>
      </c>
      <c r="Q130" s="80"/>
      <c r="R130" s="175">
        <f>R131+R342</f>
        <v>110.28279661965999</v>
      </c>
      <c r="S130" s="80"/>
      <c r="T130" s="176">
        <f>T131+T342</f>
        <v>9.2560000000000002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84</v>
      </c>
      <c r="AU130" s="17" t="s">
        <v>187</v>
      </c>
      <c r="BK130" s="177">
        <f>BK131+BK342</f>
        <v>0</v>
      </c>
    </row>
    <row r="131" spans="1:65" s="12" customFormat="1" ht="25.9" customHeight="1">
      <c r="B131" s="178"/>
      <c r="C131" s="179"/>
      <c r="D131" s="180" t="s">
        <v>84</v>
      </c>
      <c r="E131" s="181" t="s">
        <v>318</v>
      </c>
      <c r="F131" s="181" t="s">
        <v>319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P132+P263+P268+P285+P294+P321+P330+P339</f>
        <v>0</v>
      </c>
      <c r="Q131" s="186"/>
      <c r="R131" s="187">
        <f>R132+R263+R268+R285+R294+R321+R330+R339</f>
        <v>110.27289661965999</v>
      </c>
      <c r="S131" s="186"/>
      <c r="T131" s="188">
        <f>T132+T263+T268+T285+T294+T321+T330+T339</f>
        <v>9.2560000000000002</v>
      </c>
      <c r="AR131" s="189" t="s">
        <v>93</v>
      </c>
      <c r="AT131" s="190" t="s">
        <v>84</v>
      </c>
      <c r="AU131" s="190" t="s">
        <v>85</v>
      </c>
      <c r="AY131" s="189" t="s">
        <v>209</v>
      </c>
      <c r="BK131" s="191">
        <f>BK132+BK263+BK268+BK285+BK294+BK321+BK330+BK339</f>
        <v>0</v>
      </c>
    </row>
    <row r="132" spans="1:65" s="12" customFormat="1" ht="22.9" customHeight="1">
      <c r="B132" s="178"/>
      <c r="C132" s="179"/>
      <c r="D132" s="180" t="s">
        <v>84</v>
      </c>
      <c r="E132" s="192" t="s">
        <v>93</v>
      </c>
      <c r="F132" s="192" t="s">
        <v>320</v>
      </c>
      <c r="G132" s="179"/>
      <c r="H132" s="179"/>
      <c r="I132" s="182"/>
      <c r="J132" s="193">
        <f>BK132</f>
        <v>0</v>
      </c>
      <c r="K132" s="179"/>
      <c r="L132" s="184"/>
      <c r="M132" s="185"/>
      <c r="N132" s="186"/>
      <c r="O132" s="186"/>
      <c r="P132" s="187">
        <f>SUM(P133:P262)</f>
        <v>0</v>
      </c>
      <c r="Q132" s="186"/>
      <c r="R132" s="187">
        <f>SUM(R133:R262)</f>
        <v>74.897956298259999</v>
      </c>
      <c r="S132" s="186"/>
      <c r="T132" s="188">
        <f>SUM(T133:T262)</f>
        <v>9.2560000000000002</v>
      </c>
      <c r="AR132" s="189" t="s">
        <v>93</v>
      </c>
      <c r="AT132" s="190" t="s">
        <v>84</v>
      </c>
      <c r="AU132" s="190" t="s">
        <v>93</v>
      </c>
      <c r="AY132" s="189" t="s">
        <v>209</v>
      </c>
      <c r="BK132" s="191">
        <f>SUM(BK133:BK262)</f>
        <v>0</v>
      </c>
    </row>
    <row r="133" spans="1:65" s="2" customFormat="1" ht="24.2" customHeight="1">
      <c r="A133" s="35"/>
      <c r="B133" s="36"/>
      <c r="C133" s="194" t="s">
        <v>93</v>
      </c>
      <c r="D133" s="194" t="s">
        <v>212</v>
      </c>
      <c r="E133" s="195" t="s">
        <v>4027</v>
      </c>
      <c r="F133" s="196" t="s">
        <v>4028</v>
      </c>
      <c r="G133" s="197" t="s">
        <v>462</v>
      </c>
      <c r="H133" s="198">
        <v>10.4</v>
      </c>
      <c r="I133" s="199"/>
      <c r="J133" s="200">
        <f>ROUND(I133*H133,2)</f>
        <v>0</v>
      </c>
      <c r="K133" s="196" t="s">
        <v>324</v>
      </c>
      <c r="L133" s="40"/>
      <c r="M133" s="201" t="s">
        <v>1</v>
      </c>
      <c r="N133" s="202" t="s">
        <v>50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0.44</v>
      </c>
      <c r="T133" s="204">
        <f>S133*H133</f>
        <v>4.5760000000000005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217</v>
      </c>
      <c r="AT133" s="205" t="s">
        <v>212</v>
      </c>
      <c r="AU133" s="205" t="s">
        <v>95</v>
      </c>
      <c r="AY133" s="17" t="s">
        <v>209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93</v>
      </c>
      <c r="BK133" s="206">
        <f>ROUND(I133*H133,2)</f>
        <v>0</v>
      </c>
      <c r="BL133" s="17" t="s">
        <v>217</v>
      </c>
      <c r="BM133" s="205" t="s">
        <v>4275</v>
      </c>
    </row>
    <row r="134" spans="1:65" s="2" customFormat="1" ht="11.25">
      <c r="A134" s="35"/>
      <c r="B134" s="36"/>
      <c r="C134" s="37"/>
      <c r="D134" s="207" t="s">
        <v>219</v>
      </c>
      <c r="E134" s="37"/>
      <c r="F134" s="208" t="s">
        <v>4030</v>
      </c>
      <c r="G134" s="37"/>
      <c r="H134" s="37"/>
      <c r="I134" s="209"/>
      <c r="J134" s="37"/>
      <c r="K134" s="37"/>
      <c r="L134" s="40"/>
      <c r="M134" s="210"/>
      <c r="N134" s="21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219</v>
      </c>
      <c r="AU134" s="17" t="s">
        <v>95</v>
      </c>
    </row>
    <row r="135" spans="1:65" s="13" customFormat="1" ht="11.25">
      <c r="B135" s="214"/>
      <c r="C135" s="215"/>
      <c r="D135" s="212" t="s">
        <v>263</v>
      </c>
      <c r="E135" s="216" t="s">
        <v>1</v>
      </c>
      <c r="F135" s="217" t="s">
        <v>4276</v>
      </c>
      <c r="G135" s="215"/>
      <c r="H135" s="218">
        <v>10.4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263</v>
      </c>
      <c r="AU135" s="224" t="s">
        <v>95</v>
      </c>
      <c r="AV135" s="13" t="s">
        <v>95</v>
      </c>
      <c r="AW135" s="13" t="s">
        <v>41</v>
      </c>
      <c r="AX135" s="13" t="s">
        <v>85</v>
      </c>
      <c r="AY135" s="224" t="s">
        <v>209</v>
      </c>
    </row>
    <row r="136" spans="1:65" s="14" customFormat="1" ht="11.25">
      <c r="B136" s="229"/>
      <c r="C136" s="230"/>
      <c r="D136" s="212" t="s">
        <v>263</v>
      </c>
      <c r="E136" s="231" t="s">
        <v>1</v>
      </c>
      <c r="F136" s="232" t="s">
        <v>339</v>
      </c>
      <c r="G136" s="230"/>
      <c r="H136" s="233">
        <v>10.4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263</v>
      </c>
      <c r="AU136" s="239" t="s">
        <v>95</v>
      </c>
      <c r="AV136" s="14" t="s">
        <v>217</v>
      </c>
      <c r="AW136" s="14" t="s">
        <v>41</v>
      </c>
      <c r="AX136" s="14" t="s">
        <v>93</v>
      </c>
      <c r="AY136" s="239" t="s">
        <v>209</v>
      </c>
    </row>
    <row r="137" spans="1:65" s="2" customFormat="1" ht="24.2" customHeight="1">
      <c r="A137" s="35"/>
      <c r="B137" s="36"/>
      <c r="C137" s="194" t="s">
        <v>95</v>
      </c>
      <c r="D137" s="194" t="s">
        <v>212</v>
      </c>
      <c r="E137" s="195" t="s">
        <v>4032</v>
      </c>
      <c r="F137" s="196" t="s">
        <v>4033</v>
      </c>
      <c r="G137" s="197" t="s">
        <v>462</v>
      </c>
      <c r="H137" s="198">
        <v>10.4</v>
      </c>
      <c r="I137" s="199"/>
      <c r="J137" s="200">
        <f>ROUND(I137*H137,2)</f>
        <v>0</v>
      </c>
      <c r="K137" s="196" t="s">
        <v>324</v>
      </c>
      <c r="L137" s="40"/>
      <c r="M137" s="201" t="s">
        <v>1</v>
      </c>
      <c r="N137" s="202" t="s">
        <v>50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0.45</v>
      </c>
      <c r="T137" s="204">
        <f>S137*H137</f>
        <v>4.6800000000000006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95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217</v>
      </c>
      <c r="BM137" s="205" t="s">
        <v>4277</v>
      </c>
    </row>
    <row r="138" spans="1:65" s="2" customFormat="1" ht="11.25">
      <c r="A138" s="35"/>
      <c r="B138" s="36"/>
      <c r="C138" s="37"/>
      <c r="D138" s="207" t="s">
        <v>219</v>
      </c>
      <c r="E138" s="37"/>
      <c r="F138" s="208" t="s">
        <v>4035</v>
      </c>
      <c r="G138" s="37"/>
      <c r="H138" s="37"/>
      <c r="I138" s="209"/>
      <c r="J138" s="37"/>
      <c r="K138" s="37"/>
      <c r="L138" s="40"/>
      <c r="M138" s="210"/>
      <c r="N138" s="21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219</v>
      </c>
      <c r="AU138" s="17" t="s">
        <v>95</v>
      </c>
    </row>
    <row r="139" spans="1:65" s="13" customFormat="1" ht="11.25">
      <c r="B139" s="214"/>
      <c r="C139" s="215"/>
      <c r="D139" s="212" t="s">
        <v>263</v>
      </c>
      <c r="E139" s="216" t="s">
        <v>1</v>
      </c>
      <c r="F139" s="217" t="s">
        <v>4278</v>
      </c>
      <c r="G139" s="215"/>
      <c r="H139" s="218">
        <v>10.4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263</v>
      </c>
      <c r="AU139" s="224" t="s">
        <v>95</v>
      </c>
      <c r="AV139" s="13" t="s">
        <v>95</v>
      </c>
      <c r="AW139" s="13" t="s">
        <v>41</v>
      </c>
      <c r="AX139" s="13" t="s">
        <v>85</v>
      </c>
      <c r="AY139" s="224" t="s">
        <v>209</v>
      </c>
    </row>
    <row r="140" spans="1:65" s="14" customFormat="1" ht="11.25">
      <c r="B140" s="229"/>
      <c r="C140" s="230"/>
      <c r="D140" s="212" t="s">
        <v>263</v>
      </c>
      <c r="E140" s="231" t="s">
        <v>1</v>
      </c>
      <c r="F140" s="232" t="s">
        <v>339</v>
      </c>
      <c r="G140" s="230"/>
      <c r="H140" s="233">
        <v>10.4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263</v>
      </c>
      <c r="AU140" s="239" t="s">
        <v>95</v>
      </c>
      <c r="AV140" s="14" t="s">
        <v>217</v>
      </c>
      <c r="AW140" s="14" t="s">
        <v>41</v>
      </c>
      <c r="AX140" s="14" t="s">
        <v>93</v>
      </c>
      <c r="AY140" s="239" t="s">
        <v>209</v>
      </c>
    </row>
    <row r="141" spans="1:65" s="2" customFormat="1" ht="24.2" customHeight="1">
      <c r="A141" s="35"/>
      <c r="B141" s="36"/>
      <c r="C141" s="194" t="s">
        <v>130</v>
      </c>
      <c r="D141" s="194" t="s">
        <v>212</v>
      </c>
      <c r="E141" s="195" t="s">
        <v>321</v>
      </c>
      <c r="F141" s="196" t="s">
        <v>322</v>
      </c>
      <c r="G141" s="197" t="s">
        <v>323</v>
      </c>
      <c r="H141" s="198">
        <v>50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3.2634E-5</v>
      </c>
      <c r="R141" s="203">
        <f>Q141*H141</f>
        <v>1.6317E-3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217</v>
      </c>
      <c r="BM141" s="205" t="s">
        <v>4279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326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95</v>
      </c>
    </row>
    <row r="143" spans="1:65" s="2" customFormat="1" ht="24.2" customHeight="1">
      <c r="A143" s="35"/>
      <c r="B143" s="36"/>
      <c r="C143" s="194" t="s">
        <v>217</v>
      </c>
      <c r="D143" s="194" t="s">
        <v>212</v>
      </c>
      <c r="E143" s="195" t="s">
        <v>327</v>
      </c>
      <c r="F143" s="196" t="s">
        <v>328</v>
      </c>
      <c r="G143" s="197" t="s">
        <v>329</v>
      </c>
      <c r="H143" s="198">
        <v>10</v>
      </c>
      <c r="I143" s="199"/>
      <c r="J143" s="200">
        <f>ROUND(I143*H143,2)</f>
        <v>0</v>
      </c>
      <c r="K143" s="196" t="s">
        <v>324</v>
      </c>
      <c r="L143" s="40"/>
      <c r="M143" s="201" t="s">
        <v>1</v>
      </c>
      <c r="N143" s="202" t="s">
        <v>50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217</v>
      </c>
      <c r="AT143" s="205" t="s">
        <v>212</v>
      </c>
      <c r="AU143" s="205" t="s">
        <v>95</v>
      </c>
      <c r="AY143" s="17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93</v>
      </c>
      <c r="BK143" s="206">
        <f>ROUND(I143*H143,2)</f>
        <v>0</v>
      </c>
      <c r="BL143" s="17" t="s">
        <v>217</v>
      </c>
      <c r="BM143" s="205" t="s">
        <v>4280</v>
      </c>
    </row>
    <row r="144" spans="1:65" s="2" customFormat="1" ht="11.25">
      <c r="A144" s="35"/>
      <c r="B144" s="36"/>
      <c r="C144" s="37"/>
      <c r="D144" s="207" t="s">
        <v>219</v>
      </c>
      <c r="E144" s="37"/>
      <c r="F144" s="208" t="s">
        <v>331</v>
      </c>
      <c r="G144" s="37"/>
      <c r="H144" s="37"/>
      <c r="I144" s="209"/>
      <c r="J144" s="37"/>
      <c r="K144" s="37"/>
      <c r="L144" s="40"/>
      <c r="M144" s="210"/>
      <c r="N144" s="21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219</v>
      </c>
      <c r="AU144" s="17" t="s">
        <v>95</v>
      </c>
    </row>
    <row r="145" spans="1:65" s="2" customFormat="1" ht="16.5" customHeight="1">
      <c r="A145" s="35"/>
      <c r="B145" s="36"/>
      <c r="C145" s="194" t="s">
        <v>208</v>
      </c>
      <c r="D145" s="194" t="s">
        <v>212</v>
      </c>
      <c r="E145" s="195" t="s">
        <v>4039</v>
      </c>
      <c r="F145" s="196" t="s">
        <v>4040</v>
      </c>
      <c r="G145" s="197" t="s">
        <v>334</v>
      </c>
      <c r="H145" s="198">
        <v>4</v>
      </c>
      <c r="I145" s="199"/>
      <c r="J145" s="200">
        <f>ROUND(I145*H145,2)</f>
        <v>0</v>
      </c>
      <c r="K145" s="196" t="s">
        <v>324</v>
      </c>
      <c r="L145" s="40"/>
      <c r="M145" s="201" t="s">
        <v>1</v>
      </c>
      <c r="N145" s="202" t="s">
        <v>50</v>
      </c>
      <c r="O145" s="72"/>
      <c r="P145" s="203">
        <f>O145*H145</f>
        <v>0</v>
      </c>
      <c r="Q145" s="203">
        <v>3.6904300000000001E-2</v>
      </c>
      <c r="R145" s="203">
        <f>Q145*H145</f>
        <v>0.1476172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217</v>
      </c>
      <c r="AT145" s="205" t="s">
        <v>212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4281</v>
      </c>
    </row>
    <row r="146" spans="1:65" s="2" customFormat="1" ht="11.25">
      <c r="A146" s="35"/>
      <c r="B146" s="36"/>
      <c r="C146" s="37"/>
      <c r="D146" s="207" t="s">
        <v>219</v>
      </c>
      <c r="E146" s="37"/>
      <c r="F146" s="208" t="s">
        <v>4042</v>
      </c>
      <c r="G146" s="37"/>
      <c r="H146" s="37"/>
      <c r="I146" s="209"/>
      <c r="J146" s="37"/>
      <c r="K146" s="37"/>
      <c r="L146" s="40"/>
      <c r="M146" s="210"/>
      <c r="N146" s="21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219</v>
      </c>
      <c r="AU146" s="17" t="s">
        <v>95</v>
      </c>
    </row>
    <row r="147" spans="1:65" s="13" customFormat="1" ht="11.25">
      <c r="B147" s="214"/>
      <c r="C147" s="215"/>
      <c r="D147" s="212" t="s">
        <v>263</v>
      </c>
      <c r="E147" s="216" t="s">
        <v>1</v>
      </c>
      <c r="F147" s="217" t="s">
        <v>4282</v>
      </c>
      <c r="G147" s="215"/>
      <c r="H147" s="218">
        <v>4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263</v>
      </c>
      <c r="AU147" s="224" t="s">
        <v>95</v>
      </c>
      <c r="AV147" s="13" t="s">
        <v>95</v>
      </c>
      <c r="AW147" s="13" t="s">
        <v>41</v>
      </c>
      <c r="AX147" s="13" t="s">
        <v>85</v>
      </c>
      <c r="AY147" s="224" t="s">
        <v>209</v>
      </c>
    </row>
    <row r="148" spans="1:65" s="14" customFormat="1" ht="11.25">
      <c r="B148" s="229"/>
      <c r="C148" s="230"/>
      <c r="D148" s="212" t="s">
        <v>263</v>
      </c>
      <c r="E148" s="231" t="s">
        <v>1</v>
      </c>
      <c r="F148" s="232" t="s">
        <v>339</v>
      </c>
      <c r="G148" s="230"/>
      <c r="H148" s="233">
        <v>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263</v>
      </c>
      <c r="AU148" s="239" t="s">
        <v>95</v>
      </c>
      <c r="AV148" s="14" t="s">
        <v>217</v>
      </c>
      <c r="AW148" s="14" t="s">
        <v>41</v>
      </c>
      <c r="AX148" s="14" t="s">
        <v>93</v>
      </c>
      <c r="AY148" s="239" t="s">
        <v>209</v>
      </c>
    </row>
    <row r="149" spans="1:65" s="2" customFormat="1" ht="24.2" customHeight="1">
      <c r="A149" s="35"/>
      <c r="B149" s="36"/>
      <c r="C149" s="194" t="s">
        <v>241</v>
      </c>
      <c r="D149" s="194" t="s">
        <v>212</v>
      </c>
      <c r="E149" s="195" t="s">
        <v>4283</v>
      </c>
      <c r="F149" s="196" t="s">
        <v>4284</v>
      </c>
      <c r="G149" s="197" t="s">
        <v>334</v>
      </c>
      <c r="H149" s="198">
        <v>2</v>
      </c>
      <c r="I149" s="199"/>
      <c r="J149" s="200">
        <f>ROUND(I149*H149,2)</f>
        <v>0</v>
      </c>
      <c r="K149" s="196" t="s">
        <v>324</v>
      </c>
      <c r="L149" s="40"/>
      <c r="M149" s="201" t="s">
        <v>1</v>
      </c>
      <c r="N149" s="202" t="s">
        <v>50</v>
      </c>
      <c r="O149" s="72"/>
      <c r="P149" s="203">
        <f>O149*H149</f>
        <v>0</v>
      </c>
      <c r="Q149" s="203">
        <v>1.26885E-2</v>
      </c>
      <c r="R149" s="203">
        <f>Q149*H149</f>
        <v>2.5377E-2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217</v>
      </c>
      <c r="AT149" s="205" t="s">
        <v>212</v>
      </c>
      <c r="AU149" s="205" t="s">
        <v>95</v>
      </c>
      <c r="AY149" s="17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93</v>
      </c>
      <c r="BK149" s="206">
        <f>ROUND(I149*H149,2)</f>
        <v>0</v>
      </c>
      <c r="BL149" s="17" t="s">
        <v>217</v>
      </c>
      <c r="BM149" s="205" t="s">
        <v>4285</v>
      </c>
    </row>
    <row r="150" spans="1:65" s="2" customFormat="1" ht="11.25">
      <c r="A150" s="35"/>
      <c r="B150" s="36"/>
      <c r="C150" s="37"/>
      <c r="D150" s="207" t="s">
        <v>219</v>
      </c>
      <c r="E150" s="37"/>
      <c r="F150" s="208" t="s">
        <v>4286</v>
      </c>
      <c r="G150" s="37"/>
      <c r="H150" s="37"/>
      <c r="I150" s="209"/>
      <c r="J150" s="37"/>
      <c r="K150" s="37"/>
      <c r="L150" s="40"/>
      <c r="M150" s="210"/>
      <c r="N150" s="211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7" t="s">
        <v>219</v>
      </c>
      <c r="AU150" s="17" t="s">
        <v>95</v>
      </c>
    </row>
    <row r="151" spans="1:65" s="13" customFormat="1" ht="11.25">
      <c r="B151" s="214"/>
      <c r="C151" s="215"/>
      <c r="D151" s="212" t="s">
        <v>263</v>
      </c>
      <c r="E151" s="216" t="s">
        <v>1</v>
      </c>
      <c r="F151" s="217" t="s">
        <v>4287</v>
      </c>
      <c r="G151" s="215"/>
      <c r="H151" s="218">
        <v>2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263</v>
      </c>
      <c r="AU151" s="224" t="s">
        <v>95</v>
      </c>
      <c r="AV151" s="13" t="s">
        <v>95</v>
      </c>
      <c r="AW151" s="13" t="s">
        <v>41</v>
      </c>
      <c r="AX151" s="13" t="s">
        <v>85</v>
      </c>
      <c r="AY151" s="224" t="s">
        <v>209</v>
      </c>
    </row>
    <row r="152" spans="1:65" s="14" customFormat="1" ht="11.25">
      <c r="B152" s="229"/>
      <c r="C152" s="230"/>
      <c r="D152" s="212" t="s">
        <v>263</v>
      </c>
      <c r="E152" s="231" t="s">
        <v>1</v>
      </c>
      <c r="F152" s="232" t="s">
        <v>339</v>
      </c>
      <c r="G152" s="230"/>
      <c r="H152" s="233">
        <v>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263</v>
      </c>
      <c r="AU152" s="239" t="s">
        <v>95</v>
      </c>
      <c r="AV152" s="14" t="s">
        <v>217</v>
      </c>
      <c r="AW152" s="14" t="s">
        <v>41</v>
      </c>
      <c r="AX152" s="14" t="s">
        <v>93</v>
      </c>
      <c r="AY152" s="239" t="s">
        <v>209</v>
      </c>
    </row>
    <row r="153" spans="1:65" s="2" customFormat="1" ht="24.2" customHeight="1">
      <c r="A153" s="35"/>
      <c r="B153" s="36"/>
      <c r="C153" s="194" t="s">
        <v>248</v>
      </c>
      <c r="D153" s="194" t="s">
        <v>212</v>
      </c>
      <c r="E153" s="195" t="s">
        <v>4054</v>
      </c>
      <c r="F153" s="196" t="s">
        <v>4055</v>
      </c>
      <c r="G153" s="197" t="s">
        <v>462</v>
      </c>
      <c r="H153" s="198">
        <v>36.4</v>
      </c>
      <c r="I153" s="199"/>
      <c r="J153" s="200">
        <f>ROUND(I153*H153,2)</f>
        <v>0</v>
      </c>
      <c r="K153" s="196" t="s">
        <v>324</v>
      </c>
      <c r="L153" s="40"/>
      <c r="M153" s="201" t="s">
        <v>1</v>
      </c>
      <c r="N153" s="202" t="s">
        <v>50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217</v>
      </c>
      <c r="AT153" s="205" t="s">
        <v>212</v>
      </c>
      <c r="AU153" s="205" t="s">
        <v>95</v>
      </c>
      <c r="AY153" s="17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93</v>
      </c>
      <c r="BK153" s="206">
        <f>ROUND(I153*H153,2)</f>
        <v>0</v>
      </c>
      <c r="BL153" s="17" t="s">
        <v>217</v>
      </c>
      <c r="BM153" s="205" t="s">
        <v>4288</v>
      </c>
    </row>
    <row r="154" spans="1:65" s="2" customFormat="1" ht="11.25">
      <c r="A154" s="35"/>
      <c r="B154" s="36"/>
      <c r="C154" s="37"/>
      <c r="D154" s="207" t="s">
        <v>219</v>
      </c>
      <c r="E154" s="37"/>
      <c r="F154" s="208" t="s">
        <v>4057</v>
      </c>
      <c r="G154" s="37"/>
      <c r="H154" s="37"/>
      <c r="I154" s="209"/>
      <c r="J154" s="37"/>
      <c r="K154" s="37"/>
      <c r="L154" s="40"/>
      <c r="M154" s="210"/>
      <c r="N154" s="211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219</v>
      </c>
      <c r="AU154" s="17" t="s">
        <v>95</v>
      </c>
    </row>
    <row r="155" spans="1:65" s="13" customFormat="1" ht="11.25">
      <c r="B155" s="214"/>
      <c r="C155" s="215"/>
      <c r="D155" s="212" t="s">
        <v>263</v>
      </c>
      <c r="E155" s="216" t="s">
        <v>1</v>
      </c>
      <c r="F155" s="217" t="s">
        <v>4289</v>
      </c>
      <c r="G155" s="215"/>
      <c r="H155" s="218">
        <v>36.4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263</v>
      </c>
      <c r="AU155" s="224" t="s">
        <v>95</v>
      </c>
      <c r="AV155" s="13" t="s">
        <v>95</v>
      </c>
      <c r="AW155" s="13" t="s">
        <v>41</v>
      </c>
      <c r="AX155" s="13" t="s">
        <v>85</v>
      </c>
      <c r="AY155" s="224" t="s">
        <v>209</v>
      </c>
    </row>
    <row r="156" spans="1:65" s="14" customFormat="1" ht="11.25">
      <c r="B156" s="229"/>
      <c r="C156" s="230"/>
      <c r="D156" s="212" t="s">
        <v>263</v>
      </c>
      <c r="E156" s="231" t="s">
        <v>1</v>
      </c>
      <c r="F156" s="232" t="s">
        <v>339</v>
      </c>
      <c r="G156" s="230"/>
      <c r="H156" s="233">
        <v>36.4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263</v>
      </c>
      <c r="AU156" s="239" t="s">
        <v>95</v>
      </c>
      <c r="AV156" s="14" t="s">
        <v>217</v>
      </c>
      <c r="AW156" s="14" t="s">
        <v>41</v>
      </c>
      <c r="AX156" s="14" t="s">
        <v>93</v>
      </c>
      <c r="AY156" s="239" t="s">
        <v>209</v>
      </c>
    </row>
    <row r="157" spans="1:65" s="2" customFormat="1" ht="24.2" customHeight="1">
      <c r="A157" s="35"/>
      <c r="B157" s="36"/>
      <c r="C157" s="194" t="s">
        <v>254</v>
      </c>
      <c r="D157" s="194" t="s">
        <v>212</v>
      </c>
      <c r="E157" s="195" t="s">
        <v>4290</v>
      </c>
      <c r="F157" s="196" t="s">
        <v>4291</v>
      </c>
      <c r="G157" s="197" t="s">
        <v>342</v>
      </c>
      <c r="H157" s="198">
        <v>1.68</v>
      </c>
      <c r="I157" s="199"/>
      <c r="J157" s="200">
        <f>ROUND(I157*H157,2)</f>
        <v>0</v>
      </c>
      <c r="K157" s="196" t="s">
        <v>324</v>
      </c>
      <c r="L157" s="40"/>
      <c r="M157" s="201" t="s">
        <v>1</v>
      </c>
      <c r="N157" s="202" t="s">
        <v>50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95</v>
      </c>
      <c r="AY157" s="17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93</v>
      </c>
      <c r="BK157" s="206">
        <f>ROUND(I157*H157,2)</f>
        <v>0</v>
      </c>
      <c r="BL157" s="17" t="s">
        <v>217</v>
      </c>
      <c r="BM157" s="205" t="s">
        <v>4292</v>
      </c>
    </row>
    <row r="158" spans="1:65" s="2" customFormat="1" ht="11.25">
      <c r="A158" s="35"/>
      <c r="B158" s="36"/>
      <c r="C158" s="37"/>
      <c r="D158" s="207" t="s">
        <v>219</v>
      </c>
      <c r="E158" s="37"/>
      <c r="F158" s="208" t="s">
        <v>4293</v>
      </c>
      <c r="G158" s="37"/>
      <c r="H158" s="37"/>
      <c r="I158" s="209"/>
      <c r="J158" s="37"/>
      <c r="K158" s="37"/>
      <c r="L158" s="40"/>
      <c r="M158" s="210"/>
      <c r="N158" s="21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7" t="s">
        <v>219</v>
      </c>
      <c r="AU158" s="17" t="s">
        <v>95</v>
      </c>
    </row>
    <row r="159" spans="1:65" s="13" customFormat="1" ht="11.25">
      <c r="B159" s="214"/>
      <c r="C159" s="215"/>
      <c r="D159" s="212" t="s">
        <v>263</v>
      </c>
      <c r="E159" s="216" t="s">
        <v>1</v>
      </c>
      <c r="F159" s="217" t="s">
        <v>4294</v>
      </c>
      <c r="G159" s="215"/>
      <c r="H159" s="218">
        <v>1.68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263</v>
      </c>
      <c r="AU159" s="224" t="s">
        <v>95</v>
      </c>
      <c r="AV159" s="13" t="s">
        <v>95</v>
      </c>
      <c r="AW159" s="13" t="s">
        <v>41</v>
      </c>
      <c r="AX159" s="13" t="s">
        <v>85</v>
      </c>
      <c r="AY159" s="224" t="s">
        <v>209</v>
      </c>
    </row>
    <row r="160" spans="1:65" s="14" customFormat="1" ht="11.25">
      <c r="B160" s="229"/>
      <c r="C160" s="230"/>
      <c r="D160" s="212" t="s">
        <v>263</v>
      </c>
      <c r="E160" s="231" t="s">
        <v>1</v>
      </c>
      <c r="F160" s="232" t="s">
        <v>339</v>
      </c>
      <c r="G160" s="230"/>
      <c r="H160" s="233">
        <v>1.68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263</v>
      </c>
      <c r="AU160" s="239" t="s">
        <v>95</v>
      </c>
      <c r="AV160" s="14" t="s">
        <v>217</v>
      </c>
      <c r="AW160" s="14" t="s">
        <v>41</v>
      </c>
      <c r="AX160" s="14" t="s">
        <v>93</v>
      </c>
      <c r="AY160" s="239" t="s">
        <v>209</v>
      </c>
    </row>
    <row r="161" spans="1:65" s="2" customFormat="1" ht="24.2" customHeight="1">
      <c r="A161" s="35"/>
      <c r="B161" s="36"/>
      <c r="C161" s="194" t="s">
        <v>259</v>
      </c>
      <c r="D161" s="194" t="s">
        <v>212</v>
      </c>
      <c r="E161" s="195" t="s">
        <v>4045</v>
      </c>
      <c r="F161" s="196" t="s">
        <v>4046</v>
      </c>
      <c r="G161" s="197" t="s">
        <v>334</v>
      </c>
      <c r="H161" s="198">
        <v>62</v>
      </c>
      <c r="I161" s="199"/>
      <c r="J161" s="200">
        <f>ROUND(I161*H161,2)</f>
        <v>0</v>
      </c>
      <c r="K161" s="196" t="s">
        <v>324</v>
      </c>
      <c r="L161" s="40"/>
      <c r="M161" s="201" t="s">
        <v>1</v>
      </c>
      <c r="N161" s="202" t="s">
        <v>50</v>
      </c>
      <c r="O161" s="72"/>
      <c r="P161" s="203">
        <f>O161*H161</f>
        <v>0</v>
      </c>
      <c r="Q161" s="203">
        <v>1.3574E-4</v>
      </c>
      <c r="R161" s="203">
        <f>Q161*H161</f>
        <v>8.4158800000000006E-3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217</v>
      </c>
      <c r="AT161" s="205" t="s">
        <v>212</v>
      </c>
      <c r="AU161" s="205" t="s">
        <v>95</v>
      </c>
      <c r="AY161" s="17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93</v>
      </c>
      <c r="BK161" s="206">
        <f>ROUND(I161*H161,2)</f>
        <v>0</v>
      </c>
      <c r="BL161" s="17" t="s">
        <v>217</v>
      </c>
      <c r="BM161" s="205" t="s">
        <v>4295</v>
      </c>
    </row>
    <row r="162" spans="1:65" s="2" customFormat="1" ht="11.25">
      <c r="A162" s="35"/>
      <c r="B162" s="36"/>
      <c r="C162" s="37"/>
      <c r="D162" s="207" t="s">
        <v>219</v>
      </c>
      <c r="E162" s="37"/>
      <c r="F162" s="208" t="s">
        <v>4048</v>
      </c>
      <c r="G162" s="37"/>
      <c r="H162" s="37"/>
      <c r="I162" s="209"/>
      <c r="J162" s="37"/>
      <c r="K162" s="37"/>
      <c r="L162" s="40"/>
      <c r="M162" s="210"/>
      <c r="N162" s="21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7" t="s">
        <v>219</v>
      </c>
      <c r="AU162" s="17" t="s">
        <v>95</v>
      </c>
    </row>
    <row r="163" spans="1:65" s="13" customFormat="1" ht="11.25">
      <c r="B163" s="214"/>
      <c r="C163" s="215"/>
      <c r="D163" s="212" t="s">
        <v>263</v>
      </c>
      <c r="E163" s="216" t="s">
        <v>1</v>
      </c>
      <c r="F163" s="217" t="s">
        <v>4296</v>
      </c>
      <c r="G163" s="215"/>
      <c r="H163" s="218">
        <v>62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263</v>
      </c>
      <c r="AU163" s="224" t="s">
        <v>95</v>
      </c>
      <c r="AV163" s="13" t="s">
        <v>95</v>
      </c>
      <c r="AW163" s="13" t="s">
        <v>41</v>
      </c>
      <c r="AX163" s="13" t="s">
        <v>85</v>
      </c>
      <c r="AY163" s="224" t="s">
        <v>209</v>
      </c>
    </row>
    <row r="164" spans="1:65" s="14" customFormat="1" ht="11.25">
      <c r="B164" s="229"/>
      <c r="C164" s="230"/>
      <c r="D164" s="212" t="s">
        <v>263</v>
      </c>
      <c r="E164" s="231" t="s">
        <v>1</v>
      </c>
      <c r="F164" s="232" t="s">
        <v>339</v>
      </c>
      <c r="G164" s="230"/>
      <c r="H164" s="233">
        <v>62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263</v>
      </c>
      <c r="AU164" s="239" t="s">
        <v>95</v>
      </c>
      <c r="AV164" s="14" t="s">
        <v>217</v>
      </c>
      <c r="AW164" s="14" t="s">
        <v>41</v>
      </c>
      <c r="AX164" s="14" t="s">
        <v>93</v>
      </c>
      <c r="AY164" s="239" t="s">
        <v>209</v>
      </c>
    </row>
    <row r="165" spans="1:65" s="2" customFormat="1" ht="24.2" customHeight="1">
      <c r="A165" s="35"/>
      <c r="B165" s="36"/>
      <c r="C165" s="194" t="s">
        <v>265</v>
      </c>
      <c r="D165" s="194" t="s">
        <v>212</v>
      </c>
      <c r="E165" s="195" t="s">
        <v>4050</v>
      </c>
      <c r="F165" s="196" t="s">
        <v>4051</v>
      </c>
      <c r="G165" s="197" t="s">
        <v>334</v>
      </c>
      <c r="H165" s="198">
        <v>62</v>
      </c>
      <c r="I165" s="199"/>
      <c r="J165" s="200">
        <f>ROUND(I165*H165,2)</f>
        <v>0</v>
      </c>
      <c r="K165" s="196" t="s">
        <v>324</v>
      </c>
      <c r="L165" s="40"/>
      <c r="M165" s="201" t="s">
        <v>1</v>
      </c>
      <c r="N165" s="202" t="s">
        <v>50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217</v>
      </c>
      <c r="AT165" s="205" t="s">
        <v>212</v>
      </c>
      <c r="AU165" s="205" t="s">
        <v>95</v>
      </c>
      <c r="AY165" s="17" t="s">
        <v>209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93</v>
      </c>
      <c r="BK165" s="206">
        <f>ROUND(I165*H165,2)</f>
        <v>0</v>
      </c>
      <c r="BL165" s="17" t="s">
        <v>217</v>
      </c>
      <c r="BM165" s="205" t="s">
        <v>4297</v>
      </c>
    </row>
    <row r="166" spans="1:65" s="2" customFormat="1" ht="11.25">
      <c r="A166" s="35"/>
      <c r="B166" s="36"/>
      <c r="C166" s="37"/>
      <c r="D166" s="207" t="s">
        <v>219</v>
      </c>
      <c r="E166" s="37"/>
      <c r="F166" s="208" t="s">
        <v>4053</v>
      </c>
      <c r="G166" s="37"/>
      <c r="H166" s="37"/>
      <c r="I166" s="209"/>
      <c r="J166" s="37"/>
      <c r="K166" s="37"/>
      <c r="L166" s="40"/>
      <c r="M166" s="210"/>
      <c r="N166" s="211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7" t="s">
        <v>219</v>
      </c>
      <c r="AU166" s="17" t="s">
        <v>95</v>
      </c>
    </row>
    <row r="167" spans="1:65" s="2" customFormat="1" ht="33" customHeight="1">
      <c r="A167" s="35"/>
      <c r="B167" s="36"/>
      <c r="C167" s="194" t="s">
        <v>270</v>
      </c>
      <c r="D167" s="194" t="s">
        <v>212</v>
      </c>
      <c r="E167" s="195" t="s">
        <v>4298</v>
      </c>
      <c r="F167" s="196" t="s">
        <v>4299</v>
      </c>
      <c r="G167" s="197" t="s">
        <v>342</v>
      </c>
      <c r="H167" s="198">
        <v>68.738</v>
      </c>
      <c r="I167" s="199"/>
      <c r="J167" s="200">
        <f>ROUND(I167*H167,2)</f>
        <v>0</v>
      </c>
      <c r="K167" s="196" t="s">
        <v>324</v>
      </c>
      <c r="L167" s="40"/>
      <c r="M167" s="201" t="s">
        <v>1</v>
      </c>
      <c r="N167" s="202" t="s">
        <v>50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217</v>
      </c>
      <c r="AT167" s="205" t="s">
        <v>212</v>
      </c>
      <c r="AU167" s="205" t="s">
        <v>95</v>
      </c>
      <c r="AY167" s="17" t="s">
        <v>209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7" t="s">
        <v>93</v>
      </c>
      <c r="BK167" s="206">
        <f>ROUND(I167*H167,2)</f>
        <v>0</v>
      </c>
      <c r="BL167" s="17" t="s">
        <v>217</v>
      </c>
      <c r="BM167" s="205" t="s">
        <v>4300</v>
      </c>
    </row>
    <row r="168" spans="1:65" s="2" customFormat="1" ht="11.25">
      <c r="A168" s="35"/>
      <c r="B168" s="36"/>
      <c r="C168" s="37"/>
      <c r="D168" s="207" t="s">
        <v>219</v>
      </c>
      <c r="E168" s="37"/>
      <c r="F168" s="208" t="s">
        <v>4301</v>
      </c>
      <c r="G168" s="37"/>
      <c r="H168" s="37"/>
      <c r="I168" s="209"/>
      <c r="J168" s="37"/>
      <c r="K168" s="37"/>
      <c r="L168" s="40"/>
      <c r="M168" s="210"/>
      <c r="N168" s="211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7" t="s">
        <v>219</v>
      </c>
      <c r="AU168" s="17" t="s">
        <v>95</v>
      </c>
    </row>
    <row r="169" spans="1:65" s="13" customFormat="1" ht="11.25">
      <c r="B169" s="214"/>
      <c r="C169" s="215"/>
      <c r="D169" s="212" t="s">
        <v>263</v>
      </c>
      <c r="E169" s="216" t="s">
        <v>1</v>
      </c>
      <c r="F169" s="217" t="s">
        <v>4302</v>
      </c>
      <c r="G169" s="215"/>
      <c r="H169" s="218">
        <v>25.699000000000002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263</v>
      </c>
      <c r="AU169" s="224" t="s">
        <v>95</v>
      </c>
      <c r="AV169" s="13" t="s">
        <v>95</v>
      </c>
      <c r="AW169" s="13" t="s">
        <v>41</v>
      </c>
      <c r="AX169" s="13" t="s">
        <v>85</v>
      </c>
      <c r="AY169" s="224" t="s">
        <v>209</v>
      </c>
    </row>
    <row r="170" spans="1:65" s="13" customFormat="1" ht="11.25">
      <c r="B170" s="214"/>
      <c r="C170" s="215"/>
      <c r="D170" s="212" t="s">
        <v>263</v>
      </c>
      <c r="E170" s="216" t="s">
        <v>1</v>
      </c>
      <c r="F170" s="217" t="s">
        <v>4303</v>
      </c>
      <c r="G170" s="215"/>
      <c r="H170" s="218">
        <v>2.21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263</v>
      </c>
      <c r="AU170" s="224" t="s">
        <v>95</v>
      </c>
      <c r="AV170" s="13" t="s">
        <v>95</v>
      </c>
      <c r="AW170" s="13" t="s">
        <v>41</v>
      </c>
      <c r="AX170" s="13" t="s">
        <v>85</v>
      </c>
      <c r="AY170" s="224" t="s">
        <v>209</v>
      </c>
    </row>
    <row r="171" spans="1:65" s="15" customFormat="1" ht="11.25">
      <c r="B171" s="240"/>
      <c r="C171" s="241"/>
      <c r="D171" s="212" t="s">
        <v>263</v>
      </c>
      <c r="E171" s="242" t="s">
        <v>1</v>
      </c>
      <c r="F171" s="243" t="s">
        <v>4304</v>
      </c>
      <c r="G171" s="241"/>
      <c r="H171" s="242" t="s">
        <v>1</v>
      </c>
      <c r="I171" s="244"/>
      <c r="J171" s="241"/>
      <c r="K171" s="241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263</v>
      </c>
      <c r="AU171" s="249" t="s">
        <v>95</v>
      </c>
      <c r="AV171" s="15" t="s">
        <v>93</v>
      </c>
      <c r="AW171" s="15" t="s">
        <v>41</v>
      </c>
      <c r="AX171" s="15" t="s">
        <v>85</v>
      </c>
      <c r="AY171" s="249" t="s">
        <v>209</v>
      </c>
    </row>
    <row r="172" spans="1:65" s="13" customFormat="1" ht="11.25">
      <c r="B172" s="214"/>
      <c r="C172" s="215"/>
      <c r="D172" s="212" t="s">
        <v>263</v>
      </c>
      <c r="E172" s="216" t="s">
        <v>1</v>
      </c>
      <c r="F172" s="217" t="s">
        <v>4305</v>
      </c>
      <c r="G172" s="215"/>
      <c r="H172" s="218">
        <v>18.788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263</v>
      </c>
      <c r="AU172" s="224" t="s">
        <v>95</v>
      </c>
      <c r="AV172" s="13" t="s">
        <v>95</v>
      </c>
      <c r="AW172" s="13" t="s">
        <v>41</v>
      </c>
      <c r="AX172" s="13" t="s">
        <v>85</v>
      </c>
      <c r="AY172" s="224" t="s">
        <v>209</v>
      </c>
    </row>
    <row r="173" spans="1:65" s="13" customFormat="1" ht="11.25">
      <c r="B173" s="214"/>
      <c r="C173" s="215"/>
      <c r="D173" s="212" t="s">
        <v>263</v>
      </c>
      <c r="E173" s="216" t="s">
        <v>1</v>
      </c>
      <c r="F173" s="217" t="s">
        <v>4306</v>
      </c>
      <c r="G173" s="215"/>
      <c r="H173" s="218">
        <v>10.342000000000001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263</v>
      </c>
      <c r="AU173" s="224" t="s">
        <v>95</v>
      </c>
      <c r="AV173" s="13" t="s">
        <v>95</v>
      </c>
      <c r="AW173" s="13" t="s">
        <v>41</v>
      </c>
      <c r="AX173" s="13" t="s">
        <v>85</v>
      </c>
      <c r="AY173" s="224" t="s">
        <v>209</v>
      </c>
    </row>
    <row r="174" spans="1:65" s="13" customFormat="1" ht="11.25">
      <c r="B174" s="214"/>
      <c r="C174" s="215"/>
      <c r="D174" s="212" t="s">
        <v>263</v>
      </c>
      <c r="E174" s="216" t="s">
        <v>1</v>
      </c>
      <c r="F174" s="217" t="s">
        <v>4307</v>
      </c>
      <c r="G174" s="215"/>
      <c r="H174" s="218">
        <v>0.85899999999999999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263</v>
      </c>
      <c r="AU174" s="224" t="s">
        <v>95</v>
      </c>
      <c r="AV174" s="13" t="s">
        <v>95</v>
      </c>
      <c r="AW174" s="13" t="s">
        <v>41</v>
      </c>
      <c r="AX174" s="13" t="s">
        <v>85</v>
      </c>
      <c r="AY174" s="224" t="s">
        <v>209</v>
      </c>
    </row>
    <row r="175" spans="1:65" s="13" customFormat="1" ht="11.25">
      <c r="B175" s="214"/>
      <c r="C175" s="215"/>
      <c r="D175" s="212" t="s">
        <v>263</v>
      </c>
      <c r="E175" s="216" t="s">
        <v>1</v>
      </c>
      <c r="F175" s="217" t="s">
        <v>4308</v>
      </c>
      <c r="G175" s="215"/>
      <c r="H175" s="218">
        <v>0.44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263</v>
      </c>
      <c r="AU175" s="224" t="s">
        <v>95</v>
      </c>
      <c r="AV175" s="13" t="s">
        <v>95</v>
      </c>
      <c r="AW175" s="13" t="s">
        <v>41</v>
      </c>
      <c r="AX175" s="13" t="s">
        <v>85</v>
      </c>
      <c r="AY175" s="224" t="s">
        <v>209</v>
      </c>
    </row>
    <row r="176" spans="1:65" s="13" customFormat="1" ht="11.25">
      <c r="B176" s="214"/>
      <c r="C176" s="215"/>
      <c r="D176" s="212" t="s">
        <v>263</v>
      </c>
      <c r="E176" s="216" t="s">
        <v>1</v>
      </c>
      <c r="F176" s="217" t="s">
        <v>4309</v>
      </c>
      <c r="G176" s="215"/>
      <c r="H176" s="218">
        <v>10.4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263</v>
      </c>
      <c r="AU176" s="224" t="s">
        <v>95</v>
      </c>
      <c r="AV176" s="13" t="s">
        <v>95</v>
      </c>
      <c r="AW176" s="13" t="s">
        <v>41</v>
      </c>
      <c r="AX176" s="13" t="s">
        <v>85</v>
      </c>
      <c r="AY176" s="224" t="s">
        <v>209</v>
      </c>
    </row>
    <row r="177" spans="1:65" s="14" customFormat="1" ht="11.25">
      <c r="B177" s="229"/>
      <c r="C177" s="230"/>
      <c r="D177" s="212" t="s">
        <v>263</v>
      </c>
      <c r="E177" s="231" t="s">
        <v>1</v>
      </c>
      <c r="F177" s="232" t="s">
        <v>339</v>
      </c>
      <c r="G177" s="230"/>
      <c r="H177" s="233">
        <v>68.738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263</v>
      </c>
      <c r="AU177" s="239" t="s">
        <v>95</v>
      </c>
      <c r="AV177" s="14" t="s">
        <v>217</v>
      </c>
      <c r="AW177" s="14" t="s">
        <v>41</v>
      </c>
      <c r="AX177" s="14" t="s">
        <v>93</v>
      </c>
      <c r="AY177" s="239" t="s">
        <v>209</v>
      </c>
    </row>
    <row r="178" spans="1:65" s="2" customFormat="1" ht="33" customHeight="1">
      <c r="A178" s="35"/>
      <c r="B178" s="36"/>
      <c r="C178" s="194" t="s">
        <v>8</v>
      </c>
      <c r="D178" s="194" t="s">
        <v>212</v>
      </c>
      <c r="E178" s="195" t="s">
        <v>4310</v>
      </c>
      <c r="F178" s="196" t="s">
        <v>4311</v>
      </c>
      <c r="G178" s="197" t="s">
        <v>342</v>
      </c>
      <c r="H178" s="198">
        <v>68.738</v>
      </c>
      <c r="I178" s="199"/>
      <c r="J178" s="200">
        <f>ROUND(I178*H178,2)</f>
        <v>0</v>
      </c>
      <c r="K178" s="196" t="s">
        <v>324</v>
      </c>
      <c r="L178" s="40"/>
      <c r="M178" s="201" t="s">
        <v>1</v>
      </c>
      <c r="N178" s="202" t="s">
        <v>50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217</v>
      </c>
      <c r="AT178" s="205" t="s">
        <v>212</v>
      </c>
      <c r="AU178" s="205" t="s">
        <v>95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217</v>
      </c>
      <c r="BM178" s="205" t="s">
        <v>4312</v>
      </c>
    </row>
    <row r="179" spans="1:65" s="2" customFormat="1" ht="11.25">
      <c r="A179" s="35"/>
      <c r="B179" s="36"/>
      <c r="C179" s="37"/>
      <c r="D179" s="207" t="s">
        <v>219</v>
      </c>
      <c r="E179" s="37"/>
      <c r="F179" s="208" t="s">
        <v>4313</v>
      </c>
      <c r="G179" s="37"/>
      <c r="H179" s="37"/>
      <c r="I179" s="209"/>
      <c r="J179" s="37"/>
      <c r="K179" s="37"/>
      <c r="L179" s="40"/>
      <c r="M179" s="210"/>
      <c r="N179" s="21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219</v>
      </c>
      <c r="AU179" s="17" t="s">
        <v>95</v>
      </c>
    </row>
    <row r="180" spans="1:65" s="13" customFormat="1" ht="11.25">
      <c r="B180" s="214"/>
      <c r="C180" s="215"/>
      <c r="D180" s="212" t="s">
        <v>263</v>
      </c>
      <c r="E180" s="216" t="s">
        <v>1</v>
      </c>
      <c r="F180" s="217" t="s">
        <v>4302</v>
      </c>
      <c r="G180" s="215"/>
      <c r="H180" s="218">
        <v>25.699000000000002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263</v>
      </c>
      <c r="AU180" s="224" t="s">
        <v>95</v>
      </c>
      <c r="AV180" s="13" t="s">
        <v>95</v>
      </c>
      <c r="AW180" s="13" t="s">
        <v>41</v>
      </c>
      <c r="AX180" s="13" t="s">
        <v>85</v>
      </c>
      <c r="AY180" s="224" t="s">
        <v>209</v>
      </c>
    </row>
    <row r="181" spans="1:65" s="13" customFormat="1" ht="11.25">
      <c r="B181" s="214"/>
      <c r="C181" s="215"/>
      <c r="D181" s="212" t="s">
        <v>263</v>
      </c>
      <c r="E181" s="216" t="s">
        <v>1</v>
      </c>
      <c r="F181" s="217" t="s">
        <v>4303</v>
      </c>
      <c r="G181" s="215"/>
      <c r="H181" s="218">
        <v>2.21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263</v>
      </c>
      <c r="AU181" s="224" t="s">
        <v>95</v>
      </c>
      <c r="AV181" s="13" t="s">
        <v>95</v>
      </c>
      <c r="AW181" s="13" t="s">
        <v>41</v>
      </c>
      <c r="AX181" s="13" t="s">
        <v>85</v>
      </c>
      <c r="AY181" s="224" t="s">
        <v>209</v>
      </c>
    </row>
    <row r="182" spans="1:65" s="15" customFormat="1" ht="11.25">
      <c r="B182" s="240"/>
      <c r="C182" s="241"/>
      <c r="D182" s="212" t="s">
        <v>263</v>
      </c>
      <c r="E182" s="242" t="s">
        <v>1</v>
      </c>
      <c r="F182" s="243" t="s">
        <v>4304</v>
      </c>
      <c r="G182" s="241"/>
      <c r="H182" s="242" t="s">
        <v>1</v>
      </c>
      <c r="I182" s="244"/>
      <c r="J182" s="241"/>
      <c r="K182" s="241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263</v>
      </c>
      <c r="AU182" s="249" t="s">
        <v>95</v>
      </c>
      <c r="AV182" s="15" t="s">
        <v>93</v>
      </c>
      <c r="AW182" s="15" t="s">
        <v>41</v>
      </c>
      <c r="AX182" s="15" t="s">
        <v>85</v>
      </c>
      <c r="AY182" s="249" t="s">
        <v>209</v>
      </c>
    </row>
    <row r="183" spans="1:65" s="13" customFormat="1" ht="11.25">
      <c r="B183" s="214"/>
      <c r="C183" s="215"/>
      <c r="D183" s="212" t="s">
        <v>263</v>
      </c>
      <c r="E183" s="216" t="s">
        <v>1</v>
      </c>
      <c r="F183" s="217" t="s">
        <v>4305</v>
      </c>
      <c r="G183" s="215"/>
      <c r="H183" s="218">
        <v>18.788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263</v>
      </c>
      <c r="AU183" s="224" t="s">
        <v>95</v>
      </c>
      <c r="AV183" s="13" t="s">
        <v>95</v>
      </c>
      <c r="AW183" s="13" t="s">
        <v>41</v>
      </c>
      <c r="AX183" s="13" t="s">
        <v>85</v>
      </c>
      <c r="AY183" s="224" t="s">
        <v>209</v>
      </c>
    </row>
    <row r="184" spans="1:65" s="13" customFormat="1" ht="11.25">
      <c r="B184" s="214"/>
      <c r="C184" s="215"/>
      <c r="D184" s="212" t="s">
        <v>263</v>
      </c>
      <c r="E184" s="216" t="s">
        <v>1</v>
      </c>
      <c r="F184" s="217" t="s">
        <v>4306</v>
      </c>
      <c r="G184" s="215"/>
      <c r="H184" s="218">
        <v>10.342000000000001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263</v>
      </c>
      <c r="AU184" s="224" t="s">
        <v>95</v>
      </c>
      <c r="AV184" s="13" t="s">
        <v>95</v>
      </c>
      <c r="AW184" s="13" t="s">
        <v>41</v>
      </c>
      <c r="AX184" s="13" t="s">
        <v>85</v>
      </c>
      <c r="AY184" s="224" t="s">
        <v>209</v>
      </c>
    </row>
    <row r="185" spans="1:65" s="13" customFormat="1" ht="11.25">
      <c r="B185" s="214"/>
      <c r="C185" s="215"/>
      <c r="D185" s="212" t="s">
        <v>263</v>
      </c>
      <c r="E185" s="216" t="s">
        <v>1</v>
      </c>
      <c r="F185" s="217" t="s">
        <v>4307</v>
      </c>
      <c r="G185" s="215"/>
      <c r="H185" s="218">
        <v>0.85899999999999999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263</v>
      </c>
      <c r="AU185" s="224" t="s">
        <v>95</v>
      </c>
      <c r="AV185" s="13" t="s">
        <v>95</v>
      </c>
      <c r="AW185" s="13" t="s">
        <v>41</v>
      </c>
      <c r="AX185" s="13" t="s">
        <v>85</v>
      </c>
      <c r="AY185" s="224" t="s">
        <v>209</v>
      </c>
    </row>
    <row r="186" spans="1:65" s="13" customFormat="1" ht="11.25">
      <c r="B186" s="214"/>
      <c r="C186" s="215"/>
      <c r="D186" s="212" t="s">
        <v>263</v>
      </c>
      <c r="E186" s="216" t="s">
        <v>1</v>
      </c>
      <c r="F186" s="217" t="s">
        <v>4308</v>
      </c>
      <c r="G186" s="215"/>
      <c r="H186" s="218">
        <v>0.44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263</v>
      </c>
      <c r="AU186" s="224" t="s">
        <v>95</v>
      </c>
      <c r="AV186" s="13" t="s">
        <v>95</v>
      </c>
      <c r="AW186" s="13" t="s">
        <v>41</v>
      </c>
      <c r="AX186" s="13" t="s">
        <v>85</v>
      </c>
      <c r="AY186" s="224" t="s">
        <v>209</v>
      </c>
    </row>
    <row r="187" spans="1:65" s="13" customFormat="1" ht="11.25">
      <c r="B187" s="214"/>
      <c r="C187" s="215"/>
      <c r="D187" s="212" t="s">
        <v>263</v>
      </c>
      <c r="E187" s="216" t="s">
        <v>1</v>
      </c>
      <c r="F187" s="217" t="s">
        <v>4309</v>
      </c>
      <c r="G187" s="215"/>
      <c r="H187" s="218">
        <v>10.4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263</v>
      </c>
      <c r="AU187" s="224" t="s">
        <v>95</v>
      </c>
      <c r="AV187" s="13" t="s">
        <v>95</v>
      </c>
      <c r="AW187" s="13" t="s">
        <v>41</v>
      </c>
      <c r="AX187" s="13" t="s">
        <v>85</v>
      </c>
      <c r="AY187" s="224" t="s">
        <v>209</v>
      </c>
    </row>
    <row r="188" spans="1:65" s="14" customFormat="1" ht="11.25">
      <c r="B188" s="229"/>
      <c r="C188" s="230"/>
      <c r="D188" s="212" t="s">
        <v>263</v>
      </c>
      <c r="E188" s="231" t="s">
        <v>1</v>
      </c>
      <c r="F188" s="232" t="s">
        <v>339</v>
      </c>
      <c r="G188" s="230"/>
      <c r="H188" s="233">
        <v>68.738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263</v>
      </c>
      <c r="AU188" s="239" t="s">
        <v>95</v>
      </c>
      <c r="AV188" s="14" t="s">
        <v>217</v>
      </c>
      <c r="AW188" s="14" t="s">
        <v>41</v>
      </c>
      <c r="AX188" s="14" t="s">
        <v>93</v>
      </c>
      <c r="AY188" s="239" t="s">
        <v>209</v>
      </c>
    </row>
    <row r="189" spans="1:65" s="2" customFormat="1" ht="21.75" customHeight="1">
      <c r="A189" s="35"/>
      <c r="B189" s="36"/>
      <c r="C189" s="194" t="s">
        <v>279</v>
      </c>
      <c r="D189" s="194" t="s">
        <v>212</v>
      </c>
      <c r="E189" s="195" t="s">
        <v>4069</v>
      </c>
      <c r="F189" s="196" t="s">
        <v>4070</v>
      </c>
      <c r="G189" s="197" t="s">
        <v>462</v>
      </c>
      <c r="H189" s="198">
        <v>176.726</v>
      </c>
      <c r="I189" s="199"/>
      <c r="J189" s="200">
        <f>ROUND(I189*H189,2)</f>
        <v>0</v>
      </c>
      <c r="K189" s="196" t="s">
        <v>324</v>
      </c>
      <c r="L189" s="40"/>
      <c r="M189" s="201" t="s">
        <v>1</v>
      </c>
      <c r="N189" s="202" t="s">
        <v>50</v>
      </c>
      <c r="O189" s="72"/>
      <c r="P189" s="203">
        <f>O189*H189</f>
        <v>0</v>
      </c>
      <c r="Q189" s="203">
        <v>8.3850999999999999E-4</v>
      </c>
      <c r="R189" s="203">
        <f>Q189*H189</f>
        <v>0.14818651826000001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217</v>
      </c>
      <c r="AT189" s="205" t="s">
        <v>212</v>
      </c>
      <c r="AU189" s="205" t="s">
        <v>95</v>
      </c>
      <c r="AY189" s="17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7" t="s">
        <v>93</v>
      </c>
      <c r="BK189" s="206">
        <f>ROUND(I189*H189,2)</f>
        <v>0</v>
      </c>
      <c r="BL189" s="17" t="s">
        <v>217</v>
      </c>
      <c r="BM189" s="205" t="s">
        <v>4314</v>
      </c>
    </row>
    <row r="190" spans="1:65" s="2" customFormat="1" ht="11.25">
      <c r="A190" s="35"/>
      <c r="B190" s="36"/>
      <c r="C190" s="37"/>
      <c r="D190" s="207" t="s">
        <v>219</v>
      </c>
      <c r="E190" s="37"/>
      <c r="F190" s="208" t="s">
        <v>4072</v>
      </c>
      <c r="G190" s="37"/>
      <c r="H190" s="37"/>
      <c r="I190" s="209"/>
      <c r="J190" s="37"/>
      <c r="K190" s="37"/>
      <c r="L190" s="40"/>
      <c r="M190" s="210"/>
      <c r="N190" s="211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7" t="s">
        <v>219</v>
      </c>
      <c r="AU190" s="17" t="s">
        <v>95</v>
      </c>
    </row>
    <row r="191" spans="1:65" s="13" customFormat="1" ht="11.25">
      <c r="B191" s="214"/>
      <c r="C191" s="215"/>
      <c r="D191" s="212" t="s">
        <v>263</v>
      </c>
      <c r="E191" s="216" t="s">
        <v>1</v>
      </c>
      <c r="F191" s="217" t="s">
        <v>4315</v>
      </c>
      <c r="G191" s="215"/>
      <c r="H191" s="218">
        <v>109.425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263</v>
      </c>
      <c r="AU191" s="224" t="s">
        <v>95</v>
      </c>
      <c r="AV191" s="13" t="s">
        <v>95</v>
      </c>
      <c r="AW191" s="13" t="s">
        <v>41</v>
      </c>
      <c r="AX191" s="13" t="s">
        <v>85</v>
      </c>
      <c r="AY191" s="224" t="s">
        <v>209</v>
      </c>
    </row>
    <row r="192" spans="1:65" s="13" customFormat="1" ht="11.25">
      <c r="B192" s="214"/>
      <c r="C192" s="215"/>
      <c r="D192" s="212" t="s">
        <v>263</v>
      </c>
      <c r="E192" s="216" t="s">
        <v>1</v>
      </c>
      <c r="F192" s="217" t="s">
        <v>4316</v>
      </c>
      <c r="G192" s="215"/>
      <c r="H192" s="218">
        <v>44.901000000000003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263</v>
      </c>
      <c r="AU192" s="224" t="s">
        <v>95</v>
      </c>
      <c r="AV192" s="13" t="s">
        <v>95</v>
      </c>
      <c r="AW192" s="13" t="s">
        <v>41</v>
      </c>
      <c r="AX192" s="13" t="s">
        <v>85</v>
      </c>
      <c r="AY192" s="224" t="s">
        <v>209</v>
      </c>
    </row>
    <row r="193" spans="1:65" s="13" customFormat="1" ht="11.25">
      <c r="B193" s="214"/>
      <c r="C193" s="215"/>
      <c r="D193" s="212" t="s">
        <v>263</v>
      </c>
      <c r="E193" s="216" t="s">
        <v>1</v>
      </c>
      <c r="F193" s="217" t="s">
        <v>4317</v>
      </c>
      <c r="G193" s="215"/>
      <c r="H193" s="218">
        <v>22.4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263</v>
      </c>
      <c r="AU193" s="224" t="s">
        <v>95</v>
      </c>
      <c r="AV193" s="13" t="s">
        <v>95</v>
      </c>
      <c r="AW193" s="13" t="s">
        <v>41</v>
      </c>
      <c r="AX193" s="13" t="s">
        <v>85</v>
      </c>
      <c r="AY193" s="224" t="s">
        <v>209</v>
      </c>
    </row>
    <row r="194" spans="1:65" s="14" customFormat="1" ht="11.25">
      <c r="B194" s="229"/>
      <c r="C194" s="230"/>
      <c r="D194" s="212" t="s">
        <v>263</v>
      </c>
      <c r="E194" s="231" t="s">
        <v>1</v>
      </c>
      <c r="F194" s="232" t="s">
        <v>339</v>
      </c>
      <c r="G194" s="230"/>
      <c r="H194" s="233">
        <v>176.726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263</v>
      </c>
      <c r="AU194" s="239" t="s">
        <v>95</v>
      </c>
      <c r="AV194" s="14" t="s">
        <v>217</v>
      </c>
      <c r="AW194" s="14" t="s">
        <v>41</v>
      </c>
      <c r="AX194" s="14" t="s">
        <v>93</v>
      </c>
      <c r="AY194" s="239" t="s">
        <v>209</v>
      </c>
    </row>
    <row r="195" spans="1:65" s="2" customFormat="1" ht="24.2" customHeight="1">
      <c r="A195" s="35"/>
      <c r="B195" s="36"/>
      <c r="C195" s="194" t="s">
        <v>284</v>
      </c>
      <c r="D195" s="194" t="s">
        <v>212</v>
      </c>
      <c r="E195" s="195" t="s">
        <v>4074</v>
      </c>
      <c r="F195" s="196" t="s">
        <v>4075</v>
      </c>
      <c r="G195" s="197" t="s">
        <v>462</v>
      </c>
      <c r="H195" s="198">
        <v>176.726</v>
      </c>
      <c r="I195" s="199"/>
      <c r="J195" s="200">
        <f>ROUND(I195*H195,2)</f>
        <v>0</v>
      </c>
      <c r="K195" s="196" t="s">
        <v>324</v>
      </c>
      <c r="L195" s="40"/>
      <c r="M195" s="201" t="s">
        <v>1</v>
      </c>
      <c r="N195" s="202" t="s">
        <v>50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217</v>
      </c>
      <c r="AT195" s="205" t="s">
        <v>212</v>
      </c>
      <c r="AU195" s="205" t="s">
        <v>95</v>
      </c>
      <c r="AY195" s="17" t="s">
        <v>209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7" t="s">
        <v>93</v>
      </c>
      <c r="BK195" s="206">
        <f>ROUND(I195*H195,2)</f>
        <v>0</v>
      </c>
      <c r="BL195" s="17" t="s">
        <v>217</v>
      </c>
      <c r="BM195" s="205" t="s">
        <v>4318</v>
      </c>
    </row>
    <row r="196" spans="1:65" s="2" customFormat="1" ht="11.25">
      <c r="A196" s="35"/>
      <c r="B196" s="36"/>
      <c r="C196" s="37"/>
      <c r="D196" s="207" t="s">
        <v>219</v>
      </c>
      <c r="E196" s="37"/>
      <c r="F196" s="208" t="s">
        <v>4077</v>
      </c>
      <c r="G196" s="37"/>
      <c r="H196" s="37"/>
      <c r="I196" s="209"/>
      <c r="J196" s="37"/>
      <c r="K196" s="37"/>
      <c r="L196" s="40"/>
      <c r="M196" s="210"/>
      <c r="N196" s="211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7" t="s">
        <v>219</v>
      </c>
      <c r="AU196" s="17" t="s">
        <v>95</v>
      </c>
    </row>
    <row r="197" spans="1:65" s="2" customFormat="1" ht="37.9" customHeight="1">
      <c r="A197" s="35"/>
      <c r="B197" s="36"/>
      <c r="C197" s="194" t="s">
        <v>289</v>
      </c>
      <c r="D197" s="194" t="s">
        <v>212</v>
      </c>
      <c r="E197" s="195" t="s">
        <v>364</v>
      </c>
      <c r="F197" s="196" t="s">
        <v>365</v>
      </c>
      <c r="G197" s="197" t="s">
        <v>342</v>
      </c>
      <c r="H197" s="198">
        <v>27.94</v>
      </c>
      <c r="I197" s="199"/>
      <c r="J197" s="200">
        <f>ROUND(I197*H197,2)</f>
        <v>0</v>
      </c>
      <c r="K197" s="196" t="s">
        <v>324</v>
      </c>
      <c r="L197" s="40"/>
      <c r="M197" s="201" t="s">
        <v>1</v>
      </c>
      <c r="N197" s="202" t="s">
        <v>50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217</v>
      </c>
      <c r="AT197" s="205" t="s">
        <v>212</v>
      </c>
      <c r="AU197" s="205" t="s">
        <v>95</v>
      </c>
      <c r="AY197" s="17" t="s">
        <v>209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7" t="s">
        <v>93</v>
      </c>
      <c r="BK197" s="206">
        <f>ROUND(I197*H197,2)</f>
        <v>0</v>
      </c>
      <c r="BL197" s="17" t="s">
        <v>217</v>
      </c>
      <c r="BM197" s="205" t="s">
        <v>4319</v>
      </c>
    </row>
    <row r="198" spans="1:65" s="2" customFormat="1" ht="11.25">
      <c r="A198" s="35"/>
      <c r="B198" s="36"/>
      <c r="C198" s="37"/>
      <c r="D198" s="207" t="s">
        <v>219</v>
      </c>
      <c r="E198" s="37"/>
      <c r="F198" s="208" t="s">
        <v>367</v>
      </c>
      <c r="G198" s="37"/>
      <c r="H198" s="37"/>
      <c r="I198" s="209"/>
      <c r="J198" s="37"/>
      <c r="K198" s="37"/>
      <c r="L198" s="40"/>
      <c r="M198" s="210"/>
      <c r="N198" s="211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219</v>
      </c>
      <c r="AU198" s="17" t="s">
        <v>95</v>
      </c>
    </row>
    <row r="199" spans="1:65" s="15" customFormat="1" ht="11.25">
      <c r="B199" s="240"/>
      <c r="C199" s="241"/>
      <c r="D199" s="212" t="s">
        <v>263</v>
      </c>
      <c r="E199" s="242" t="s">
        <v>1</v>
      </c>
      <c r="F199" s="243" t="s">
        <v>4079</v>
      </c>
      <c r="G199" s="241"/>
      <c r="H199" s="242" t="s">
        <v>1</v>
      </c>
      <c r="I199" s="244"/>
      <c r="J199" s="241"/>
      <c r="K199" s="241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263</v>
      </c>
      <c r="AU199" s="249" t="s">
        <v>95</v>
      </c>
      <c r="AV199" s="15" t="s">
        <v>93</v>
      </c>
      <c r="AW199" s="15" t="s">
        <v>41</v>
      </c>
      <c r="AX199" s="15" t="s">
        <v>85</v>
      </c>
      <c r="AY199" s="249" t="s">
        <v>209</v>
      </c>
    </row>
    <row r="200" spans="1:65" s="13" customFormat="1" ht="11.25">
      <c r="B200" s="214"/>
      <c r="C200" s="215"/>
      <c r="D200" s="212" t="s">
        <v>263</v>
      </c>
      <c r="E200" s="216" t="s">
        <v>1</v>
      </c>
      <c r="F200" s="217" t="s">
        <v>4320</v>
      </c>
      <c r="G200" s="215"/>
      <c r="H200" s="218">
        <v>3.823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263</v>
      </c>
      <c r="AU200" s="224" t="s">
        <v>95</v>
      </c>
      <c r="AV200" s="13" t="s">
        <v>95</v>
      </c>
      <c r="AW200" s="13" t="s">
        <v>41</v>
      </c>
      <c r="AX200" s="13" t="s">
        <v>85</v>
      </c>
      <c r="AY200" s="224" t="s">
        <v>209</v>
      </c>
    </row>
    <row r="201" spans="1:65" s="13" customFormat="1" ht="11.25">
      <c r="B201" s="214"/>
      <c r="C201" s="215"/>
      <c r="D201" s="212" t="s">
        <v>263</v>
      </c>
      <c r="E201" s="216" t="s">
        <v>1</v>
      </c>
      <c r="F201" s="217" t="s">
        <v>4321</v>
      </c>
      <c r="G201" s="215"/>
      <c r="H201" s="218">
        <v>17.201000000000001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263</v>
      </c>
      <c r="AU201" s="224" t="s">
        <v>95</v>
      </c>
      <c r="AV201" s="13" t="s">
        <v>95</v>
      </c>
      <c r="AW201" s="13" t="s">
        <v>41</v>
      </c>
      <c r="AX201" s="13" t="s">
        <v>85</v>
      </c>
      <c r="AY201" s="224" t="s">
        <v>209</v>
      </c>
    </row>
    <row r="202" spans="1:65" s="13" customFormat="1" ht="11.25">
      <c r="B202" s="214"/>
      <c r="C202" s="215"/>
      <c r="D202" s="212" t="s">
        <v>263</v>
      </c>
      <c r="E202" s="216" t="s">
        <v>1</v>
      </c>
      <c r="F202" s="217" t="s">
        <v>4322</v>
      </c>
      <c r="G202" s="215"/>
      <c r="H202" s="218">
        <v>1.3340000000000001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263</v>
      </c>
      <c r="AU202" s="224" t="s">
        <v>95</v>
      </c>
      <c r="AV202" s="13" t="s">
        <v>95</v>
      </c>
      <c r="AW202" s="13" t="s">
        <v>41</v>
      </c>
      <c r="AX202" s="13" t="s">
        <v>85</v>
      </c>
      <c r="AY202" s="224" t="s">
        <v>209</v>
      </c>
    </row>
    <row r="203" spans="1:65" s="13" customFormat="1" ht="11.25">
      <c r="B203" s="214"/>
      <c r="C203" s="215"/>
      <c r="D203" s="212" t="s">
        <v>263</v>
      </c>
      <c r="E203" s="216" t="s">
        <v>1</v>
      </c>
      <c r="F203" s="217" t="s">
        <v>4083</v>
      </c>
      <c r="G203" s="215"/>
      <c r="H203" s="218">
        <v>0.10100000000000001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263</v>
      </c>
      <c r="AU203" s="224" t="s">
        <v>95</v>
      </c>
      <c r="AV203" s="13" t="s">
        <v>95</v>
      </c>
      <c r="AW203" s="13" t="s">
        <v>41</v>
      </c>
      <c r="AX203" s="13" t="s">
        <v>85</v>
      </c>
      <c r="AY203" s="224" t="s">
        <v>209</v>
      </c>
    </row>
    <row r="204" spans="1:65" s="13" customFormat="1" ht="11.25">
      <c r="B204" s="214"/>
      <c r="C204" s="215"/>
      <c r="D204" s="212" t="s">
        <v>263</v>
      </c>
      <c r="E204" s="216" t="s">
        <v>1</v>
      </c>
      <c r="F204" s="217" t="s">
        <v>4084</v>
      </c>
      <c r="G204" s="215"/>
      <c r="H204" s="218">
        <v>0.20100000000000001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263</v>
      </c>
      <c r="AU204" s="224" t="s">
        <v>95</v>
      </c>
      <c r="AV204" s="13" t="s">
        <v>95</v>
      </c>
      <c r="AW204" s="13" t="s">
        <v>41</v>
      </c>
      <c r="AX204" s="13" t="s">
        <v>85</v>
      </c>
      <c r="AY204" s="224" t="s">
        <v>209</v>
      </c>
    </row>
    <row r="205" spans="1:65" s="13" customFormat="1" ht="11.25">
      <c r="B205" s="214"/>
      <c r="C205" s="215"/>
      <c r="D205" s="212" t="s">
        <v>263</v>
      </c>
      <c r="E205" s="216" t="s">
        <v>1</v>
      </c>
      <c r="F205" s="217" t="s">
        <v>4323</v>
      </c>
      <c r="G205" s="215"/>
      <c r="H205" s="218">
        <v>0.32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263</v>
      </c>
      <c r="AU205" s="224" t="s">
        <v>95</v>
      </c>
      <c r="AV205" s="13" t="s">
        <v>95</v>
      </c>
      <c r="AW205" s="13" t="s">
        <v>41</v>
      </c>
      <c r="AX205" s="13" t="s">
        <v>85</v>
      </c>
      <c r="AY205" s="224" t="s">
        <v>209</v>
      </c>
    </row>
    <row r="206" spans="1:65" s="13" customFormat="1" ht="11.25">
      <c r="B206" s="214"/>
      <c r="C206" s="215"/>
      <c r="D206" s="212" t="s">
        <v>263</v>
      </c>
      <c r="E206" s="216" t="s">
        <v>1</v>
      </c>
      <c r="F206" s="217" t="s">
        <v>4324</v>
      </c>
      <c r="G206" s="215"/>
      <c r="H206" s="218">
        <v>1.44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263</v>
      </c>
      <c r="AU206" s="224" t="s">
        <v>95</v>
      </c>
      <c r="AV206" s="13" t="s">
        <v>95</v>
      </c>
      <c r="AW206" s="13" t="s">
        <v>41</v>
      </c>
      <c r="AX206" s="13" t="s">
        <v>85</v>
      </c>
      <c r="AY206" s="224" t="s">
        <v>209</v>
      </c>
    </row>
    <row r="207" spans="1:65" s="13" customFormat="1" ht="11.25">
      <c r="B207" s="214"/>
      <c r="C207" s="215"/>
      <c r="D207" s="212" t="s">
        <v>263</v>
      </c>
      <c r="E207" s="216" t="s">
        <v>1</v>
      </c>
      <c r="F207" s="217" t="s">
        <v>4325</v>
      </c>
      <c r="G207" s="215"/>
      <c r="H207" s="218">
        <v>3.52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263</v>
      </c>
      <c r="AU207" s="224" t="s">
        <v>95</v>
      </c>
      <c r="AV207" s="13" t="s">
        <v>95</v>
      </c>
      <c r="AW207" s="13" t="s">
        <v>41</v>
      </c>
      <c r="AX207" s="13" t="s">
        <v>85</v>
      </c>
      <c r="AY207" s="224" t="s">
        <v>209</v>
      </c>
    </row>
    <row r="208" spans="1:65" s="14" customFormat="1" ht="11.25">
      <c r="B208" s="229"/>
      <c r="C208" s="230"/>
      <c r="D208" s="212" t="s">
        <v>263</v>
      </c>
      <c r="E208" s="231" t="s">
        <v>1</v>
      </c>
      <c r="F208" s="232" t="s">
        <v>339</v>
      </c>
      <c r="G208" s="230"/>
      <c r="H208" s="233">
        <v>27.94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263</v>
      </c>
      <c r="AU208" s="239" t="s">
        <v>95</v>
      </c>
      <c r="AV208" s="14" t="s">
        <v>217</v>
      </c>
      <c r="AW208" s="14" t="s">
        <v>41</v>
      </c>
      <c r="AX208" s="14" t="s">
        <v>93</v>
      </c>
      <c r="AY208" s="239" t="s">
        <v>209</v>
      </c>
    </row>
    <row r="209" spans="1:65" s="2" customFormat="1" ht="37.9" customHeight="1">
      <c r="A209" s="35"/>
      <c r="B209" s="36"/>
      <c r="C209" s="194" t="s">
        <v>416</v>
      </c>
      <c r="D209" s="194" t="s">
        <v>212</v>
      </c>
      <c r="E209" s="195" t="s">
        <v>376</v>
      </c>
      <c r="F209" s="196" t="s">
        <v>377</v>
      </c>
      <c r="G209" s="197" t="s">
        <v>342</v>
      </c>
      <c r="H209" s="198">
        <v>139.69999999999999</v>
      </c>
      <c r="I209" s="199"/>
      <c r="J209" s="200">
        <f>ROUND(I209*H209,2)</f>
        <v>0</v>
      </c>
      <c r="K209" s="196" t="s">
        <v>324</v>
      </c>
      <c r="L209" s="40"/>
      <c r="M209" s="201" t="s">
        <v>1</v>
      </c>
      <c r="N209" s="202" t="s">
        <v>50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217</v>
      </c>
      <c r="AT209" s="205" t="s">
        <v>212</v>
      </c>
      <c r="AU209" s="205" t="s">
        <v>95</v>
      </c>
      <c r="AY209" s="17" t="s">
        <v>209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7" t="s">
        <v>93</v>
      </c>
      <c r="BK209" s="206">
        <f>ROUND(I209*H209,2)</f>
        <v>0</v>
      </c>
      <c r="BL209" s="17" t="s">
        <v>217</v>
      </c>
      <c r="BM209" s="205" t="s">
        <v>4326</v>
      </c>
    </row>
    <row r="210" spans="1:65" s="2" customFormat="1" ht="11.25">
      <c r="A210" s="35"/>
      <c r="B210" s="36"/>
      <c r="C210" s="37"/>
      <c r="D210" s="207" t="s">
        <v>219</v>
      </c>
      <c r="E210" s="37"/>
      <c r="F210" s="208" t="s">
        <v>379</v>
      </c>
      <c r="G210" s="37"/>
      <c r="H210" s="37"/>
      <c r="I210" s="209"/>
      <c r="J210" s="37"/>
      <c r="K210" s="37"/>
      <c r="L210" s="40"/>
      <c r="M210" s="210"/>
      <c r="N210" s="211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7" t="s">
        <v>219</v>
      </c>
      <c r="AU210" s="17" t="s">
        <v>95</v>
      </c>
    </row>
    <row r="211" spans="1:65" s="13" customFormat="1" ht="11.25">
      <c r="B211" s="214"/>
      <c r="C211" s="215"/>
      <c r="D211" s="212" t="s">
        <v>263</v>
      </c>
      <c r="E211" s="216" t="s">
        <v>1</v>
      </c>
      <c r="F211" s="217" t="s">
        <v>4327</v>
      </c>
      <c r="G211" s="215"/>
      <c r="H211" s="218">
        <v>139.69999999999999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263</v>
      </c>
      <c r="AU211" s="224" t="s">
        <v>95</v>
      </c>
      <c r="AV211" s="13" t="s">
        <v>95</v>
      </c>
      <c r="AW211" s="13" t="s">
        <v>41</v>
      </c>
      <c r="AX211" s="13" t="s">
        <v>85</v>
      </c>
      <c r="AY211" s="224" t="s">
        <v>209</v>
      </c>
    </row>
    <row r="212" spans="1:65" s="14" customFormat="1" ht="11.25">
      <c r="B212" s="229"/>
      <c r="C212" s="230"/>
      <c r="D212" s="212" t="s">
        <v>263</v>
      </c>
      <c r="E212" s="231" t="s">
        <v>1</v>
      </c>
      <c r="F212" s="232" t="s">
        <v>339</v>
      </c>
      <c r="G212" s="230"/>
      <c r="H212" s="233">
        <v>139.69999999999999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263</v>
      </c>
      <c r="AU212" s="239" t="s">
        <v>95</v>
      </c>
      <c r="AV212" s="14" t="s">
        <v>217</v>
      </c>
      <c r="AW212" s="14" t="s">
        <v>41</v>
      </c>
      <c r="AX212" s="14" t="s">
        <v>93</v>
      </c>
      <c r="AY212" s="239" t="s">
        <v>209</v>
      </c>
    </row>
    <row r="213" spans="1:65" s="2" customFormat="1" ht="37.9" customHeight="1">
      <c r="A213" s="35"/>
      <c r="B213" s="36"/>
      <c r="C213" s="194" t="s">
        <v>422</v>
      </c>
      <c r="D213" s="194" t="s">
        <v>212</v>
      </c>
      <c r="E213" s="195" t="s">
        <v>4087</v>
      </c>
      <c r="F213" s="196" t="s">
        <v>4088</v>
      </c>
      <c r="G213" s="197" t="s">
        <v>342</v>
      </c>
      <c r="H213" s="198">
        <v>27.94</v>
      </c>
      <c r="I213" s="199"/>
      <c r="J213" s="200">
        <f>ROUND(I213*H213,2)</f>
        <v>0</v>
      </c>
      <c r="K213" s="196" t="s">
        <v>324</v>
      </c>
      <c r="L213" s="40"/>
      <c r="M213" s="201" t="s">
        <v>1</v>
      </c>
      <c r="N213" s="202" t="s">
        <v>50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217</v>
      </c>
      <c r="AT213" s="205" t="s">
        <v>212</v>
      </c>
      <c r="AU213" s="205" t="s">
        <v>95</v>
      </c>
      <c r="AY213" s="17" t="s">
        <v>209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7" t="s">
        <v>93</v>
      </c>
      <c r="BK213" s="206">
        <f>ROUND(I213*H213,2)</f>
        <v>0</v>
      </c>
      <c r="BL213" s="17" t="s">
        <v>217</v>
      </c>
      <c r="BM213" s="205" t="s">
        <v>4328</v>
      </c>
    </row>
    <row r="214" spans="1:65" s="2" customFormat="1" ht="11.25">
      <c r="A214" s="35"/>
      <c r="B214" s="36"/>
      <c r="C214" s="37"/>
      <c r="D214" s="207" t="s">
        <v>219</v>
      </c>
      <c r="E214" s="37"/>
      <c r="F214" s="208" t="s">
        <v>4090</v>
      </c>
      <c r="G214" s="37"/>
      <c r="H214" s="37"/>
      <c r="I214" s="209"/>
      <c r="J214" s="37"/>
      <c r="K214" s="37"/>
      <c r="L214" s="40"/>
      <c r="M214" s="210"/>
      <c r="N214" s="211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7" t="s">
        <v>219</v>
      </c>
      <c r="AU214" s="17" t="s">
        <v>95</v>
      </c>
    </row>
    <row r="215" spans="1:65" s="15" customFormat="1" ht="11.25">
      <c r="B215" s="240"/>
      <c r="C215" s="241"/>
      <c r="D215" s="212" t="s">
        <v>263</v>
      </c>
      <c r="E215" s="242" t="s">
        <v>1</v>
      </c>
      <c r="F215" s="243" t="s">
        <v>4079</v>
      </c>
      <c r="G215" s="241"/>
      <c r="H215" s="242" t="s">
        <v>1</v>
      </c>
      <c r="I215" s="244"/>
      <c r="J215" s="241"/>
      <c r="K215" s="241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263</v>
      </c>
      <c r="AU215" s="249" t="s">
        <v>95</v>
      </c>
      <c r="AV215" s="15" t="s">
        <v>93</v>
      </c>
      <c r="AW215" s="15" t="s">
        <v>41</v>
      </c>
      <c r="AX215" s="15" t="s">
        <v>85</v>
      </c>
      <c r="AY215" s="249" t="s">
        <v>209</v>
      </c>
    </row>
    <row r="216" spans="1:65" s="13" customFormat="1" ht="11.25">
      <c r="B216" s="214"/>
      <c r="C216" s="215"/>
      <c r="D216" s="212" t="s">
        <v>263</v>
      </c>
      <c r="E216" s="216" t="s">
        <v>1</v>
      </c>
      <c r="F216" s="217" t="s">
        <v>4320</v>
      </c>
      <c r="G216" s="215"/>
      <c r="H216" s="218">
        <v>3.823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263</v>
      </c>
      <c r="AU216" s="224" t="s">
        <v>95</v>
      </c>
      <c r="AV216" s="13" t="s">
        <v>95</v>
      </c>
      <c r="AW216" s="13" t="s">
        <v>41</v>
      </c>
      <c r="AX216" s="13" t="s">
        <v>85</v>
      </c>
      <c r="AY216" s="224" t="s">
        <v>209</v>
      </c>
    </row>
    <row r="217" spans="1:65" s="13" customFormat="1" ht="11.25">
      <c r="B217" s="214"/>
      <c r="C217" s="215"/>
      <c r="D217" s="212" t="s">
        <v>263</v>
      </c>
      <c r="E217" s="216" t="s">
        <v>1</v>
      </c>
      <c r="F217" s="217" t="s">
        <v>4321</v>
      </c>
      <c r="G217" s="215"/>
      <c r="H217" s="218">
        <v>17.201000000000001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263</v>
      </c>
      <c r="AU217" s="224" t="s">
        <v>95</v>
      </c>
      <c r="AV217" s="13" t="s">
        <v>95</v>
      </c>
      <c r="AW217" s="13" t="s">
        <v>41</v>
      </c>
      <c r="AX217" s="13" t="s">
        <v>85</v>
      </c>
      <c r="AY217" s="224" t="s">
        <v>209</v>
      </c>
    </row>
    <row r="218" spans="1:65" s="13" customFormat="1" ht="11.25">
      <c r="B218" s="214"/>
      <c r="C218" s="215"/>
      <c r="D218" s="212" t="s">
        <v>263</v>
      </c>
      <c r="E218" s="216" t="s">
        <v>1</v>
      </c>
      <c r="F218" s="217" t="s">
        <v>4322</v>
      </c>
      <c r="G218" s="215"/>
      <c r="H218" s="218">
        <v>1.3340000000000001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263</v>
      </c>
      <c r="AU218" s="224" t="s">
        <v>95</v>
      </c>
      <c r="AV218" s="13" t="s">
        <v>95</v>
      </c>
      <c r="AW218" s="13" t="s">
        <v>41</v>
      </c>
      <c r="AX218" s="13" t="s">
        <v>85</v>
      </c>
      <c r="AY218" s="224" t="s">
        <v>209</v>
      </c>
    </row>
    <row r="219" spans="1:65" s="13" customFormat="1" ht="11.25">
      <c r="B219" s="214"/>
      <c r="C219" s="215"/>
      <c r="D219" s="212" t="s">
        <v>263</v>
      </c>
      <c r="E219" s="216" t="s">
        <v>1</v>
      </c>
      <c r="F219" s="217" t="s">
        <v>4083</v>
      </c>
      <c r="G219" s="215"/>
      <c r="H219" s="218">
        <v>0.10100000000000001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263</v>
      </c>
      <c r="AU219" s="224" t="s">
        <v>95</v>
      </c>
      <c r="AV219" s="13" t="s">
        <v>95</v>
      </c>
      <c r="AW219" s="13" t="s">
        <v>41</v>
      </c>
      <c r="AX219" s="13" t="s">
        <v>85</v>
      </c>
      <c r="AY219" s="224" t="s">
        <v>209</v>
      </c>
    </row>
    <row r="220" spans="1:65" s="13" customFormat="1" ht="11.25">
      <c r="B220" s="214"/>
      <c r="C220" s="215"/>
      <c r="D220" s="212" t="s">
        <v>263</v>
      </c>
      <c r="E220" s="216" t="s">
        <v>1</v>
      </c>
      <c r="F220" s="217" t="s">
        <v>4084</v>
      </c>
      <c r="G220" s="215"/>
      <c r="H220" s="218">
        <v>0.20100000000000001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263</v>
      </c>
      <c r="AU220" s="224" t="s">
        <v>95</v>
      </c>
      <c r="AV220" s="13" t="s">
        <v>95</v>
      </c>
      <c r="AW220" s="13" t="s">
        <v>41</v>
      </c>
      <c r="AX220" s="13" t="s">
        <v>85</v>
      </c>
      <c r="AY220" s="224" t="s">
        <v>209</v>
      </c>
    </row>
    <row r="221" spans="1:65" s="13" customFormat="1" ht="11.25">
      <c r="B221" s="214"/>
      <c r="C221" s="215"/>
      <c r="D221" s="212" t="s">
        <v>263</v>
      </c>
      <c r="E221" s="216" t="s">
        <v>1</v>
      </c>
      <c r="F221" s="217" t="s">
        <v>4323</v>
      </c>
      <c r="G221" s="215"/>
      <c r="H221" s="218">
        <v>0.32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263</v>
      </c>
      <c r="AU221" s="224" t="s">
        <v>95</v>
      </c>
      <c r="AV221" s="13" t="s">
        <v>95</v>
      </c>
      <c r="AW221" s="13" t="s">
        <v>41</v>
      </c>
      <c r="AX221" s="13" t="s">
        <v>85</v>
      </c>
      <c r="AY221" s="224" t="s">
        <v>209</v>
      </c>
    </row>
    <row r="222" spans="1:65" s="13" customFormat="1" ht="11.25">
      <c r="B222" s="214"/>
      <c r="C222" s="215"/>
      <c r="D222" s="212" t="s">
        <v>263</v>
      </c>
      <c r="E222" s="216" t="s">
        <v>1</v>
      </c>
      <c r="F222" s="217" t="s">
        <v>4324</v>
      </c>
      <c r="G222" s="215"/>
      <c r="H222" s="218">
        <v>1.44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263</v>
      </c>
      <c r="AU222" s="224" t="s">
        <v>95</v>
      </c>
      <c r="AV222" s="13" t="s">
        <v>95</v>
      </c>
      <c r="AW222" s="13" t="s">
        <v>41</v>
      </c>
      <c r="AX222" s="13" t="s">
        <v>85</v>
      </c>
      <c r="AY222" s="224" t="s">
        <v>209</v>
      </c>
    </row>
    <row r="223" spans="1:65" s="13" customFormat="1" ht="11.25">
      <c r="B223" s="214"/>
      <c r="C223" s="215"/>
      <c r="D223" s="212" t="s">
        <v>263</v>
      </c>
      <c r="E223" s="216" t="s">
        <v>1</v>
      </c>
      <c r="F223" s="217" t="s">
        <v>4325</v>
      </c>
      <c r="G223" s="215"/>
      <c r="H223" s="218">
        <v>3.52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263</v>
      </c>
      <c r="AU223" s="224" t="s">
        <v>95</v>
      </c>
      <c r="AV223" s="13" t="s">
        <v>95</v>
      </c>
      <c r="AW223" s="13" t="s">
        <v>41</v>
      </c>
      <c r="AX223" s="13" t="s">
        <v>85</v>
      </c>
      <c r="AY223" s="224" t="s">
        <v>209</v>
      </c>
    </row>
    <row r="224" spans="1:65" s="14" customFormat="1" ht="11.25">
      <c r="B224" s="229"/>
      <c r="C224" s="230"/>
      <c r="D224" s="212" t="s">
        <v>263</v>
      </c>
      <c r="E224" s="231" t="s">
        <v>1</v>
      </c>
      <c r="F224" s="232" t="s">
        <v>339</v>
      </c>
      <c r="G224" s="230"/>
      <c r="H224" s="233">
        <v>27.94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263</v>
      </c>
      <c r="AU224" s="239" t="s">
        <v>95</v>
      </c>
      <c r="AV224" s="14" t="s">
        <v>217</v>
      </c>
      <c r="AW224" s="14" t="s">
        <v>41</v>
      </c>
      <c r="AX224" s="14" t="s">
        <v>93</v>
      </c>
      <c r="AY224" s="239" t="s">
        <v>209</v>
      </c>
    </row>
    <row r="225" spans="1:65" s="2" customFormat="1" ht="37.9" customHeight="1">
      <c r="A225" s="35"/>
      <c r="B225" s="36"/>
      <c r="C225" s="194" t="s">
        <v>428</v>
      </c>
      <c r="D225" s="194" t="s">
        <v>212</v>
      </c>
      <c r="E225" s="195" t="s">
        <v>4091</v>
      </c>
      <c r="F225" s="196" t="s">
        <v>4092</v>
      </c>
      <c r="G225" s="197" t="s">
        <v>342</v>
      </c>
      <c r="H225" s="198">
        <v>139.69999999999999</v>
      </c>
      <c r="I225" s="199"/>
      <c r="J225" s="200">
        <f>ROUND(I225*H225,2)</f>
        <v>0</v>
      </c>
      <c r="K225" s="196" t="s">
        <v>324</v>
      </c>
      <c r="L225" s="40"/>
      <c r="M225" s="201" t="s">
        <v>1</v>
      </c>
      <c r="N225" s="202" t="s">
        <v>50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217</v>
      </c>
      <c r="AT225" s="205" t="s">
        <v>212</v>
      </c>
      <c r="AU225" s="205" t="s">
        <v>95</v>
      </c>
      <c r="AY225" s="17" t="s">
        <v>209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7" t="s">
        <v>93</v>
      </c>
      <c r="BK225" s="206">
        <f>ROUND(I225*H225,2)</f>
        <v>0</v>
      </c>
      <c r="BL225" s="17" t="s">
        <v>217</v>
      </c>
      <c r="BM225" s="205" t="s">
        <v>4329</v>
      </c>
    </row>
    <row r="226" spans="1:65" s="2" customFormat="1" ht="11.25">
      <c r="A226" s="35"/>
      <c r="B226" s="36"/>
      <c r="C226" s="37"/>
      <c r="D226" s="207" t="s">
        <v>219</v>
      </c>
      <c r="E226" s="37"/>
      <c r="F226" s="208" t="s">
        <v>4094</v>
      </c>
      <c r="G226" s="37"/>
      <c r="H226" s="37"/>
      <c r="I226" s="209"/>
      <c r="J226" s="37"/>
      <c r="K226" s="37"/>
      <c r="L226" s="40"/>
      <c r="M226" s="210"/>
      <c r="N226" s="211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7" t="s">
        <v>219</v>
      </c>
      <c r="AU226" s="17" t="s">
        <v>95</v>
      </c>
    </row>
    <row r="227" spans="1:65" s="13" customFormat="1" ht="11.25">
      <c r="B227" s="214"/>
      <c r="C227" s="215"/>
      <c r="D227" s="212" t="s">
        <v>263</v>
      </c>
      <c r="E227" s="216" t="s">
        <v>1</v>
      </c>
      <c r="F227" s="217" t="s">
        <v>4327</v>
      </c>
      <c r="G227" s="215"/>
      <c r="H227" s="218">
        <v>139.69999999999999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263</v>
      </c>
      <c r="AU227" s="224" t="s">
        <v>95</v>
      </c>
      <c r="AV227" s="13" t="s">
        <v>95</v>
      </c>
      <c r="AW227" s="13" t="s">
        <v>41</v>
      </c>
      <c r="AX227" s="13" t="s">
        <v>85</v>
      </c>
      <c r="AY227" s="224" t="s">
        <v>209</v>
      </c>
    </row>
    <row r="228" spans="1:65" s="14" customFormat="1" ht="11.25">
      <c r="B228" s="229"/>
      <c r="C228" s="230"/>
      <c r="D228" s="212" t="s">
        <v>263</v>
      </c>
      <c r="E228" s="231" t="s">
        <v>1</v>
      </c>
      <c r="F228" s="232" t="s">
        <v>339</v>
      </c>
      <c r="G228" s="230"/>
      <c r="H228" s="233">
        <v>139.69999999999999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263</v>
      </c>
      <c r="AU228" s="239" t="s">
        <v>95</v>
      </c>
      <c r="AV228" s="14" t="s">
        <v>217</v>
      </c>
      <c r="AW228" s="14" t="s">
        <v>41</v>
      </c>
      <c r="AX228" s="14" t="s">
        <v>93</v>
      </c>
      <c r="AY228" s="239" t="s">
        <v>209</v>
      </c>
    </row>
    <row r="229" spans="1:65" s="2" customFormat="1" ht="24.2" customHeight="1">
      <c r="A229" s="35"/>
      <c r="B229" s="36"/>
      <c r="C229" s="194" t="s">
        <v>434</v>
      </c>
      <c r="D229" s="194" t="s">
        <v>212</v>
      </c>
      <c r="E229" s="195" t="s">
        <v>4095</v>
      </c>
      <c r="F229" s="196" t="s">
        <v>4096</v>
      </c>
      <c r="G229" s="197" t="s">
        <v>342</v>
      </c>
      <c r="H229" s="198">
        <v>27.94</v>
      </c>
      <c r="I229" s="199"/>
      <c r="J229" s="200">
        <f>ROUND(I229*H229,2)</f>
        <v>0</v>
      </c>
      <c r="K229" s="196" t="s">
        <v>324</v>
      </c>
      <c r="L229" s="40"/>
      <c r="M229" s="201" t="s">
        <v>1</v>
      </c>
      <c r="N229" s="202" t="s">
        <v>50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217</v>
      </c>
      <c r="AT229" s="205" t="s">
        <v>212</v>
      </c>
      <c r="AU229" s="205" t="s">
        <v>95</v>
      </c>
      <c r="AY229" s="17" t="s">
        <v>209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7" t="s">
        <v>93</v>
      </c>
      <c r="BK229" s="206">
        <f>ROUND(I229*H229,2)</f>
        <v>0</v>
      </c>
      <c r="BL229" s="17" t="s">
        <v>217</v>
      </c>
      <c r="BM229" s="205" t="s">
        <v>4330</v>
      </c>
    </row>
    <row r="230" spans="1:65" s="2" customFormat="1" ht="11.25">
      <c r="A230" s="35"/>
      <c r="B230" s="36"/>
      <c r="C230" s="37"/>
      <c r="D230" s="207" t="s">
        <v>219</v>
      </c>
      <c r="E230" s="37"/>
      <c r="F230" s="208" t="s">
        <v>4098</v>
      </c>
      <c r="G230" s="37"/>
      <c r="H230" s="37"/>
      <c r="I230" s="209"/>
      <c r="J230" s="37"/>
      <c r="K230" s="37"/>
      <c r="L230" s="40"/>
      <c r="M230" s="210"/>
      <c r="N230" s="211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7" t="s">
        <v>219</v>
      </c>
      <c r="AU230" s="17" t="s">
        <v>95</v>
      </c>
    </row>
    <row r="231" spans="1:65" s="13" customFormat="1" ht="11.25">
      <c r="B231" s="214"/>
      <c r="C231" s="215"/>
      <c r="D231" s="212" t="s">
        <v>263</v>
      </c>
      <c r="E231" s="216" t="s">
        <v>1</v>
      </c>
      <c r="F231" s="217" t="s">
        <v>4331</v>
      </c>
      <c r="G231" s="215"/>
      <c r="H231" s="218">
        <v>27.94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263</v>
      </c>
      <c r="AU231" s="224" t="s">
        <v>95</v>
      </c>
      <c r="AV231" s="13" t="s">
        <v>95</v>
      </c>
      <c r="AW231" s="13" t="s">
        <v>41</v>
      </c>
      <c r="AX231" s="13" t="s">
        <v>85</v>
      </c>
      <c r="AY231" s="224" t="s">
        <v>209</v>
      </c>
    </row>
    <row r="232" spans="1:65" s="14" customFormat="1" ht="11.25">
      <c r="B232" s="229"/>
      <c r="C232" s="230"/>
      <c r="D232" s="212" t="s">
        <v>263</v>
      </c>
      <c r="E232" s="231" t="s">
        <v>1</v>
      </c>
      <c r="F232" s="232" t="s">
        <v>339</v>
      </c>
      <c r="G232" s="230"/>
      <c r="H232" s="233">
        <v>27.94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263</v>
      </c>
      <c r="AU232" s="239" t="s">
        <v>95</v>
      </c>
      <c r="AV232" s="14" t="s">
        <v>217</v>
      </c>
      <c r="AW232" s="14" t="s">
        <v>41</v>
      </c>
      <c r="AX232" s="14" t="s">
        <v>93</v>
      </c>
      <c r="AY232" s="239" t="s">
        <v>209</v>
      </c>
    </row>
    <row r="233" spans="1:65" s="2" customFormat="1" ht="24.2" customHeight="1">
      <c r="A233" s="35"/>
      <c r="B233" s="36"/>
      <c r="C233" s="194" t="s">
        <v>440</v>
      </c>
      <c r="D233" s="194" t="s">
        <v>212</v>
      </c>
      <c r="E233" s="195" t="s">
        <v>4099</v>
      </c>
      <c r="F233" s="196" t="s">
        <v>4100</v>
      </c>
      <c r="G233" s="197" t="s">
        <v>342</v>
      </c>
      <c r="H233" s="198">
        <v>27.94</v>
      </c>
      <c r="I233" s="199"/>
      <c r="J233" s="200">
        <f>ROUND(I233*H233,2)</f>
        <v>0</v>
      </c>
      <c r="K233" s="196" t="s">
        <v>324</v>
      </c>
      <c r="L233" s="40"/>
      <c r="M233" s="201" t="s">
        <v>1</v>
      </c>
      <c r="N233" s="202" t="s">
        <v>50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217</v>
      </c>
      <c r="AT233" s="205" t="s">
        <v>212</v>
      </c>
      <c r="AU233" s="205" t="s">
        <v>95</v>
      </c>
      <c r="AY233" s="17" t="s">
        <v>209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7" t="s">
        <v>93</v>
      </c>
      <c r="BK233" s="206">
        <f>ROUND(I233*H233,2)</f>
        <v>0</v>
      </c>
      <c r="BL233" s="17" t="s">
        <v>217</v>
      </c>
      <c r="BM233" s="205" t="s">
        <v>4332</v>
      </c>
    </row>
    <row r="234" spans="1:65" s="2" customFormat="1" ht="11.25">
      <c r="A234" s="35"/>
      <c r="B234" s="36"/>
      <c r="C234" s="37"/>
      <c r="D234" s="207" t="s">
        <v>219</v>
      </c>
      <c r="E234" s="37"/>
      <c r="F234" s="208" t="s">
        <v>4102</v>
      </c>
      <c r="G234" s="37"/>
      <c r="H234" s="37"/>
      <c r="I234" s="209"/>
      <c r="J234" s="37"/>
      <c r="K234" s="37"/>
      <c r="L234" s="40"/>
      <c r="M234" s="210"/>
      <c r="N234" s="211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7" t="s">
        <v>219</v>
      </c>
      <c r="AU234" s="17" t="s">
        <v>95</v>
      </c>
    </row>
    <row r="235" spans="1:65" s="2" customFormat="1" ht="24.2" customHeight="1">
      <c r="A235" s="35"/>
      <c r="B235" s="36"/>
      <c r="C235" s="194" t="s">
        <v>7</v>
      </c>
      <c r="D235" s="194" t="s">
        <v>212</v>
      </c>
      <c r="E235" s="195" t="s">
        <v>4103</v>
      </c>
      <c r="F235" s="196" t="s">
        <v>4104</v>
      </c>
      <c r="G235" s="197" t="s">
        <v>383</v>
      </c>
      <c r="H235" s="198">
        <v>94.995999999999995</v>
      </c>
      <c r="I235" s="199"/>
      <c r="J235" s="200">
        <f>ROUND(I235*H235,2)</f>
        <v>0</v>
      </c>
      <c r="K235" s="196" t="s">
        <v>324</v>
      </c>
      <c r="L235" s="40"/>
      <c r="M235" s="201" t="s">
        <v>1</v>
      </c>
      <c r="N235" s="202" t="s">
        <v>50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217</v>
      </c>
      <c r="AT235" s="205" t="s">
        <v>212</v>
      </c>
      <c r="AU235" s="205" t="s">
        <v>95</v>
      </c>
      <c r="AY235" s="17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7" t="s">
        <v>93</v>
      </c>
      <c r="BK235" s="206">
        <f>ROUND(I235*H235,2)</f>
        <v>0</v>
      </c>
      <c r="BL235" s="17" t="s">
        <v>217</v>
      </c>
      <c r="BM235" s="205" t="s">
        <v>4333</v>
      </c>
    </row>
    <row r="236" spans="1:65" s="2" customFormat="1" ht="11.25">
      <c r="A236" s="35"/>
      <c r="B236" s="36"/>
      <c r="C236" s="37"/>
      <c r="D236" s="207" t="s">
        <v>219</v>
      </c>
      <c r="E236" s="37"/>
      <c r="F236" s="208" t="s">
        <v>4106</v>
      </c>
      <c r="G236" s="37"/>
      <c r="H236" s="37"/>
      <c r="I236" s="209"/>
      <c r="J236" s="37"/>
      <c r="K236" s="37"/>
      <c r="L236" s="40"/>
      <c r="M236" s="210"/>
      <c r="N236" s="211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7" t="s">
        <v>219</v>
      </c>
      <c r="AU236" s="17" t="s">
        <v>95</v>
      </c>
    </row>
    <row r="237" spans="1:65" s="13" customFormat="1" ht="11.25">
      <c r="B237" s="214"/>
      <c r="C237" s="215"/>
      <c r="D237" s="212" t="s">
        <v>263</v>
      </c>
      <c r="E237" s="216" t="s">
        <v>1</v>
      </c>
      <c r="F237" s="217" t="s">
        <v>4334</v>
      </c>
      <c r="G237" s="215"/>
      <c r="H237" s="218">
        <v>94.995999999999995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263</v>
      </c>
      <c r="AU237" s="224" t="s">
        <v>95</v>
      </c>
      <c r="AV237" s="13" t="s">
        <v>95</v>
      </c>
      <c r="AW237" s="13" t="s">
        <v>41</v>
      </c>
      <c r="AX237" s="13" t="s">
        <v>85</v>
      </c>
      <c r="AY237" s="224" t="s">
        <v>209</v>
      </c>
    </row>
    <row r="238" spans="1:65" s="14" customFormat="1" ht="11.25">
      <c r="B238" s="229"/>
      <c r="C238" s="230"/>
      <c r="D238" s="212" t="s">
        <v>263</v>
      </c>
      <c r="E238" s="231" t="s">
        <v>1</v>
      </c>
      <c r="F238" s="232" t="s">
        <v>339</v>
      </c>
      <c r="G238" s="230"/>
      <c r="H238" s="233">
        <v>94.995999999999995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263</v>
      </c>
      <c r="AU238" s="239" t="s">
        <v>95</v>
      </c>
      <c r="AV238" s="14" t="s">
        <v>217</v>
      </c>
      <c r="AW238" s="14" t="s">
        <v>41</v>
      </c>
      <c r="AX238" s="14" t="s">
        <v>93</v>
      </c>
      <c r="AY238" s="239" t="s">
        <v>209</v>
      </c>
    </row>
    <row r="239" spans="1:65" s="2" customFormat="1" ht="24.2" customHeight="1">
      <c r="A239" s="35"/>
      <c r="B239" s="36"/>
      <c r="C239" s="194" t="s">
        <v>451</v>
      </c>
      <c r="D239" s="194" t="s">
        <v>212</v>
      </c>
      <c r="E239" s="195" t="s">
        <v>391</v>
      </c>
      <c r="F239" s="196" t="s">
        <v>392</v>
      </c>
      <c r="G239" s="197" t="s">
        <v>342</v>
      </c>
      <c r="H239" s="198">
        <v>81.596000000000004</v>
      </c>
      <c r="I239" s="199"/>
      <c r="J239" s="200">
        <f>ROUND(I239*H239,2)</f>
        <v>0</v>
      </c>
      <c r="K239" s="196" t="s">
        <v>324</v>
      </c>
      <c r="L239" s="40"/>
      <c r="M239" s="201" t="s">
        <v>1</v>
      </c>
      <c r="N239" s="202" t="s">
        <v>50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217</v>
      </c>
      <c r="AT239" s="205" t="s">
        <v>212</v>
      </c>
      <c r="AU239" s="205" t="s">
        <v>95</v>
      </c>
      <c r="AY239" s="17" t="s">
        <v>209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7" t="s">
        <v>93</v>
      </c>
      <c r="BK239" s="206">
        <f>ROUND(I239*H239,2)</f>
        <v>0</v>
      </c>
      <c r="BL239" s="17" t="s">
        <v>217</v>
      </c>
      <c r="BM239" s="205" t="s">
        <v>4335</v>
      </c>
    </row>
    <row r="240" spans="1:65" s="2" customFormat="1" ht="11.25">
      <c r="A240" s="35"/>
      <c r="B240" s="36"/>
      <c r="C240" s="37"/>
      <c r="D240" s="207" t="s">
        <v>219</v>
      </c>
      <c r="E240" s="37"/>
      <c r="F240" s="208" t="s">
        <v>394</v>
      </c>
      <c r="G240" s="37"/>
      <c r="H240" s="37"/>
      <c r="I240" s="209"/>
      <c r="J240" s="37"/>
      <c r="K240" s="37"/>
      <c r="L240" s="40"/>
      <c r="M240" s="210"/>
      <c r="N240" s="211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7" t="s">
        <v>219</v>
      </c>
      <c r="AU240" s="17" t="s">
        <v>95</v>
      </c>
    </row>
    <row r="241" spans="1:65" s="13" customFormat="1" ht="11.25">
      <c r="B241" s="214"/>
      <c r="C241" s="215"/>
      <c r="D241" s="212" t="s">
        <v>263</v>
      </c>
      <c r="E241" s="216" t="s">
        <v>1</v>
      </c>
      <c r="F241" s="217" t="s">
        <v>4336</v>
      </c>
      <c r="G241" s="215"/>
      <c r="H241" s="218">
        <v>81.596000000000004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263</v>
      </c>
      <c r="AU241" s="224" t="s">
        <v>95</v>
      </c>
      <c r="AV241" s="13" t="s">
        <v>95</v>
      </c>
      <c r="AW241" s="13" t="s">
        <v>41</v>
      </c>
      <c r="AX241" s="13" t="s">
        <v>85</v>
      </c>
      <c r="AY241" s="224" t="s">
        <v>209</v>
      </c>
    </row>
    <row r="242" spans="1:65" s="14" customFormat="1" ht="11.25">
      <c r="B242" s="229"/>
      <c r="C242" s="230"/>
      <c r="D242" s="212" t="s">
        <v>263</v>
      </c>
      <c r="E242" s="231" t="s">
        <v>1</v>
      </c>
      <c r="F242" s="232" t="s">
        <v>339</v>
      </c>
      <c r="G242" s="230"/>
      <c r="H242" s="233">
        <v>81.596000000000004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263</v>
      </c>
      <c r="AU242" s="239" t="s">
        <v>95</v>
      </c>
      <c r="AV242" s="14" t="s">
        <v>217</v>
      </c>
      <c r="AW242" s="14" t="s">
        <v>41</v>
      </c>
      <c r="AX242" s="14" t="s">
        <v>93</v>
      </c>
      <c r="AY242" s="239" t="s">
        <v>209</v>
      </c>
    </row>
    <row r="243" spans="1:65" s="2" customFormat="1" ht="24.2" customHeight="1">
      <c r="A243" s="35"/>
      <c r="B243" s="36"/>
      <c r="C243" s="194" t="s">
        <v>459</v>
      </c>
      <c r="D243" s="194" t="s">
        <v>212</v>
      </c>
      <c r="E243" s="195" t="s">
        <v>4110</v>
      </c>
      <c r="F243" s="196" t="s">
        <v>4111</v>
      </c>
      <c r="G243" s="197" t="s">
        <v>342</v>
      </c>
      <c r="H243" s="198">
        <v>37.283000000000001</v>
      </c>
      <c r="I243" s="199"/>
      <c r="J243" s="200">
        <f>ROUND(I243*H243,2)</f>
        <v>0</v>
      </c>
      <c r="K243" s="196" t="s">
        <v>324</v>
      </c>
      <c r="L243" s="40"/>
      <c r="M243" s="201" t="s">
        <v>1</v>
      </c>
      <c r="N243" s="202" t="s">
        <v>50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217</v>
      </c>
      <c r="AT243" s="205" t="s">
        <v>212</v>
      </c>
      <c r="AU243" s="205" t="s">
        <v>95</v>
      </c>
      <c r="AY243" s="17" t="s">
        <v>209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7" t="s">
        <v>93</v>
      </c>
      <c r="BK243" s="206">
        <f>ROUND(I243*H243,2)</f>
        <v>0</v>
      </c>
      <c r="BL243" s="17" t="s">
        <v>217</v>
      </c>
      <c r="BM243" s="205" t="s">
        <v>4337</v>
      </c>
    </row>
    <row r="244" spans="1:65" s="2" customFormat="1" ht="11.25">
      <c r="A244" s="35"/>
      <c r="B244" s="36"/>
      <c r="C244" s="37"/>
      <c r="D244" s="207" t="s">
        <v>219</v>
      </c>
      <c r="E244" s="37"/>
      <c r="F244" s="208" t="s">
        <v>4113</v>
      </c>
      <c r="G244" s="37"/>
      <c r="H244" s="37"/>
      <c r="I244" s="209"/>
      <c r="J244" s="37"/>
      <c r="K244" s="37"/>
      <c r="L244" s="40"/>
      <c r="M244" s="210"/>
      <c r="N244" s="211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7" t="s">
        <v>219</v>
      </c>
      <c r="AU244" s="17" t="s">
        <v>95</v>
      </c>
    </row>
    <row r="245" spans="1:65" s="13" customFormat="1" ht="11.25">
      <c r="B245" s="214"/>
      <c r="C245" s="215"/>
      <c r="D245" s="212" t="s">
        <v>263</v>
      </c>
      <c r="E245" s="216" t="s">
        <v>1</v>
      </c>
      <c r="F245" s="217" t="s">
        <v>4338</v>
      </c>
      <c r="G245" s="215"/>
      <c r="H245" s="218">
        <v>34.402999999999999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263</v>
      </c>
      <c r="AU245" s="224" t="s">
        <v>95</v>
      </c>
      <c r="AV245" s="13" t="s">
        <v>95</v>
      </c>
      <c r="AW245" s="13" t="s">
        <v>41</v>
      </c>
      <c r="AX245" s="13" t="s">
        <v>85</v>
      </c>
      <c r="AY245" s="224" t="s">
        <v>209</v>
      </c>
    </row>
    <row r="246" spans="1:65" s="13" customFormat="1" ht="11.25">
      <c r="B246" s="214"/>
      <c r="C246" s="215"/>
      <c r="D246" s="212" t="s">
        <v>263</v>
      </c>
      <c r="E246" s="216" t="s">
        <v>1</v>
      </c>
      <c r="F246" s="217" t="s">
        <v>4339</v>
      </c>
      <c r="G246" s="215"/>
      <c r="H246" s="218">
        <v>2.88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263</v>
      </c>
      <c r="AU246" s="224" t="s">
        <v>95</v>
      </c>
      <c r="AV246" s="13" t="s">
        <v>95</v>
      </c>
      <c r="AW246" s="13" t="s">
        <v>41</v>
      </c>
      <c r="AX246" s="13" t="s">
        <v>85</v>
      </c>
      <c r="AY246" s="224" t="s">
        <v>209</v>
      </c>
    </row>
    <row r="247" spans="1:65" s="14" customFormat="1" ht="11.25">
      <c r="B247" s="229"/>
      <c r="C247" s="230"/>
      <c r="D247" s="212" t="s">
        <v>263</v>
      </c>
      <c r="E247" s="231" t="s">
        <v>1</v>
      </c>
      <c r="F247" s="232" t="s">
        <v>339</v>
      </c>
      <c r="G247" s="230"/>
      <c r="H247" s="233">
        <v>37.283000000000001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263</v>
      </c>
      <c r="AU247" s="239" t="s">
        <v>95</v>
      </c>
      <c r="AV247" s="14" t="s">
        <v>217</v>
      </c>
      <c r="AW247" s="14" t="s">
        <v>41</v>
      </c>
      <c r="AX247" s="14" t="s">
        <v>93</v>
      </c>
      <c r="AY247" s="239" t="s">
        <v>209</v>
      </c>
    </row>
    <row r="248" spans="1:65" s="2" customFormat="1" ht="16.5" customHeight="1">
      <c r="A248" s="35"/>
      <c r="B248" s="36"/>
      <c r="C248" s="250" t="s">
        <v>466</v>
      </c>
      <c r="D248" s="250" t="s">
        <v>405</v>
      </c>
      <c r="E248" s="251" t="s">
        <v>4115</v>
      </c>
      <c r="F248" s="252" t="s">
        <v>4116</v>
      </c>
      <c r="G248" s="253" t="s">
        <v>383</v>
      </c>
      <c r="H248" s="254">
        <v>74.566000000000003</v>
      </c>
      <c r="I248" s="255"/>
      <c r="J248" s="256">
        <f>ROUND(I248*H248,2)</f>
        <v>0</v>
      </c>
      <c r="K248" s="252" t="s">
        <v>324</v>
      </c>
      <c r="L248" s="257"/>
      <c r="M248" s="258" t="s">
        <v>1</v>
      </c>
      <c r="N248" s="259" t="s">
        <v>50</v>
      </c>
      <c r="O248" s="72"/>
      <c r="P248" s="203">
        <f>O248*H248</f>
        <v>0</v>
      </c>
      <c r="Q248" s="203">
        <v>1</v>
      </c>
      <c r="R248" s="203">
        <f>Q248*H248</f>
        <v>74.566000000000003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254</v>
      </c>
      <c r="AT248" s="205" t="s">
        <v>405</v>
      </c>
      <c r="AU248" s="205" t="s">
        <v>95</v>
      </c>
      <c r="AY248" s="17" t="s">
        <v>209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7" t="s">
        <v>93</v>
      </c>
      <c r="BK248" s="206">
        <f>ROUND(I248*H248,2)</f>
        <v>0</v>
      </c>
      <c r="BL248" s="17" t="s">
        <v>217</v>
      </c>
      <c r="BM248" s="205" t="s">
        <v>4340</v>
      </c>
    </row>
    <row r="249" spans="1:65" s="13" customFormat="1" ht="11.25">
      <c r="B249" s="214"/>
      <c r="C249" s="215"/>
      <c r="D249" s="212" t="s">
        <v>263</v>
      </c>
      <c r="E249" s="216" t="s">
        <v>1</v>
      </c>
      <c r="F249" s="217" t="s">
        <v>4341</v>
      </c>
      <c r="G249" s="215"/>
      <c r="H249" s="218">
        <v>74.566000000000003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263</v>
      </c>
      <c r="AU249" s="224" t="s">
        <v>95</v>
      </c>
      <c r="AV249" s="13" t="s">
        <v>95</v>
      </c>
      <c r="AW249" s="13" t="s">
        <v>41</v>
      </c>
      <c r="AX249" s="13" t="s">
        <v>93</v>
      </c>
      <c r="AY249" s="224" t="s">
        <v>209</v>
      </c>
    </row>
    <row r="250" spans="1:65" s="2" customFormat="1" ht="24.2" customHeight="1">
      <c r="A250" s="35"/>
      <c r="B250" s="36"/>
      <c r="C250" s="194" t="s">
        <v>471</v>
      </c>
      <c r="D250" s="194" t="s">
        <v>212</v>
      </c>
      <c r="E250" s="195" t="s">
        <v>4119</v>
      </c>
      <c r="F250" s="196" t="s">
        <v>4120</v>
      </c>
      <c r="G250" s="197" t="s">
        <v>462</v>
      </c>
      <c r="H250" s="198">
        <v>36.4</v>
      </c>
      <c r="I250" s="199"/>
      <c r="J250" s="200">
        <f>ROUND(I250*H250,2)</f>
        <v>0</v>
      </c>
      <c r="K250" s="196" t="s">
        <v>324</v>
      </c>
      <c r="L250" s="40"/>
      <c r="M250" s="201" t="s">
        <v>1</v>
      </c>
      <c r="N250" s="202" t="s">
        <v>50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217</v>
      </c>
      <c r="AT250" s="205" t="s">
        <v>212</v>
      </c>
      <c r="AU250" s="205" t="s">
        <v>95</v>
      </c>
      <c r="AY250" s="17" t="s">
        <v>209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7" t="s">
        <v>93</v>
      </c>
      <c r="BK250" s="206">
        <f>ROUND(I250*H250,2)</f>
        <v>0</v>
      </c>
      <c r="BL250" s="17" t="s">
        <v>217</v>
      </c>
      <c r="BM250" s="205" t="s">
        <v>4342</v>
      </c>
    </row>
    <row r="251" spans="1:65" s="2" customFormat="1" ht="11.25">
      <c r="A251" s="35"/>
      <c r="B251" s="36"/>
      <c r="C251" s="37"/>
      <c r="D251" s="207" t="s">
        <v>219</v>
      </c>
      <c r="E251" s="37"/>
      <c r="F251" s="208" t="s">
        <v>4122</v>
      </c>
      <c r="G251" s="37"/>
      <c r="H251" s="37"/>
      <c r="I251" s="209"/>
      <c r="J251" s="37"/>
      <c r="K251" s="37"/>
      <c r="L251" s="40"/>
      <c r="M251" s="210"/>
      <c r="N251" s="211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7" t="s">
        <v>219</v>
      </c>
      <c r="AU251" s="17" t="s">
        <v>95</v>
      </c>
    </row>
    <row r="252" spans="1:65" s="2" customFormat="1" ht="24.2" customHeight="1">
      <c r="A252" s="35"/>
      <c r="B252" s="36"/>
      <c r="C252" s="194" t="s">
        <v>477</v>
      </c>
      <c r="D252" s="194" t="s">
        <v>212</v>
      </c>
      <c r="E252" s="195" t="s">
        <v>4123</v>
      </c>
      <c r="F252" s="196" t="s">
        <v>4124</v>
      </c>
      <c r="G252" s="197" t="s">
        <v>462</v>
      </c>
      <c r="H252" s="198">
        <v>36.4</v>
      </c>
      <c r="I252" s="199"/>
      <c r="J252" s="200">
        <f>ROUND(I252*H252,2)</f>
        <v>0</v>
      </c>
      <c r="K252" s="196" t="s">
        <v>324</v>
      </c>
      <c r="L252" s="40"/>
      <c r="M252" s="201" t="s">
        <v>1</v>
      </c>
      <c r="N252" s="202" t="s">
        <v>50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217</v>
      </c>
      <c r="AT252" s="205" t="s">
        <v>212</v>
      </c>
      <c r="AU252" s="205" t="s">
        <v>95</v>
      </c>
      <c r="AY252" s="17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7" t="s">
        <v>93</v>
      </c>
      <c r="BK252" s="206">
        <f>ROUND(I252*H252,2)</f>
        <v>0</v>
      </c>
      <c r="BL252" s="17" t="s">
        <v>217</v>
      </c>
      <c r="BM252" s="205" t="s">
        <v>4343</v>
      </c>
    </row>
    <row r="253" spans="1:65" s="2" customFormat="1" ht="11.25">
      <c r="A253" s="35"/>
      <c r="B253" s="36"/>
      <c r="C253" s="37"/>
      <c r="D253" s="207" t="s">
        <v>219</v>
      </c>
      <c r="E253" s="37"/>
      <c r="F253" s="208" t="s">
        <v>4126</v>
      </c>
      <c r="G253" s="37"/>
      <c r="H253" s="37"/>
      <c r="I253" s="209"/>
      <c r="J253" s="37"/>
      <c r="K253" s="37"/>
      <c r="L253" s="40"/>
      <c r="M253" s="210"/>
      <c r="N253" s="211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7" t="s">
        <v>219</v>
      </c>
      <c r="AU253" s="17" t="s">
        <v>95</v>
      </c>
    </row>
    <row r="254" spans="1:65" s="13" customFormat="1" ht="11.25">
      <c r="B254" s="214"/>
      <c r="C254" s="215"/>
      <c r="D254" s="212" t="s">
        <v>263</v>
      </c>
      <c r="E254" s="216" t="s">
        <v>1</v>
      </c>
      <c r="F254" s="217" t="s">
        <v>4344</v>
      </c>
      <c r="G254" s="215"/>
      <c r="H254" s="218">
        <v>36.4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263</v>
      </c>
      <c r="AU254" s="224" t="s">
        <v>95</v>
      </c>
      <c r="AV254" s="13" t="s">
        <v>95</v>
      </c>
      <c r="AW254" s="13" t="s">
        <v>41</v>
      </c>
      <c r="AX254" s="13" t="s">
        <v>85</v>
      </c>
      <c r="AY254" s="224" t="s">
        <v>209</v>
      </c>
    </row>
    <row r="255" spans="1:65" s="14" customFormat="1" ht="11.25">
      <c r="B255" s="229"/>
      <c r="C255" s="230"/>
      <c r="D255" s="212" t="s">
        <v>263</v>
      </c>
      <c r="E255" s="231" t="s">
        <v>1</v>
      </c>
      <c r="F255" s="232" t="s">
        <v>339</v>
      </c>
      <c r="G255" s="230"/>
      <c r="H255" s="233">
        <v>36.4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263</v>
      </c>
      <c r="AU255" s="239" t="s">
        <v>95</v>
      </c>
      <c r="AV255" s="14" t="s">
        <v>217</v>
      </c>
      <c r="AW255" s="14" t="s">
        <v>41</v>
      </c>
      <c r="AX255" s="14" t="s">
        <v>93</v>
      </c>
      <c r="AY255" s="239" t="s">
        <v>209</v>
      </c>
    </row>
    <row r="256" spans="1:65" s="2" customFormat="1" ht="16.5" customHeight="1">
      <c r="A256" s="35"/>
      <c r="B256" s="36"/>
      <c r="C256" s="250" t="s">
        <v>483</v>
      </c>
      <c r="D256" s="250" t="s">
        <v>405</v>
      </c>
      <c r="E256" s="251" t="s">
        <v>4127</v>
      </c>
      <c r="F256" s="252" t="s">
        <v>4128</v>
      </c>
      <c r="G256" s="253" t="s">
        <v>2034</v>
      </c>
      <c r="H256" s="254">
        <v>0.72799999999999998</v>
      </c>
      <c r="I256" s="255"/>
      <c r="J256" s="256">
        <f>ROUND(I256*H256,2)</f>
        <v>0</v>
      </c>
      <c r="K256" s="252" t="s">
        <v>324</v>
      </c>
      <c r="L256" s="257"/>
      <c r="M256" s="258" t="s">
        <v>1</v>
      </c>
      <c r="N256" s="259" t="s">
        <v>50</v>
      </c>
      <c r="O256" s="72"/>
      <c r="P256" s="203">
        <f>O256*H256</f>
        <v>0</v>
      </c>
      <c r="Q256" s="203">
        <v>1E-3</v>
      </c>
      <c r="R256" s="203">
        <f>Q256*H256</f>
        <v>7.2800000000000002E-4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254</v>
      </c>
      <c r="AT256" s="205" t="s">
        <v>405</v>
      </c>
      <c r="AU256" s="205" t="s">
        <v>95</v>
      </c>
      <c r="AY256" s="17" t="s">
        <v>209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7" t="s">
        <v>93</v>
      </c>
      <c r="BK256" s="206">
        <f>ROUND(I256*H256,2)</f>
        <v>0</v>
      </c>
      <c r="BL256" s="17" t="s">
        <v>217</v>
      </c>
      <c r="BM256" s="205" t="s">
        <v>4345</v>
      </c>
    </row>
    <row r="257" spans="1:65" s="13" customFormat="1" ht="11.25">
      <c r="B257" s="214"/>
      <c r="C257" s="215"/>
      <c r="D257" s="212" t="s">
        <v>263</v>
      </c>
      <c r="E257" s="216" t="s">
        <v>1</v>
      </c>
      <c r="F257" s="217" t="s">
        <v>4346</v>
      </c>
      <c r="G257" s="215"/>
      <c r="H257" s="218">
        <v>0.72799999999999998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263</v>
      </c>
      <c r="AU257" s="224" t="s">
        <v>95</v>
      </c>
      <c r="AV257" s="13" t="s">
        <v>95</v>
      </c>
      <c r="AW257" s="13" t="s">
        <v>41</v>
      </c>
      <c r="AX257" s="13" t="s">
        <v>85</v>
      </c>
      <c r="AY257" s="224" t="s">
        <v>209</v>
      </c>
    </row>
    <row r="258" spans="1:65" s="14" customFormat="1" ht="11.25">
      <c r="B258" s="229"/>
      <c r="C258" s="230"/>
      <c r="D258" s="212" t="s">
        <v>263</v>
      </c>
      <c r="E258" s="231" t="s">
        <v>1</v>
      </c>
      <c r="F258" s="232" t="s">
        <v>339</v>
      </c>
      <c r="G258" s="230"/>
      <c r="H258" s="233">
        <v>0.72799999999999998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263</v>
      </c>
      <c r="AU258" s="239" t="s">
        <v>95</v>
      </c>
      <c r="AV258" s="14" t="s">
        <v>217</v>
      </c>
      <c r="AW258" s="14" t="s">
        <v>41</v>
      </c>
      <c r="AX258" s="14" t="s">
        <v>93</v>
      </c>
      <c r="AY258" s="239" t="s">
        <v>209</v>
      </c>
    </row>
    <row r="259" spans="1:65" s="2" customFormat="1" ht="24.2" customHeight="1">
      <c r="A259" s="35"/>
      <c r="B259" s="36"/>
      <c r="C259" s="194" t="s">
        <v>490</v>
      </c>
      <c r="D259" s="194" t="s">
        <v>212</v>
      </c>
      <c r="E259" s="195" t="s">
        <v>3925</v>
      </c>
      <c r="F259" s="196" t="s">
        <v>3926</v>
      </c>
      <c r="G259" s="197" t="s">
        <v>462</v>
      </c>
      <c r="H259" s="198">
        <v>36.4</v>
      </c>
      <c r="I259" s="199"/>
      <c r="J259" s="200">
        <f>ROUND(I259*H259,2)</f>
        <v>0</v>
      </c>
      <c r="K259" s="196" t="s">
        <v>324</v>
      </c>
      <c r="L259" s="40"/>
      <c r="M259" s="201" t="s">
        <v>1</v>
      </c>
      <c r="N259" s="202" t="s">
        <v>50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217</v>
      </c>
      <c r="AT259" s="205" t="s">
        <v>212</v>
      </c>
      <c r="AU259" s="205" t="s">
        <v>95</v>
      </c>
      <c r="AY259" s="17" t="s">
        <v>209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7" t="s">
        <v>93</v>
      </c>
      <c r="BK259" s="206">
        <f>ROUND(I259*H259,2)</f>
        <v>0</v>
      </c>
      <c r="BL259" s="17" t="s">
        <v>217</v>
      </c>
      <c r="BM259" s="205" t="s">
        <v>4347</v>
      </c>
    </row>
    <row r="260" spans="1:65" s="2" customFormat="1" ht="11.25">
      <c r="A260" s="35"/>
      <c r="B260" s="36"/>
      <c r="C260" s="37"/>
      <c r="D260" s="207" t="s">
        <v>219</v>
      </c>
      <c r="E260" s="37"/>
      <c r="F260" s="208" t="s">
        <v>3928</v>
      </c>
      <c r="G260" s="37"/>
      <c r="H260" s="37"/>
      <c r="I260" s="209"/>
      <c r="J260" s="37"/>
      <c r="K260" s="37"/>
      <c r="L260" s="40"/>
      <c r="M260" s="210"/>
      <c r="N260" s="211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7" t="s">
        <v>219</v>
      </c>
      <c r="AU260" s="17" t="s">
        <v>95</v>
      </c>
    </row>
    <row r="261" spans="1:65" s="13" customFormat="1" ht="11.25">
      <c r="B261" s="214"/>
      <c r="C261" s="215"/>
      <c r="D261" s="212" t="s">
        <v>263</v>
      </c>
      <c r="E261" s="216" t="s">
        <v>1</v>
      </c>
      <c r="F261" s="217" t="s">
        <v>4344</v>
      </c>
      <c r="G261" s="215"/>
      <c r="H261" s="218">
        <v>36.4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263</v>
      </c>
      <c r="AU261" s="224" t="s">
        <v>95</v>
      </c>
      <c r="AV261" s="13" t="s">
        <v>95</v>
      </c>
      <c r="AW261" s="13" t="s">
        <v>41</v>
      </c>
      <c r="AX261" s="13" t="s">
        <v>85</v>
      </c>
      <c r="AY261" s="224" t="s">
        <v>209</v>
      </c>
    </row>
    <row r="262" spans="1:65" s="14" customFormat="1" ht="11.25">
      <c r="B262" s="229"/>
      <c r="C262" s="230"/>
      <c r="D262" s="212" t="s">
        <v>263</v>
      </c>
      <c r="E262" s="231" t="s">
        <v>1</v>
      </c>
      <c r="F262" s="232" t="s">
        <v>339</v>
      </c>
      <c r="G262" s="230"/>
      <c r="H262" s="233">
        <v>36.4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263</v>
      </c>
      <c r="AU262" s="239" t="s">
        <v>95</v>
      </c>
      <c r="AV262" s="14" t="s">
        <v>217</v>
      </c>
      <c r="AW262" s="14" t="s">
        <v>41</v>
      </c>
      <c r="AX262" s="14" t="s">
        <v>93</v>
      </c>
      <c r="AY262" s="239" t="s">
        <v>209</v>
      </c>
    </row>
    <row r="263" spans="1:65" s="12" customFormat="1" ht="22.9" customHeight="1">
      <c r="B263" s="178"/>
      <c r="C263" s="179"/>
      <c r="D263" s="180" t="s">
        <v>84</v>
      </c>
      <c r="E263" s="192" t="s">
        <v>130</v>
      </c>
      <c r="F263" s="192" t="s">
        <v>489</v>
      </c>
      <c r="G263" s="179"/>
      <c r="H263" s="179"/>
      <c r="I263" s="182"/>
      <c r="J263" s="193">
        <f>BK263</f>
        <v>0</v>
      </c>
      <c r="K263" s="179"/>
      <c r="L263" s="184"/>
      <c r="M263" s="185"/>
      <c r="N263" s="186"/>
      <c r="O263" s="186"/>
      <c r="P263" s="187">
        <f>SUM(P264:P267)</f>
        <v>0</v>
      </c>
      <c r="Q263" s="186"/>
      <c r="R263" s="187">
        <f>SUM(R264:R267)</f>
        <v>0</v>
      </c>
      <c r="S263" s="186"/>
      <c r="T263" s="188">
        <f>SUM(T264:T267)</f>
        <v>0</v>
      </c>
      <c r="AR263" s="189" t="s">
        <v>93</v>
      </c>
      <c r="AT263" s="190" t="s">
        <v>84</v>
      </c>
      <c r="AU263" s="190" t="s">
        <v>93</v>
      </c>
      <c r="AY263" s="189" t="s">
        <v>209</v>
      </c>
      <c r="BK263" s="191">
        <f>SUM(BK264:BK267)</f>
        <v>0</v>
      </c>
    </row>
    <row r="264" spans="1:65" s="2" customFormat="1" ht="16.5" customHeight="1">
      <c r="A264" s="35"/>
      <c r="B264" s="36"/>
      <c r="C264" s="194" t="s">
        <v>499</v>
      </c>
      <c r="D264" s="194" t="s">
        <v>212</v>
      </c>
      <c r="E264" s="195" t="s">
        <v>4133</v>
      </c>
      <c r="F264" s="196" t="s">
        <v>4134</v>
      </c>
      <c r="G264" s="197" t="s">
        <v>334</v>
      </c>
      <c r="H264" s="198">
        <v>76.45</v>
      </c>
      <c r="I264" s="199"/>
      <c r="J264" s="200">
        <f>ROUND(I264*H264,2)</f>
        <v>0</v>
      </c>
      <c r="K264" s="196" t="s">
        <v>324</v>
      </c>
      <c r="L264" s="40"/>
      <c r="M264" s="201" t="s">
        <v>1</v>
      </c>
      <c r="N264" s="202" t="s">
        <v>50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217</v>
      </c>
      <c r="AT264" s="205" t="s">
        <v>212</v>
      </c>
      <c r="AU264" s="205" t="s">
        <v>95</v>
      </c>
      <c r="AY264" s="17" t="s">
        <v>209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7" t="s">
        <v>93</v>
      </c>
      <c r="BK264" s="206">
        <f>ROUND(I264*H264,2)</f>
        <v>0</v>
      </c>
      <c r="BL264" s="17" t="s">
        <v>217</v>
      </c>
      <c r="BM264" s="205" t="s">
        <v>4348</v>
      </c>
    </row>
    <row r="265" spans="1:65" s="2" customFormat="1" ht="11.25">
      <c r="A265" s="35"/>
      <c r="B265" s="36"/>
      <c r="C265" s="37"/>
      <c r="D265" s="207" t="s">
        <v>219</v>
      </c>
      <c r="E265" s="37"/>
      <c r="F265" s="208" t="s">
        <v>4136</v>
      </c>
      <c r="G265" s="37"/>
      <c r="H265" s="37"/>
      <c r="I265" s="209"/>
      <c r="J265" s="37"/>
      <c r="K265" s="37"/>
      <c r="L265" s="40"/>
      <c r="M265" s="210"/>
      <c r="N265" s="211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219</v>
      </c>
      <c r="AU265" s="17" t="s">
        <v>95</v>
      </c>
    </row>
    <row r="266" spans="1:65" s="2" customFormat="1" ht="21.75" customHeight="1">
      <c r="A266" s="35"/>
      <c r="B266" s="36"/>
      <c r="C266" s="194" t="s">
        <v>512</v>
      </c>
      <c r="D266" s="194" t="s">
        <v>212</v>
      </c>
      <c r="E266" s="195" t="s">
        <v>4137</v>
      </c>
      <c r="F266" s="196" t="s">
        <v>4138</v>
      </c>
      <c r="G266" s="197" t="s">
        <v>334</v>
      </c>
      <c r="H266" s="198">
        <v>76.45</v>
      </c>
      <c r="I266" s="199"/>
      <c r="J266" s="200">
        <f>ROUND(I266*H266,2)</f>
        <v>0</v>
      </c>
      <c r="K266" s="196" t="s">
        <v>324</v>
      </c>
      <c r="L266" s="40"/>
      <c r="M266" s="201" t="s">
        <v>1</v>
      </c>
      <c r="N266" s="202" t="s">
        <v>50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217</v>
      </c>
      <c r="AT266" s="205" t="s">
        <v>212</v>
      </c>
      <c r="AU266" s="205" t="s">
        <v>95</v>
      </c>
      <c r="AY266" s="17" t="s">
        <v>209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7" t="s">
        <v>93</v>
      </c>
      <c r="BK266" s="206">
        <f>ROUND(I266*H266,2)</f>
        <v>0</v>
      </c>
      <c r="BL266" s="17" t="s">
        <v>217</v>
      </c>
      <c r="BM266" s="205" t="s">
        <v>4349</v>
      </c>
    </row>
    <row r="267" spans="1:65" s="2" customFormat="1" ht="11.25">
      <c r="A267" s="35"/>
      <c r="B267" s="36"/>
      <c r="C267" s="37"/>
      <c r="D267" s="207" t="s">
        <v>219</v>
      </c>
      <c r="E267" s="37"/>
      <c r="F267" s="208" t="s">
        <v>4140</v>
      </c>
      <c r="G267" s="37"/>
      <c r="H267" s="37"/>
      <c r="I267" s="209"/>
      <c r="J267" s="37"/>
      <c r="K267" s="37"/>
      <c r="L267" s="40"/>
      <c r="M267" s="210"/>
      <c r="N267" s="211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7" t="s">
        <v>219</v>
      </c>
      <c r="AU267" s="17" t="s">
        <v>95</v>
      </c>
    </row>
    <row r="268" spans="1:65" s="12" customFormat="1" ht="22.9" customHeight="1">
      <c r="B268" s="178"/>
      <c r="C268" s="179"/>
      <c r="D268" s="180" t="s">
        <v>84</v>
      </c>
      <c r="E268" s="192" t="s">
        <v>217</v>
      </c>
      <c r="F268" s="192" t="s">
        <v>662</v>
      </c>
      <c r="G268" s="179"/>
      <c r="H268" s="179"/>
      <c r="I268" s="182"/>
      <c r="J268" s="193">
        <f>BK268</f>
        <v>0</v>
      </c>
      <c r="K268" s="179"/>
      <c r="L268" s="184"/>
      <c r="M268" s="185"/>
      <c r="N268" s="186"/>
      <c r="O268" s="186"/>
      <c r="P268" s="187">
        <f>SUM(P269:P284)</f>
        <v>0</v>
      </c>
      <c r="Q268" s="186"/>
      <c r="R268" s="187">
        <f>SUM(R269:R284)</f>
        <v>16.890793739799996</v>
      </c>
      <c r="S268" s="186"/>
      <c r="T268" s="188">
        <f>SUM(T269:T284)</f>
        <v>0</v>
      </c>
      <c r="AR268" s="189" t="s">
        <v>93</v>
      </c>
      <c r="AT268" s="190" t="s">
        <v>84</v>
      </c>
      <c r="AU268" s="190" t="s">
        <v>93</v>
      </c>
      <c r="AY268" s="189" t="s">
        <v>209</v>
      </c>
      <c r="BK268" s="191">
        <f>SUM(BK269:BK284)</f>
        <v>0</v>
      </c>
    </row>
    <row r="269" spans="1:65" s="2" customFormat="1" ht="16.5" customHeight="1">
      <c r="A269" s="35"/>
      <c r="B269" s="36"/>
      <c r="C269" s="194" t="s">
        <v>519</v>
      </c>
      <c r="D269" s="194" t="s">
        <v>212</v>
      </c>
      <c r="E269" s="195" t="s">
        <v>4141</v>
      </c>
      <c r="F269" s="196" t="s">
        <v>4142</v>
      </c>
      <c r="G269" s="197" t="s">
        <v>342</v>
      </c>
      <c r="H269" s="198">
        <v>8.6869999999999994</v>
      </c>
      <c r="I269" s="199"/>
      <c r="J269" s="200">
        <f>ROUND(I269*H269,2)</f>
        <v>0</v>
      </c>
      <c r="K269" s="196" t="s">
        <v>324</v>
      </c>
      <c r="L269" s="40"/>
      <c r="M269" s="201" t="s">
        <v>1</v>
      </c>
      <c r="N269" s="202" t="s">
        <v>50</v>
      </c>
      <c r="O269" s="72"/>
      <c r="P269" s="203">
        <f>O269*H269</f>
        <v>0</v>
      </c>
      <c r="Q269" s="203">
        <v>1.8907700000000001</v>
      </c>
      <c r="R269" s="203">
        <f>Q269*H269</f>
        <v>16.425118989999998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217</v>
      </c>
      <c r="AT269" s="205" t="s">
        <v>212</v>
      </c>
      <c r="AU269" s="205" t="s">
        <v>95</v>
      </c>
      <c r="AY269" s="17" t="s">
        <v>209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7" t="s">
        <v>93</v>
      </c>
      <c r="BK269" s="206">
        <f>ROUND(I269*H269,2)</f>
        <v>0</v>
      </c>
      <c r="BL269" s="17" t="s">
        <v>217</v>
      </c>
      <c r="BM269" s="205" t="s">
        <v>4350</v>
      </c>
    </row>
    <row r="270" spans="1:65" s="2" customFormat="1" ht="11.25">
      <c r="A270" s="35"/>
      <c r="B270" s="36"/>
      <c r="C270" s="37"/>
      <c r="D270" s="207" t="s">
        <v>219</v>
      </c>
      <c r="E270" s="37"/>
      <c r="F270" s="208" t="s">
        <v>4144</v>
      </c>
      <c r="G270" s="37"/>
      <c r="H270" s="37"/>
      <c r="I270" s="209"/>
      <c r="J270" s="37"/>
      <c r="K270" s="37"/>
      <c r="L270" s="40"/>
      <c r="M270" s="210"/>
      <c r="N270" s="211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7" t="s">
        <v>219</v>
      </c>
      <c r="AU270" s="17" t="s">
        <v>95</v>
      </c>
    </row>
    <row r="271" spans="1:65" s="13" customFormat="1" ht="11.25">
      <c r="B271" s="214"/>
      <c r="C271" s="215"/>
      <c r="D271" s="212" t="s">
        <v>263</v>
      </c>
      <c r="E271" s="216" t="s">
        <v>1</v>
      </c>
      <c r="F271" s="217" t="s">
        <v>4351</v>
      </c>
      <c r="G271" s="215"/>
      <c r="H271" s="218">
        <v>7.6449999999999996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263</v>
      </c>
      <c r="AU271" s="224" t="s">
        <v>95</v>
      </c>
      <c r="AV271" s="13" t="s">
        <v>95</v>
      </c>
      <c r="AW271" s="13" t="s">
        <v>41</v>
      </c>
      <c r="AX271" s="13" t="s">
        <v>85</v>
      </c>
      <c r="AY271" s="224" t="s">
        <v>209</v>
      </c>
    </row>
    <row r="272" spans="1:65" s="13" customFormat="1" ht="11.25">
      <c r="B272" s="214"/>
      <c r="C272" s="215"/>
      <c r="D272" s="212" t="s">
        <v>263</v>
      </c>
      <c r="E272" s="216" t="s">
        <v>1</v>
      </c>
      <c r="F272" s="217" t="s">
        <v>4146</v>
      </c>
      <c r="G272" s="215"/>
      <c r="H272" s="218">
        <v>0.40200000000000002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263</v>
      </c>
      <c r="AU272" s="224" t="s">
        <v>95</v>
      </c>
      <c r="AV272" s="13" t="s">
        <v>95</v>
      </c>
      <c r="AW272" s="13" t="s">
        <v>41</v>
      </c>
      <c r="AX272" s="13" t="s">
        <v>85</v>
      </c>
      <c r="AY272" s="224" t="s">
        <v>209</v>
      </c>
    </row>
    <row r="273" spans="1:65" s="13" customFormat="1" ht="11.25">
      <c r="B273" s="214"/>
      <c r="C273" s="215"/>
      <c r="D273" s="212" t="s">
        <v>263</v>
      </c>
      <c r="E273" s="216" t="s">
        <v>1</v>
      </c>
      <c r="F273" s="217" t="s">
        <v>4352</v>
      </c>
      <c r="G273" s="215"/>
      <c r="H273" s="218">
        <v>0.64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263</v>
      </c>
      <c r="AU273" s="224" t="s">
        <v>95</v>
      </c>
      <c r="AV273" s="13" t="s">
        <v>95</v>
      </c>
      <c r="AW273" s="13" t="s">
        <v>41</v>
      </c>
      <c r="AX273" s="13" t="s">
        <v>85</v>
      </c>
      <c r="AY273" s="224" t="s">
        <v>209</v>
      </c>
    </row>
    <row r="274" spans="1:65" s="14" customFormat="1" ht="11.25">
      <c r="B274" s="229"/>
      <c r="C274" s="230"/>
      <c r="D274" s="212" t="s">
        <v>263</v>
      </c>
      <c r="E274" s="231" t="s">
        <v>1</v>
      </c>
      <c r="F274" s="232" t="s">
        <v>339</v>
      </c>
      <c r="G274" s="230"/>
      <c r="H274" s="233">
        <v>8.6869999999999994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263</v>
      </c>
      <c r="AU274" s="239" t="s">
        <v>95</v>
      </c>
      <c r="AV274" s="14" t="s">
        <v>217</v>
      </c>
      <c r="AW274" s="14" t="s">
        <v>41</v>
      </c>
      <c r="AX274" s="14" t="s">
        <v>93</v>
      </c>
      <c r="AY274" s="239" t="s">
        <v>209</v>
      </c>
    </row>
    <row r="275" spans="1:65" s="2" customFormat="1" ht="33" customHeight="1">
      <c r="A275" s="35"/>
      <c r="B275" s="36"/>
      <c r="C275" s="194" t="s">
        <v>526</v>
      </c>
      <c r="D275" s="194" t="s">
        <v>212</v>
      </c>
      <c r="E275" s="195" t="s">
        <v>4147</v>
      </c>
      <c r="F275" s="196" t="s">
        <v>4148</v>
      </c>
      <c r="G275" s="197" t="s">
        <v>342</v>
      </c>
      <c r="H275" s="198">
        <v>0.20100000000000001</v>
      </c>
      <c r="I275" s="199"/>
      <c r="J275" s="200">
        <f>ROUND(I275*H275,2)</f>
        <v>0</v>
      </c>
      <c r="K275" s="196" t="s">
        <v>324</v>
      </c>
      <c r="L275" s="40"/>
      <c r="M275" s="201" t="s">
        <v>1</v>
      </c>
      <c r="N275" s="202" t="s">
        <v>50</v>
      </c>
      <c r="O275" s="72"/>
      <c r="P275" s="203">
        <f>O275*H275</f>
        <v>0</v>
      </c>
      <c r="Q275" s="203">
        <v>2.3010199999999998</v>
      </c>
      <c r="R275" s="203">
        <f>Q275*H275</f>
        <v>0.46250501999999999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217</v>
      </c>
      <c r="AT275" s="205" t="s">
        <v>212</v>
      </c>
      <c r="AU275" s="205" t="s">
        <v>95</v>
      </c>
      <c r="AY275" s="17" t="s">
        <v>209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7" t="s">
        <v>93</v>
      </c>
      <c r="BK275" s="206">
        <f>ROUND(I275*H275,2)</f>
        <v>0</v>
      </c>
      <c r="BL275" s="17" t="s">
        <v>217</v>
      </c>
      <c r="BM275" s="205" t="s">
        <v>4353</v>
      </c>
    </row>
    <row r="276" spans="1:65" s="2" customFormat="1" ht="11.25">
      <c r="A276" s="35"/>
      <c r="B276" s="36"/>
      <c r="C276" s="37"/>
      <c r="D276" s="207" t="s">
        <v>219</v>
      </c>
      <c r="E276" s="37"/>
      <c r="F276" s="208" t="s">
        <v>4150</v>
      </c>
      <c r="G276" s="37"/>
      <c r="H276" s="37"/>
      <c r="I276" s="209"/>
      <c r="J276" s="37"/>
      <c r="K276" s="37"/>
      <c r="L276" s="40"/>
      <c r="M276" s="210"/>
      <c r="N276" s="211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7" t="s">
        <v>219</v>
      </c>
      <c r="AU276" s="17" t="s">
        <v>95</v>
      </c>
    </row>
    <row r="277" spans="1:65" s="13" customFormat="1" ht="11.25">
      <c r="B277" s="214"/>
      <c r="C277" s="215"/>
      <c r="D277" s="212" t="s">
        <v>263</v>
      </c>
      <c r="E277" s="216" t="s">
        <v>1</v>
      </c>
      <c r="F277" s="217" t="s">
        <v>4151</v>
      </c>
      <c r="G277" s="215"/>
      <c r="H277" s="218">
        <v>0.20100000000000001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263</v>
      </c>
      <c r="AU277" s="224" t="s">
        <v>95</v>
      </c>
      <c r="AV277" s="13" t="s">
        <v>95</v>
      </c>
      <c r="AW277" s="13" t="s">
        <v>41</v>
      </c>
      <c r="AX277" s="13" t="s">
        <v>85</v>
      </c>
      <c r="AY277" s="224" t="s">
        <v>209</v>
      </c>
    </row>
    <row r="278" spans="1:65" s="14" customFormat="1" ht="11.25">
      <c r="B278" s="229"/>
      <c r="C278" s="230"/>
      <c r="D278" s="212" t="s">
        <v>263</v>
      </c>
      <c r="E278" s="231" t="s">
        <v>1</v>
      </c>
      <c r="F278" s="232" t="s">
        <v>339</v>
      </c>
      <c r="G278" s="230"/>
      <c r="H278" s="233">
        <v>0.20100000000000001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263</v>
      </c>
      <c r="AU278" s="239" t="s">
        <v>95</v>
      </c>
      <c r="AV278" s="14" t="s">
        <v>217</v>
      </c>
      <c r="AW278" s="14" t="s">
        <v>41</v>
      </c>
      <c r="AX278" s="14" t="s">
        <v>93</v>
      </c>
      <c r="AY278" s="239" t="s">
        <v>209</v>
      </c>
    </row>
    <row r="279" spans="1:65" s="2" customFormat="1" ht="33" customHeight="1">
      <c r="A279" s="35"/>
      <c r="B279" s="36"/>
      <c r="C279" s="194" t="s">
        <v>532</v>
      </c>
      <c r="D279" s="194" t="s">
        <v>212</v>
      </c>
      <c r="E279" s="195" t="s">
        <v>4152</v>
      </c>
      <c r="F279" s="196" t="s">
        <v>4153</v>
      </c>
      <c r="G279" s="197" t="s">
        <v>462</v>
      </c>
      <c r="H279" s="198">
        <v>0.40200000000000002</v>
      </c>
      <c r="I279" s="199"/>
      <c r="J279" s="200">
        <f>ROUND(I279*H279,2)</f>
        <v>0</v>
      </c>
      <c r="K279" s="196" t="s">
        <v>324</v>
      </c>
      <c r="L279" s="40"/>
      <c r="M279" s="201" t="s">
        <v>1</v>
      </c>
      <c r="N279" s="202" t="s">
        <v>50</v>
      </c>
      <c r="O279" s="72"/>
      <c r="P279" s="203">
        <f>O279*H279</f>
        <v>0</v>
      </c>
      <c r="Q279" s="203">
        <v>7.8849000000000002E-3</v>
      </c>
      <c r="R279" s="203">
        <f>Q279*H279</f>
        <v>3.1697298000000003E-3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217</v>
      </c>
      <c r="AT279" s="205" t="s">
        <v>212</v>
      </c>
      <c r="AU279" s="205" t="s">
        <v>95</v>
      </c>
      <c r="AY279" s="17" t="s">
        <v>209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7" t="s">
        <v>93</v>
      </c>
      <c r="BK279" s="206">
        <f>ROUND(I279*H279,2)</f>
        <v>0</v>
      </c>
      <c r="BL279" s="17" t="s">
        <v>217</v>
      </c>
      <c r="BM279" s="205" t="s">
        <v>4354</v>
      </c>
    </row>
    <row r="280" spans="1:65" s="2" customFormat="1" ht="11.25">
      <c r="A280" s="35"/>
      <c r="B280" s="36"/>
      <c r="C280" s="37"/>
      <c r="D280" s="207" t="s">
        <v>219</v>
      </c>
      <c r="E280" s="37"/>
      <c r="F280" s="208" t="s">
        <v>4155</v>
      </c>
      <c r="G280" s="37"/>
      <c r="H280" s="37"/>
      <c r="I280" s="209"/>
      <c r="J280" s="37"/>
      <c r="K280" s="37"/>
      <c r="L280" s="40"/>
      <c r="M280" s="210"/>
      <c r="N280" s="211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7" t="s">
        <v>219</v>
      </c>
      <c r="AU280" s="17" t="s">
        <v>95</v>
      </c>
    </row>
    <row r="281" spans="1:65" s="13" customFormat="1" ht="11.25">
      <c r="B281" s="214"/>
      <c r="C281" s="215"/>
      <c r="D281" s="212" t="s">
        <v>263</v>
      </c>
      <c r="E281" s="216" t="s">
        <v>1</v>
      </c>
      <c r="F281" s="217" t="s">
        <v>4355</v>
      </c>
      <c r="G281" s="215"/>
      <c r="H281" s="218">
        <v>0.40200000000000002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263</v>
      </c>
      <c r="AU281" s="224" t="s">
        <v>95</v>
      </c>
      <c r="AV281" s="13" t="s">
        <v>95</v>
      </c>
      <c r="AW281" s="13" t="s">
        <v>41</v>
      </c>
      <c r="AX281" s="13" t="s">
        <v>85</v>
      </c>
      <c r="AY281" s="224" t="s">
        <v>209</v>
      </c>
    </row>
    <row r="282" spans="1:65" s="14" customFormat="1" ht="11.25">
      <c r="B282" s="229"/>
      <c r="C282" s="230"/>
      <c r="D282" s="212" t="s">
        <v>263</v>
      </c>
      <c r="E282" s="231" t="s">
        <v>1</v>
      </c>
      <c r="F282" s="232" t="s">
        <v>339</v>
      </c>
      <c r="G282" s="230"/>
      <c r="H282" s="233">
        <v>0.40200000000000002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263</v>
      </c>
      <c r="AU282" s="239" t="s">
        <v>95</v>
      </c>
      <c r="AV282" s="14" t="s">
        <v>217</v>
      </c>
      <c r="AW282" s="14" t="s">
        <v>41</v>
      </c>
      <c r="AX282" s="14" t="s">
        <v>93</v>
      </c>
      <c r="AY282" s="239" t="s">
        <v>209</v>
      </c>
    </row>
    <row r="283" spans="1:65" s="2" customFormat="1" ht="37.9" customHeight="1">
      <c r="A283" s="35"/>
      <c r="B283" s="36"/>
      <c r="C283" s="194" t="s">
        <v>538</v>
      </c>
      <c r="D283" s="194" t="s">
        <v>212</v>
      </c>
      <c r="E283" s="195" t="s">
        <v>4157</v>
      </c>
      <c r="F283" s="196" t="s">
        <v>4158</v>
      </c>
      <c r="G283" s="197" t="s">
        <v>462</v>
      </c>
      <c r="H283" s="198">
        <v>0.40200000000000002</v>
      </c>
      <c r="I283" s="199"/>
      <c r="J283" s="200">
        <f>ROUND(I283*H283,2)</f>
        <v>0</v>
      </c>
      <c r="K283" s="196" t="s">
        <v>324</v>
      </c>
      <c r="L283" s="40"/>
      <c r="M283" s="201" t="s">
        <v>1</v>
      </c>
      <c r="N283" s="202" t="s">
        <v>50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217</v>
      </c>
      <c r="AT283" s="205" t="s">
        <v>212</v>
      </c>
      <c r="AU283" s="205" t="s">
        <v>95</v>
      </c>
      <c r="AY283" s="17" t="s">
        <v>209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7" t="s">
        <v>93</v>
      </c>
      <c r="BK283" s="206">
        <f>ROUND(I283*H283,2)</f>
        <v>0</v>
      </c>
      <c r="BL283" s="17" t="s">
        <v>217</v>
      </c>
      <c r="BM283" s="205" t="s">
        <v>4356</v>
      </c>
    </row>
    <row r="284" spans="1:65" s="2" customFormat="1" ht="11.25">
      <c r="A284" s="35"/>
      <c r="B284" s="36"/>
      <c r="C284" s="37"/>
      <c r="D284" s="207" t="s">
        <v>219</v>
      </c>
      <c r="E284" s="37"/>
      <c r="F284" s="208" t="s">
        <v>4160</v>
      </c>
      <c r="G284" s="37"/>
      <c r="H284" s="37"/>
      <c r="I284" s="209"/>
      <c r="J284" s="37"/>
      <c r="K284" s="37"/>
      <c r="L284" s="40"/>
      <c r="M284" s="210"/>
      <c r="N284" s="211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7" t="s">
        <v>219</v>
      </c>
      <c r="AU284" s="17" t="s">
        <v>95</v>
      </c>
    </row>
    <row r="285" spans="1:65" s="12" customFormat="1" ht="22.9" customHeight="1">
      <c r="B285" s="178"/>
      <c r="C285" s="179"/>
      <c r="D285" s="180" t="s">
        <v>84</v>
      </c>
      <c r="E285" s="192" t="s">
        <v>208</v>
      </c>
      <c r="F285" s="192" t="s">
        <v>3929</v>
      </c>
      <c r="G285" s="179"/>
      <c r="H285" s="179"/>
      <c r="I285" s="182"/>
      <c r="J285" s="193">
        <f>BK285</f>
        <v>0</v>
      </c>
      <c r="K285" s="179"/>
      <c r="L285" s="184"/>
      <c r="M285" s="185"/>
      <c r="N285" s="186"/>
      <c r="O285" s="186"/>
      <c r="P285" s="187">
        <f>SUM(P286:P293)</f>
        <v>0</v>
      </c>
      <c r="Q285" s="186"/>
      <c r="R285" s="187">
        <f>SUM(R286:R293)</f>
        <v>11.79308</v>
      </c>
      <c r="S285" s="186"/>
      <c r="T285" s="188">
        <f>SUM(T286:T293)</f>
        <v>0</v>
      </c>
      <c r="AR285" s="189" t="s">
        <v>93</v>
      </c>
      <c r="AT285" s="190" t="s">
        <v>84</v>
      </c>
      <c r="AU285" s="190" t="s">
        <v>93</v>
      </c>
      <c r="AY285" s="189" t="s">
        <v>209</v>
      </c>
      <c r="BK285" s="191">
        <f>SUM(BK286:BK293)</f>
        <v>0</v>
      </c>
    </row>
    <row r="286" spans="1:65" s="2" customFormat="1" ht="21.75" customHeight="1">
      <c r="A286" s="35"/>
      <c r="B286" s="36"/>
      <c r="C286" s="194" t="s">
        <v>544</v>
      </c>
      <c r="D286" s="194" t="s">
        <v>212</v>
      </c>
      <c r="E286" s="195" t="s">
        <v>4161</v>
      </c>
      <c r="F286" s="196" t="s">
        <v>4162</v>
      </c>
      <c r="G286" s="197" t="s">
        <v>462</v>
      </c>
      <c r="H286" s="198">
        <v>10.4</v>
      </c>
      <c r="I286" s="199"/>
      <c r="J286" s="200">
        <f>ROUND(I286*H286,2)</f>
        <v>0</v>
      </c>
      <c r="K286" s="196" t="s">
        <v>324</v>
      </c>
      <c r="L286" s="40"/>
      <c r="M286" s="201" t="s">
        <v>1</v>
      </c>
      <c r="N286" s="202" t="s">
        <v>50</v>
      </c>
      <c r="O286" s="72"/>
      <c r="P286" s="203">
        <f>O286*H286</f>
        <v>0</v>
      </c>
      <c r="Q286" s="203">
        <v>0.69</v>
      </c>
      <c r="R286" s="203">
        <f>Q286*H286</f>
        <v>7.1759999999999993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217</v>
      </c>
      <c r="AT286" s="205" t="s">
        <v>212</v>
      </c>
      <c r="AU286" s="205" t="s">
        <v>95</v>
      </c>
      <c r="AY286" s="17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7" t="s">
        <v>93</v>
      </c>
      <c r="BK286" s="206">
        <f>ROUND(I286*H286,2)</f>
        <v>0</v>
      </c>
      <c r="BL286" s="17" t="s">
        <v>217</v>
      </c>
      <c r="BM286" s="205" t="s">
        <v>4357</v>
      </c>
    </row>
    <row r="287" spans="1:65" s="2" customFormat="1" ht="11.25">
      <c r="A287" s="35"/>
      <c r="B287" s="36"/>
      <c r="C287" s="37"/>
      <c r="D287" s="207" t="s">
        <v>219</v>
      </c>
      <c r="E287" s="37"/>
      <c r="F287" s="208" t="s">
        <v>4164</v>
      </c>
      <c r="G287" s="37"/>
      <c r="H287" s="37"/>
      <c r="I287" s="209"/>
      <c r="J287" s="37"/>
      <c r="K287" s="37"/>
      <c r="L287" s="40"/>
      <c r="M287" s="210"/>
      <c r="N287" s="211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7" t="s">
        <v>219</v>
      </c>
      <c r="AU287" s="17" t="s">
        <v>95</v>
      </c>
    </row>
    <row r="288" spans="1:65" s="2" customFormat="1" ht="33" customHeight="1">
      <c r="A288" s="35"/>
      <c r="B288" s="36"/>
      <c r="C288" s="194" t="s">
        <v>550</v>
      </c>
      <c r="D288" s="194" t="s">
        <v>212</v>
      </c>
      <c r="E288" s="195" t="s">
        <v>4165</v>
      </c>
      <c r="F288" s="196" t="s">
        <v>4166</v>
      </c>
      <c r="G288" s="197" t="s">
        <v>462</v>
      </c>
      <c r="H288" s="198">
        <v>10.4</v>
      </c>
      <c r="I288" s="199"/>
      <c r="J288" s="200">
        <f>ROUND(I288*H288,2)</f>
        <v>0</v>
      </c>
      <c r="K288" s="196" t="s">
        <v>324</v>
      </c>
      <c r="L288" s="40"/>
      <c r="M288" s="201" t="s">
        <v>1</v>
      </c>
      <c r="N288" s="202" t="s">
        <v>50</v>
      </c>
      <c r="O288" s="72"/>
      <c r="P288" s="203">
        <f>O288*H288</f>
        <v>0</v>
      </c>
      <c r="Q288" s="203">
        <v>0.18462999999999999</v>
      </c>
      <c r="R288" s="203">
        <f>Q288*H288</f>
        <v>1.9201519999999999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217</v>
      </c>
      <c r="AT288" s="205" t="s">
        <v>212</v>
      </c>
      <c r="AU288" s="205" t="s">
        <v>95</v>
      </c>
      <c r="AY288" s="17" t="s">
        <v>209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7" t="s">
        <v>93</v>
      </c>
      <c r="BK288" s="206">
        <f>ROUND(I288*H288,2)</f>
        <v>0</v>
      </c>
      <c r="BL288" s="17" t="s">
        <v>217</v>
      </c>
      <c r="BM288" s="205" t="s">
        <v>4358</v>
      </c>
    </row>
    <row r="289" spans="1:65" s="2" customFormat="1" ht="11.25">
      <c r="A289" s="35"/>
      <c r="B289" s="36"/>
      <c r="C289" s="37"/>
      <c r="D289" s="207" t="s">
        <v>219</v>
      </c>
      <c r="E289" s="37"/>
      <c r="F289" s="208" t="s">
        <v>4168</v>
      </c>
      <c r="G289" s="37"/>
      <c r="H289" s="37"/>
      <c r="I289" s="209"/>
      <c r="J289" s="37"/>
      <c r="K289" s="37"/>
      <c r="L289" s="40"/>
      <c r="M289" s="210"/>
      <c r="N289" s="211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7" t="s">
        <v>219</v>
      </c>
      <c r="AU289" s="17" t="s">
        <v>95</v>
      </c>
    </row>
    <row r="290" spans="1:65" s="2" customFormat="1" ht="33" customHeight="1">
      <c r="A290" s="35"/>
      <c r="B290" s="36"/>
      <c r="C290" s="194" t="s">
        <v>556</v>
      </c>
      <c r="D290" s="194" t="s">
        <v>212</v>
      </c>
      <c r="E290" s="195" t="s">
        <v>4169</v>
      </c>
      <c r="F290" s="196" t="s">
        <v>4170</v>
      </c>
      <c r="G290" s="197" t="s">
        <v>462</v>
      </c>
      <c r="H290" s="198">
        <v>10.4</v>
      </c>
      <c r="I290" s="199"/>
      <c r="J290" s="200">
        <f>ROUND(I290*H290,2)</f>
        <v>0</v>
      </c>
      <c r="K290" s="196" t="s">
        <v>324</v>
      </c>
      <c r="L290" s="40"/>
      <c r="M290" s="201" t="s">
        <v>1</v>
      </c>
      <c r="N290" s="202" t="s">
        <v>50</v>
      </c>
      <c r="O290" s="72"/>
      <c r="P290" s="203">
        <f>O290*H290</f>
        <v>0</v>
      </c>
      <c r="Q290" s="203">
        <v>0.10373</v>
      </c>
      <c r="R290" s="203">
        <f>Q290*H290</f>
        <v>1.078792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217</v>
      </c>
      <c r="AT290" s="205" t="s">
        <v>212</v>
      </c>
      <c r="AU290" s="205" t="s">
        <v>95</v>
      </c>
      <c r="AY290" s="17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7" t="s">
        <v>93</v>
      </c>
      <c r="BK290" s="206">
        <f>ROUND(I290*H290,2)</f>
        <v>0</v>
      </c>
      <c r="BL290" s="17" t="s">
        <v>217</v>
      </c>
      <c r="BM290" s="205" t="s">
        <v>4359</v>
      </c>
    </row>
    <row r="291" spans="1:65" s="2" customFormat="1" ht="11.25">
      <c r="A291" s="35"/>
      <c r="B291" s="36"/>
      <c r="C291" s="37"/>
      <c r="D291" s="207" t="s">
        <v>219</v>
      </c>
      <c r="E291" s="37"/>
      <c r="F291" s="208" t="s">
        <v>4172</v>
      </c>
      <c r="G291" s="37"/>
      <c r="H291" s="37"/>
      <c r="I291" s="209"/>
      <c r="J291" s="37"/>
      <c r="K291" s="37"/>
      <c r="L291" s="40"/>
      <c r="M291" s="210"/>
      <c r="N291" s="211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7" t="s">
        <v>219</v>
      </c>
      <c r="AU291" s="17" t="s">
        <v>95</v>
      </c>
    </row>
    <row r="292" spans="1:65" s="2" customFormat="1" ht="24.2" customHeight="1">
      <c r="A292" s="35"/>
      <c r="B292" s="36"/>
      <c r="C292" s="194" t="s">
        <v>562</v>
      </c>
      <c r="D292" s="194" t="s">
        <v>212</v>
      </c>
      <c r="E292" s="195" t="s">
        <v>4173</v>
      </c>
      <c r="F292" s="196" t="s">
        <v>4174</v>
      </c>
      <c r="G292" s="197" t="s">
        <v>462</v>
      </c>
      <c r="H292" s="198">
        <v>10.4</v>
      </c>
      <c r="I292" s="199"/>
      <c r="J292" s="200">
        <f>ROUND(I292*H292,2)</f>
        <v>0</v>
      </c>
      <c r="K292" s="196" t="s">
        <v>324</v>
      </c>
      <c r="L292" s="40"/>
      <c r="M292" s="201" t="s">
        <v>1</v>
      </c>
      <c r="N292" s="202" t="s">
        <v>50</v>
      </c>
      <c r="O292" s="72"/>
      <c r="P292" s="203">
        <f>O292*H292</f>
        <v>0</v>
      </c>
      <c r="Q292" s="203">
        <v>0.15559000000000001</v>
      </c>
      <c r="R292" s="203">
        <f>Q292*H292</f>
        <v>1.618136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217</v>
      </c>
      <c r="AT292" s="205" t="s">
        <v>212</v>
      </c>
      <c r="AU292" s="205" t="s">
        <v>95</v>
      </c>
      <c r="AY292" s="17" t="s">
        <v>209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7" t="s">
        <v>93</v>
      </c>
      <c r="BK292" s="206">
        <f>ROUND(I292*H292,2)</f>
        <v>0</v>
      </c>
      <c r="BL292" s="17" t="s">
        <v>217</v>
      </c>
      <c r="BM292" s="205" t="s">
        <v>4360</v>
      </c>
    </row>
    <row r="293" spans="1:65" s="2" customFormat="1" ht="11.25">
      <c r="A293" s="35"/>
      <c r="B293" s="36"/>
      <c r="C293" s="37"/>
      <c r="D293" s="207" t="s">
        <v>219</v>
      </c>
      <c r="E293" s="37"/>
      <c r="F293" s="208" t="s">
        <v>4176</v>
      </c>
      <c r="G293" s="37"/>
      <c r="H293" s="37"/>
      <c r="I293" s="209"/>
      <c r="J293" s="37"/>
      <c r="K293" s="37"/>
      <c r="L293" s="40"/>
      <c r="M293" s="210"/>
      <c r="N293" s="211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7" t="s">
        <v>219</v>
      </c>
      <c r="AU293" s="17" t="s">
        <v>95</v>
      </c>
    </row>
    <row r="294" spans="1:65" s="12" customFormat="1" ht="22.9" customHeight="1">
      <c r="B294" s="178"/>
      <c r="C294" s="179"/>
      <c r="D294" s="180" t="s">
        <v>84</v>
      </c>
      <c r="E294" s="192" t="s">
        <v>254</v>
      </c>
      <c r="F294" s="192" t="s">
        <v>4184</v>
      </c>
      <c r="G294" s="179"/>
      <c r="H294" s="179"/>
      <c r="I294" s="182"/>
      <c r="J294" s="193">
        <f>BK294</f>
        <v>0</v>
      </c>
      <c r="K294" s="179"/>
      <c r="L294" s="184"/>
      <c r="M294" s="185"/>
      <c r="N294" s="186"/>
      <c r="O294" s="186"/>
      <c r="P294" s="187">
        <f>SUM(P295:P320)</f>
        <v>0</v>
      </c>
      <c r="Q294" s="186"/>
      <c r="R294" s="187">
        <f>SUM(R295:R320)</f>
        <v>6.6906445079999983</v>
      </c>
      <c r="S294" s="186"/>
      <c r="T294" s="188">
        <f>SUM(T295:T320)</f>
        <v>0</v>
      </c>
      <c r="AR294" s="189" t="s">
        <v>93</v>
      </c>
      <c r="AT294" s="190" t="s">
        <v>84</v>
      </c>
      <c r="AU294" s="190" t="s">
        <v>93</v>
      </c>
      <c r="AY294" s="189" t="s">
        <v>209</v>
      </c>
      <c r="BK294" s="191">
        <f>SUM(BK295:BK320)</f>
        <v>0</v>
      </c>
    </row>
    <row r="295" spans="1:65" s="2" customFormat="1" ht="24.2" customHeight="1">
      <c r="A295" s="35"/>
      <c r="B295" s="36"/>
      <c r="C295" s="194" t="s">
        <v>568</v>
      </c>
      <c r="D295" s="194" t="s">
        <v>212</v>
      </c>
      <c r="E295" s="195" t="s">
        <v>4201</v>
      </c>
      <c r="F295" s="196" t="s">
        <v>4202</v>
      </c>
      <c r="G295" s="197" t="s">
        <v>334</v>
      </c>
      <c r="H295" s="198">
        <v>79.95</v>
      </c>
      <c r="I295" s="199"/>
      <c r="J295" s="200">
        <f>ROUND(I295*H295,2)</f>
        <v>0</v>
      </c>
      <c r="K295" s="196" t="s">
        <v>324</v>
      </c>
      <c r="L295" s="40"/>
      <c r="M295" s="201" t="s">
        <v>1</v>
      </c>
      <c r="N295" s="202" t="s">
        <v>50</v>
      </c>
      <c r="O295" s="72"/>
      <c r="P295" s="203">
        <f>O295*H295</f>
        <v>0</v>
      </c>
      <c r="Q295" s="203">
        <v>1.2E-5</v>
      </c>
      <c r="R295" s="203">
        <f>Q295*H295</f>
        <v>9.5940000000000001E-4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217</v>
      </c>
      <c r="AT295" s="205" t="s">
        <v>212</v>
      </c>
      <c r="AU295" s="205" t="s">
        <v>95</v>
      </c>
      <c r="AY295" s="17" t="s">
        <v>209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7" t="s">
        <v>93</v>
      </c>
      <c r="BK295" s="206">
        <f>ROUND(I295*H295,2)</f>
        <v>0</v>
      </c>
      <c r="BL295" s="17" t="s">
        <v>217</v>
      </c>
      <c r="BM295" s="205" t="s">
        <v>4361</v>
      </c>
    </row>
    <row r="296" spans="1:65" s="2" customFormat="1" ht="11.25">
      <c r="A296" s="35"/>
      <c r="B296" s="36"/>
      <c r="C296" s="37"/>
      <c r="D296" s="207" t="s">
        <v>219</v>
      </c>
      <c r="E296" s="37"/>
      <c r="F296" s="208" t="s">
        <v>4204</v>
      </c>
      <c r="G296" s="37"/>
      <c r="H296" s="37"/>
      <c r="I296" s="209"/>
      <c r="J296" s="37"/>
      <c r="K296" s="37"/>
      <c r="L296" s="40"/>
      <c r="M296" s="210"/>
      <c r="N296" s="211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7" t="s">
        <v>219</v>
      </c>
      <c r="AU296" s="17" t="s">
        <v>95</v>
      </c>
    </row>
    <row r="297" spans="1:65" s="13" customFormat="1" ht="11.25">
      <c r="B297" s="214"/>
      <c r="C297" s="215"/>
      <c r="D297" s="212" t="s">
        <v>263</v>
      </c>
      <c r="E297" s="216" t="s">
        <v>1</v>
      </c>
      <c r="F297" s="217" t="s">
        <v>4362</v>
      </c>
      <c r="G297" s="215"/>
      <c r="H297" s="218">
        <v>79.95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263</v>
      </c>
      <c r="AU297" s="224" t="s">
        <v>95</v>
      </c>
      <c r="AV297" s="13" t="s">
        <v>95</v>
      </c>
      <c r="AW297" s="13" t="s">
        <v>41</v>
      </c>
      <c r="AX297" s="13" t="s">
        <v>85</v>
      </c>
      <c r="AY297" s="224" t="s">
        <v>209</v>
      </c>
    </row>
    <row r="298" spans="1:65" s="14" customFormat="1" ht="11.25">
      <c r="B298" s="229"/>
      <c r="C298" s="230"/>
      <c r="D298" s="212" t="s">
        <v>263</v>
      </c>
      <c r="E298" s="231" t="s">
        <v>1</v>
      </c>
      <c r="F298" s="232" t="s">
        <v>339</v>
      </c>
      <c r="G298" s="230"/>
      <c r="H298" s="233">
        <v>79.95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263</v>
      </c>
      <c r="AU298" s="239" t="s">
        <v>95</v>
      </c>
      <c r="AV298" s="14" t="s">
        <v>217</v>
      </c>
      <c r="AW298" s="14" t="s">
        <v>41</v>
      </c>
      <c r="AX298" s="14" t="s">
        <v>93</v>
      </c>
      <c r="AY298" s="239" t="s">
        <v>209</v>
      </c>
    </row>
    <row r="299" spans="1:65" s="2" customFormat="1" ht="24.2" customHeight="1">
      <c r="A299" s="35"/>
      <c r="B299" s="36"/>
      <c r="C299" s="250" t="s">
        <v>573</v>
      </c>
      <c r="D299" s="250" t="s">
        <v>405</v>
      </c>
      <c r="E299" s="251" t="s">
        <v>4363</v>
      </c>
      <c r="F299" s="252" t="s">
        <v>4364</v>
      </c>
      <c r="G299" s="253" t="s">
        <v>334</v>
      </c>
      <c r="H299" s="254">
        <v>82.349000000000004</v>
      </c>
      <c r="I299" s="255"/>
      <c r="J299" s="256">
        <f>ROUND(I299*H299,2)</f>
        <v>0</v>
      </c>
      <c r="K299" s="252" t="s">
        <v>324</v>
      </c>
      <c r="L299" s="257"/>
      <c r="M299" s="258" t="s">
        <v>1</v>
      </c>
      <c r="N299" s="259" t="s">
        <v>50</v>
      </c>
      <c r="O299" s="72"/>
      <c r="P299" s="203">
        <f>O299*H299</f>
        <v>0</v>
      </c>
      <c r="Q299" s="203">
        <v>4.1999999999999997E-3</v>
      </c>
      <c r="R299" s="203">
        <f>Q299*H299</f>
        <v>0.3458658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254</v>
      </c>
      <c r="AT299" s="205" t="s">
        <v>405</v>
      </c>
      <c r="AU299" s="205" t="s">
        <v>95</v>
      </c>
      <c r="AY299" s="17" t="s">
        <v>209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7" t="s">
        <v>93</v>
      </c>
      <c r="BK299" s="206">
        <f>ROUND(I299*H299,2)</f>
        <v>0</v>
      </c>
      <c r="BL299" s="17" t="s">
        <v>217</v>
      </c>
      <c r="BM299" s="205" t="s">
        <v>4365</v>
      </c>
    </row>
    <row r="300" spans="1:65" s="13" customFormat="1" ht="11.25">
      <c r="B300" s="214"/>
      <c r="C300" s="215"/>
      <c r="D300" s="212" t="s">
        <v>263</v>
      </c>
      <c r="E300" s="216" t="s">
        <v>1</v>
      </c>
      <c r="F300" s="217" t="s">
        <v>4366</v>
      </c>
      <c r="G300" s="215"/>
      <c r="H300" s="218">
        <v>82.349000000000004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263</v>
      </c>
      <c r="AU300" s="224" t="s">
        <v>95</v>
      </c>
      <c r="AV300" s="13" t="s">
        <v>95</v>
      </c>
      <c r="AW300" s="13" t="s">
        <v>41</v>
      </c>
      <c r="AX300" s="13" t="s">
        <v>93</v>
      </c>
      <c r="AY300" s="224" t="s">
        <v>209</v>
      </c>
    </row>
    <row r="301" spans="1:65" s="2" customFormat="1" ht="33" customHeight="1">
      <c r="A301" s="35"/>
      <c r="B301" s="36"/>
      <c r="C301" s="194" t="s">
        <v>579</v>
      </c>
      <c r="D301" s="194" t="s">
        <v>212</v>
      </c>
      <c r="E301" s="195" t="s">
        <v>4367</v>
      </c>
      <c r="F301" s="196" t="s">
        <v>4368</v>
      </c>
      <c r="G301" s="197" t="s">
        <v>515</v>
      </c>
      <c r="H301" s="198">
        <v>1</v>
      </c>
      <c r="I301" s="199"/>
      <c r="J301" s="200">
        <f>ROUND(I301*H301,2)</f>
        <v>0</v>
      </c>
      <c r="K301" s="196" t="s">
        <v>324</v>
      </c>
      <c r="L301" s="40"/>
      <c r="M301" s="201" t="s">
        <v>1</v>
      </c>
      <c r="N301" s="202" t="s">
        <v>50</v>
      </c>
      <c r="O301" s="72"/>
      <c r="P301" s="203">
        <f>O301*H301</f>
        <v>0</v>
      </c>
      <c r="Q301" s="203">
        <v>1.9E-6</v>
      </c>
      <c r="R301" s="203">
        <f>Q301*H301</f>
        <v>1.9E-6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217</v>
      </c>
      <c r="AT301" s="205" t="s">
        <v>212</v>
      </c>
      <c r="AU301" s="205" t="s">
        <v>95</v>
      </c>
      <c r="AY301" s="17" t="s">
        <v>209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7" t="s">
        <v>93</v>
      </c>
      <c r="BK301" s="206">
        <f>ROUND(I301*H301,2)</f>
        <v>0</v>
      </c>
      <c r="BL301" s="17" t="s">
        <v>217</v>
      </c>
      <c r="BM301" s="205" t="s">
        <v>4369</v>
      </c>
    </row>
    <row r="302" spans="1:65" s="2" customFormat="1" ht="11.25">
      <c r="A302" s="35"/>
      <c r="B302" s="36"/>
      <c r="C302" s="37"/>
      <c r="D302" s="207" t="s">
        <v>219</v>
      </c>
      <c r="E302" s="37"/>
      <c r="F302" s="208" t="s">
        <v>4370</v>
      </c>
      <c r="G302" s="37"/>
      <c r="H302" s="37"/>
      <c r="I302" s="209"/>
      <c r="J302" s="37"/>
      <c r="K302" s="37"/>
      <c r="L302" s="40"/>
      <c r="M302" s="210"/>
      <c r="N302" s="211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7" t="s">
        <v>219</v>
      </c>
      <c r="AU302" s="17" t="s">
        <v>95</v>
      </c>
    </row>
    <row r="303" spans="1:65" s="2" customFormat="1" ht="21.75" customHeight="1">
      <c r="A303" s="35"/>
      <c r="B303" s="36"/>
      <c r="C303" s="250" t="s">
        <v>586</v>
      </c>
      <c r="D303" s="250" t="s">
        <v>405</v>
      </c>
      <c r="E303" s="251" t="s">
        <v>4371</v>
      </c>
      <c r="F303" s="252" t="s">
        <v>4372</v>
      </c>
      <c r="G303" s="253" t="s">
        <v>515</v>
      </c>
      <c r="H303" s="254">
        <v>1</v>
      </c>
      <c r="I303" s="255"/>
      <c r="J303" s="256">
        <f>ROUND(I303*H303,2)</f>
        <v>0</v>
      </c>
      <c r="K303" s="252" t="s">
        <v>324</v>
      </c>
      <c r="L303" s="257"/>
      <c r="M303" s="258" t="s">
        <v>1</v>
      </c>
      <c r="N303" s="259" t="s">
        <v>50</v>
      </c>
      <c r="O303" s="72"/>
      <c r="P303" s="203">
        <f>O303*H303</f>
        <v>0</v>
      </c>
      <c r="Q303" s="203">
        <v>5.0000000000000001E-3</v>
      </c>
      <c r="R303" s="203">
        <f>Q303*H303</f>
        <v>5.0000000000000001E-3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254</v>
      </c>
      <c r="AT303" s="205" t="s">
        <v>405</v>
      </c>
      <c r="AU303" s="205" t="s">
        <v>95</v>
      </c>
      <c r="AY303" s="17" t="s">
        <v>209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7" t="s">
        <v>93</v>
      </c>
      <c r="BK303" s="206">
        <f>ROUND(I303*H303,2)</f>
        <v>0</v>
      </c>
      <c r="BL303" s="17" t="s">
        <v>217</v>
      </c>
      <c r="BM303" s="205" t="s">
        <v>4373</v>
      </c>
    </row>
    <row r="304" spans="1:65" s="2" customFormat="1" ht="16.5" customHeight="1">
      <c r="A304" s="35"/>
      <c r="B304" s="36"/>
      <c r="C304" s="194" t="s">
        <v>592</v>
      </c>
      <c r="D304" s="194" t="s">
        <v>212</v>
      </c>
      <c r="E304" s="195" t="s">
        <v>4214</v>
      </c>
      <c r="F304" s="196" t="s">
        <v>4215</v>
      </c>
      <c r="G304" s="197" t="s">
        <v>515</v>
      </c>
      <c r="H304" s="198">
        <v>1</v>
      </c>
      <c r="I304" s="199"/>
      <c r="J304" s="200">
        <f>ROUND(I304*H304,2)</f>
        <v>0</v>
      </c>
      <c r="K304" s="196" t="s">
        <v>324</v>
      </c>
      <c r="L304" s="40"/>
      <c r="M304" s="201" t="s">
        <v>1</v>
      </c>
      <c r="N304" s="202" t="s">
        <v>50</v>
      </c>
      <c r="O304" s="72"/>
      <c r="P304" s="203">
        <f>O304*H304</f>
        <v>0</v>
      </c>
      <c r="Q304" s="203">
        <v>3.5748000000000002E-2</v>
      </c>
      <c r="R304" s="203">
        <f>Q304*H304</f>
        <v>3.5748000000000002E-2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217</v>
      </c>
      <c r="AT304" s="205" t="s">
        <v>212</v>
      </c>
      <c r="AU304" s="205" t="s">
        <v>95</v>
      </c>
      <c r="AY304" s="17" t="s">
        <v>209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7" t="s">
        <v>93</v>
      </c>
      <c r="BK304" s="206">
        <f>ROUND(I304*H304,2)</f>
        <v>0</v>
      </c>
      <c r="BL304" s="17" t="s">
        <v>217</v>
      </c>
      <c r="BM304" s="205" t="s">
        <v>4374</v>
      </c>
    </row>
    <row r="305" spans="1:65" s="2" customFormat="1" ht="11.25">
      <c r="A305" s="35"/>
      <c r="B305" s="36"/>
      <c r="C305" s="37"/>
      <c r="D305" s="207" t="s">
        <v>219</v>
      </c>
      <c r="E305" s="37"/>
      <c r="F305" s="208" t="s">
        <v>4217</v>
      </c>
      <c r="G305" s="37"/>
      <c r="H305" s="37"/>
      <c r="I305" s="209"/>
      <c r="J305" s="37"/>
      <c r="K305" s="37"/>
      <c r="L305" s="40"/>
      <c r="M305" s="210"/>
      <c r="N305" s="211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7" t="s">
        <v>219</v>
      </c>
      <c r="AU305" s="17" t="s">
        <v>95</v>
      </c>
    </row>
    <row r="306" spans="1:65" s="2" customFormat="1" ht="33" customHeight="1">
      <c r="A306" s="35"/>
      <c r="B306" s="36"/>
      <c r="C306" s="194" t="s">
        <v>598</v>
      </c>
      <c r="D306" s="194" t="s">
        <v>212</v>
      </c>
      <c r="E306" s="195" t="s">
        <v>4218</v>
      </c>
      <c r="F306" s="196" t="s">
        <v>4219</v>
      </c>
      <c r="G306" s="197" t="s">
        <v>515</v>
      </c>
      <c r="H306" s="198">
        <v>1</v>
      </c>
      <c r="I306" s="199"/>
      <c r="J306" s="200">
        <f>ROUND(I306*H306,2)</f>
        <v>0</v>
      </c>
      <c r="K306" s="196" t="s">
        <v>324</v>
      </c>
      <c r="L306" s="40"/>
      <c r="M306" s="201" t="s">
        <v>1</v>
      </c>
      <c r="N306" s="202" t="s">
        <v>50</v>
      </c>
      <c r="O306" s="72"/>
      <c r="P306" s="203">
        <f>O306*H306</f>
        <v>0</v>
      </c>
      <c r="Q306" s="203">
        <v>2.115869408</v>
      </c>
      <c r="R306" s="203">
        <f>Q306*H306</f>
        <v>2.115869408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217</v>
      </c>
      <c r="AT306" s="205" t="s">
        <v>212</v>
      </c>
      <c r="AU306" s="205" t="s">
        <v>95</v>
      </c>
      <c r="AY306" s="17" t="s">
        <v>209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7" t="s">
        <v>93</v>
      </c>
      <c r="BK306" s="206">
        <f>ROUND(I306*H306,2)</f>
        <v>0</v>
      </c>
      <c r="BL306" s="17" t="s">
        <v>217</v>
      </c>
      <c r="BM306" s="205" t="s">
        <v>4375</v>
      </c>
    </row>
    <row r="307" spans="1:65" s="2" customFormat="1" ht="11.25">
      <c r="A307" s="35"/>
      <c r="B307" s="36"/>
      <c r="C307" s="37"/>
      <c r="D307" s="207" t="s">
        <v>219</v>
      </c>
      <c r="E307" s="37"/>
      <c r="F307" s="208" t="s">
        <v>4221</v>
      </c>
      <c r="G307" s="37"/>
      <c r="H307" s="37"/>
      <c r="I307" s="209"/>
      <c r="J307" s="37"/>
      <c r="K307" s="37"/>
      <c r="L307" s="40"/>
      <c r="M307" s="210"/>
      <c r="N307" s="211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7" t="s">
        <v>219</v>
      </c>
      <c r="AU307" s="17" t="s">
        <v>95</v>
      </c>
    </row>
    <row r="308" spans="1:65" s="2" customFormat="1" ht="24.2" customHeight="1">
      <c r="A308" s="35"/>
      <c r="B308" s="36"/>
      <c r="C308" s="250" t="s">
        <v>603</v>
      </c>
      <c r="D308" s="250" t="s">
        <v>405</v>
      </c>
      <c r="E308" s="251" t="s">
        <v>4222</v>
      </c>
      <c r="F308" s="252" t="s">
        <v>4223</v>
      </c>
      <c r="G308" s="253" t="s">
        <v>515</v>
      </c>
      <c r="H308" s="254">
        <v>1</v>
      </c>
      <c r="I308" s="255"/>
      <c r="J308" s="256">
        <f>ROUND(I308*H308,2)</f>
        <v>0</v>
      </c>
      <c r="K308" s="252" t="s">
        <v>324</v>
      </c>
      <c r="L308" s="257"/>
      <c r="M308" s="258" t="s">
        <v>1</v>
      </c>
      <c r="N308" s="259" t="s">
        <v>50</v>
      </c>
      <c r="O308" s="72"/>
      <c r="P308" s="203">
        <f>O308*H308</f>
        <v>0</v>
      </c>
      <c r="Q308" s="203">
        <v>2.8000000000000001E-2</v>
      </c>
      <c r="R308" s="203">
        <f>Q308*H308</f>
        <v>2.8000000000000001E-2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254</v>
      </c>
      <c r="AT308" s="205" t="s">
        <v>405</v>
      </c>
      <c r="AU308" s="205" t="s">
        <v>95</v>
      </c>
      <c r="AY308" s="17" t="s">
        <v>209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7" t="s">
        <v>93</v>
      </c>
      <c r="BK308" s="206">
        <f>ROUND(I308*H308,2)</f>
        <v>0</v>
      </c>
      <c r="BL308" s="17" t="s">
        <v>217</v>
      </c>
      <c r="BM308" s="205" t="s">
        <v>4376</v>
      </c>
    </row>
    <row r="309" spans="1:65" s="2" customFormat="1" ht="16.5" customHeight="1">
      <c r="A309" s="35"/>
      <c r="B309" s="36"/>
      <c r="C309" s="250" t="s">
        <v>609</v>
      </c>
      <c r="D309" s="250" t="s">
        <v>405</v>
      </c>
      <c r="E309" s="251" t="s">
        <v>2413</v>
      </c>
      <c r="F309" s="252" t="s">
        <v>4228</v>
      </c>
      <c r="G309" s="253" t="s">
        <v>515</v>
      </c>
      <c r="H309" s="254">
        <v>5</v>
      </c>
      <c r="I309" s="255"/>
      <c r="J309" s="256">
        <f>ROUND(I309*H309,2)</f>
        <v>0</v>
      </c>
      <c r="K309" s="252" t="s">
        <v>1</v>
      </c>
      <c r="L309" s="257"/>
      <c r="M309" s="258" t="s">
        <v>1</v>
      </c>
      <c r="N309" s="259" t="s">
        <v>50</v>
      </c>
      <c r="O309" s="72"/>
      <c r="P309" s="203">
        <f>O309*H309</f>
        <v>0</v>
      </c>
      <c r="Q309" s="203">
        <v>0.248</v>
      </c>
      <c r="R309" s="203">
        <f>Q309*H309</f>
        <v>1.24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254</v>
      </c>
      <c r="AT309" s="205" t="s">
        <v>405</v>
      </c>
      <c r="AU309" s="205" t="s">
        <v>95</v>
      </c>
      <c r="AY309" s="17" t="s">
        <v>209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7" t="s">
        <v>93</v>
      </c>
      <c r="BK309" s="206">
        <f>ROUND(I309*H309,2)</f>
        <v>0</v>
      </c>
      <c r="BL309" s="17" t="s">
        <v>217</v>
      </c>
      <c r="BM309" s="205" t="s">
        <v>4377</v>
      </c>
    </row>
    <row r="310" spans="1:65" s="2" customFormat="1" ht="16.5" customHeight="1">
      <c r="A310" s="35"/>
      <c r="B310" s="36"/>
      <c r="C310" s="250" t="s">
        <v>618</v>
      </c>
      <c r="D310" s="250" t="s">
        <v>405</v>
      </c>
      <c r="E310" s="251" t="s">
        <v>4230</v>
      </c>
      <c r="F310" s="252" t="s">
        <v>4231</v>
      </c>
      <c r="G310" s="253" t="s">
        <v>515</v>
      </c>
      <c r="H310" s="254">
        <v>1</v>
      </c>
      <c r="I310" s="255"/>
      <c r="J310" s="256">
        <f>ROUND(I310*H310,2)</f>
        <v>0</v>
      </c>
      <c r="K310" s="252" t="s">
        <v>1</v>
      </c>
      <c r="L310" s="257"/>
      <c r="M310" s="258" t="s">
        <v>1</v>
      </c>
      <c r="N310" s="259" t="s">
        <v>50</v>
      </c>
      <c r="O310" s="72"/>
      <c r="P310" s="203">
        <f>O310*H310</f>
        <v>0</v>
      </c>
      <c r="Q310" s="203">
        <v>0.44900000000000001</v>
      </c>
      <c r="R310" s="203">
        <f>Q310*H310</f>
        <v>0.44900000000000001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254</v>
      </c>
      <c r="AT310" s="205" t="s">
        <v>405</v>
      </c>
      <c r="AU310" s="205" t="s">
        <v>95</v>
      </c>
      <c r="AY310" s="17" t="s">
        <v>209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7" t="s">
        <v>93</v>
      </c>
      <c r="BK310" s="206">
        <f>ROUND(I310*H310,2)</f>
        <v>0</v>
      </c>
      <c r="BL310" s="17" t="s">
        <v>217</v>
      </c>
      <c r="BM310" s="205" t="s">
        <v>4378</v>
      </c>
    </row>
    <row r="311" spans="1:65" s="2" customFormat="1" ht="16.5" customHeight="1">
      <c r="A311" s="35"/>
      <c r="B311" s="36"/>
      <c r="C311" s="250" t="s">
        <v>624</v>
      </c>
      <c r="D311" s="250" t="s">
        <v>405</v>
      </c>
      <c r="E311" s="251" t="s">
        <v>2664</v>
      </c>
      <c r="F311" s="252" t="s">
        <v>4233</v>
      </c>
      <c r="G311" s="253" t="s">
        <v>515</v>
      </c>
      <c r="H311" s="254">
        <v>1</v>
      </c>
      <c r="I311" s="255"/>
      <c r="J311" s="256">
        <f>ROUND(I311*H311,2)</f>
        <v>0</v>
      </c>
      <c r="K311" s="252" t="s">
        <v>1</v>
      </c>
      <c r="L311" s="257"/>
      <c r="M311" s="258" t="s">
        <v>1</v>
      </c>
      <c r="N311" s="259" t="s">
        <v>50</v>
      </c>
      <c r="O311" s="72"/>
      <c r="P311" s="203">
        <f>O311*H311</f>
        <v>0</v>
      </c>
      <c r="Q311" s="203">
        <v>1.35</v>
      </c>
      <c r="R311" s="203">
        <f>Q311*H311</f>
        <v>1.35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254</v>
      </c>
      <c r="AT311" s="205" t="s">
        <v>405</v>
      </c>
      <c r="AU311" s="205" t="s">
        <v>95</v>
      </c>
      <c r="AY311" s="17" t="s">
        <v>209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7" t="s">
        <v>93</v>
      </c>
      <c r="BK311" s="206">
        <f>ROUND(I311*H311,2)</f>
        <v>0</v>
      </c>
      <c r="BL311" s="17" t="s">
        <v>217</v>
      </c>
      <c r="BM311" s="205" t="s">
        <v>4379</v>
      </c>
    </row>
    <row r="312" spans="1:65" s="2" customFormat="1" ht="24.2" customHeight="1">
      <c r="A312" s="35"/>
      <c r="B312" s="36"/>
      <c r="C312" s="250" t="s">
        <v>630</v>
      </c>
      <c r="D312" s="250" t="s">
        <v>405</v>
      </c>
      <c r="E312" s="251" t="s">
        <v>4235</v>
      </c>
      <c r="F312" s="252" t="s">
        <v>4236</v>
      </c>
      <c r="G312" s="253" t="s">
        <v>515</v>
      </c>
      <c r="H312" s="254">
        <v>6</v>
      </c>
      <c r="I312" s="255"/>
      <c r="J312" s="256">
        <f>ROUND(I312*H312,2)</f>
        <v>0</v>
      </c>
      <c r="K312" s="252" t="s">
        <v>1</v>
      </c>
      <c r="L312" s="257"/>
      <c r="M312" s="258" t="s">
        <v>1</v>
      </c>
      <c r="N312" s="259" t="s">
        <v>50</v>
      </c>
      <c r="O312" s="72"/>
      <c r="P312" s="203">
        <f>O312*H312</f>
        <v>0</v>
      </c>
      <c r="Q312" s="203">
        <v>2E-3</v>
      </c>
      <c r="R312" s="203">
        <f>Q312*H312</f>
        <v>1.2E-2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254</v>
      </c>
      <c r="AT312" s="205" t="s">
        <v>405</v>
      </c>
      <c r="AU312" s="205" t="s">
        <v>95</v>
      </c>
      <c r="AY312" s="17" t="s">
        <v>209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7" t="s">
        <v>93</v>
      </c>
      <c r="BK312" s="206">
        <f>ROUND(I312*H312,2)</f>
        <v>0</v>
      </c>
      <c r="BL312" s="17" t="s">
        <v>217</v>
      </c>
      <c r="BM312" s="205" t="s">
        <v>4380</v>
      </c>
    </row>
    <row r="313" spans="1:65" s="2" customFormat="1" ht="19.5">
      <c r="A313" s="35"/>
      <c r="B313" s="36"/>
      <c r="C313" s="37"/>
      <c r="D313" s="212" t="s">
        <v>221</v>
      </c>
      <c r="E313" s="37"/>
      <c r="F313" s="213" t="s">
        <v>4238</v>
      </c>
      <c r="G313" s="37"/>
      <c r="H313" s="37"/>
      <c r="I313" s="209"/>
      <c r="J313" s="37"/>
      <c r="K313" s="37"/>
      <c r="L313" s="40"/>
      <c r="M313" s="210"/>
      <c r="N313" s="211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7" t="s">
        <v>221</v>
      </c>
      <c r="AU313" s="17" t="s">
        <v>95</v>
      </c>
    </row>
    <row r="314" spans="1:65" s="2" customFormat="1" ht="16.5" customHeight="1">
      <c r="A314" s="35"/>
      <c r="B314" s="36"/>
      <c r="C314" s="194" t="s">
        <v>636</v>
      </c>
      <c r="D314" s="194" t="s">
        <v>212</v>
      </c>
      <c r="E314" s="195" t="s">
        <v>4381</v>
      </c>
      <c r="F314" s="196" t="s">
        <v>4382</v>
      </c>
      <c r="G314" s="197" t="s">
        <v>515</v>
      </c>
      <c r="H314" s="198">
        <v>20</v>
      </c>
      <c r="I314" s="199"/>
      <c r="J314" s="200">
        <f>ROUND(I314*H314,2)</f>
        <v>0</v>
      </c>
      <c r="K314" s="196" t="s">
        <v>1</v>
      </c>
      <c r="L314" s="40"/>
      <c r="M314" s="201" t="s">
        <v>1</v>
      </c>
      <c r="N314" s="202" t="s">
        <v>50</v>
      </c>
      <c r="O314" s="72"/>
      <c r="P314" s="203">
        <f>O314*H314</f>
        <v>0</v>
      </c>
      <c r="Q314" s="203">
        <v>1E-4</v>
      </c>
      <c r="R314" s="203">
        <f>Q314*H314</f>
        <v>2E-3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217</v>
      </c>
      <c r="AT314" s="205" t="s">
        <v>212</v>
      </c>
      <c r="AU314" s="205" t="s">
        <v>95</v>
      </c>
      <c r="AY314" s="17" t="s">
        <v>209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7" t="s">
        <v>93</v>
      </c>
      <c r="BK314" s="206">
        <f>ROUND(I314*H314,2)</f>
        <v>0</v>
      </c>
      <c r="BL314" s="17" t="s">
        <v>217</v>
      </c>
      <c r="BM314" s="205" t="s">
        <v>4383</v>
      </c>
    </row>
    <row r="315" spans="1:65" s="2" customFormat="1" ht="24.2" customHeight="1">
      <c r="A315" s="35"/>
      <c r="B315" s="36"/>
      <c r="C315" s="194" t="s">
        <v>641</v>
      </c>
      <c r="D315" s="194" t="s">
        <v>212</v>
      </c>
      <c r="E315" s="195" t="s">
        <v>4384</v>
      </c>
      <c r="F315" s="196" t="s">
        <v>4385</v>
      </c>
      <c r="G315" s="197" t="s">
        <v>2550</v>
      </c>
      <c r="H315" s="198">
        <v>20</v>
      </c>
      <c r="I315" s="199"/>
      <c r="J315" s="200">
        <f>ROUND(I315*H315,2)</f>
        <v>0</v>
      </c>
      <c r="K315" s="196" t="s">
        <v>1</v>
      </c>
      <c r="L315" s="40"/>
      <c r="M315" s="201" t="s">
        <v>1</v>
      </c>
      <c r="N315" s="202" t="s">
        <v>50</v>
      </c>
      <c r="O315" s="72"/>
      <c r="P315" s="203">
        <f>O315*H315</f>
        <v>0</v>
      </c>
      <c r="Q315" s="203">
        <v>4.301E-2</v>
      </c>
      <c r="R315" s="203">
        <f>Q315*H315</f>
        <v>0.86019999999999996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217</v>
      </c>
      <c r="AT315" s="205" t="s">
        <v>212</v>
      </c>
      <c r="AU315" s="205" t="s">
        <v>95</v>
      </c>
      <c r="AY315" s="17" t="s">
        <v>209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7" t="s">
        <v>93</v>
      </c>
      <c r="BK315" s="206">
        <f>ROUND(I315*H315,2)</f>
        <v>0</v>
      </c>
      <c r="BL315" s="17" t="s">
        <v>217</v>
      </c>
      <c r="BM315" s="205" t="s">
        <v>4386</v>
      </c>
    </row>
    <row r="316" spans="1:65" s="13" customFormat="1" ht="11.25">
      <c r="B316" s="214"/>
      <c r="C316" s="215"/>
      <c r="D316" s="212" t="s">
        <v>263</v>
      </c>
      <c r="E316" s="216" t="s">
        <v>1</v>
      </c>
      <c r="F316" s="217" t="s">
        <v>4387</v>
      </c>
      <c r="G316" s="215"/>
      <c r="H316" s="218">
        <v>20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263</v>
      </c>
      <c r="AU316" s="224" t="s">
        <v>95</v>
      </c>
      <c r="AV316" s="13" t="s">
        <v>95</v>
      </c>
      <c r="AW316" s="13" t="s">
        <v>41</v>
      </c>
      <c r="AX316" s="13" t="s">
        <v>85</v>
      </c>
      <c r="AY316" s="224" t="s">
        <v>209</v>
      </c>
    </row>
    <row r="317" spans="1:65" s="14" customFormat="1" ht="11.25">
      <c r="B317" s="229"/>
      <c r="C317" s="230"/>
      <c r="D317" s="212" t="s">
        <v>263</v>
      </c>
      <c r="E317" s="231" t="s">
        <v>1</v>
      </c>
      <c r="F317" s="232" t="s">
        <v>339</v>
      </c>
      <c r="G317" s="230"/>
      <c r="H317" s="233">
        <v>20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263</v>
      </c>
      <c r="AU317" s="239" t="s">
        <v>95</v>
      </c>
      <c r="AV317" s="14" t="s">
        <v>217</v>
      </c>
      <c r="AW317" s="14" t="s">
        <v>41</v>
      </c>
      <c r="AX317" s="14" t="s">
        <v>93</v>
      </c>
      <c r="AY317" s="239" t="s">
        <v>209</v>
      </c>
    </row>
    <row r="318" spans="1:65" s="2" customFormat="1" ht="37.9" customHeight="1">
      <c r="A318" s="35"/>
      <c r="B318" s="36"/>
      <c r="C318" s="194" t="s">
        <v>646</v>
      </c>
      <c r="D318" s="194" t="s">
        <v>212</v>
      </c>
      <c r="E318" s="195" t="s">
        <v>4239</v>
      </c>
      <c r="F318" s="196" t="s">
        <v>4240</v>
      </c>
      <c r="G318" s="197" t="s">
        <v>515</v>
      </c>
      <c r="H318" s="198">
        <v>1</v>
      </c>
      <c r="I318" s="199"/>
      <c r="J318" s="200">
        <f>ROUND(I318*H318,2)</f>
        <v>0</v>
      </c>
      <c r="K318" s="196" t="s">
        <v>324</v>
      </c>
      <c r="L318" s="40"/>
      <c r="M318" s="201" t="s">
        <v>1</v>
      </c>
      <c r="N318" s="202" t="s">
        <v>50</v>
      </c>
      <c r="O318" s="72"/>
      <c r="P318" s="203">
        <f>O318*H318</f>
        <v>0</v>
      </c>
      <c r="Q318" s="203">
        <v>0.09</v>
      </c>
      <c r="R318" s="203">
        <f>Q318*H318</f>
        <v>0.09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217</v>
      </c>
      <c r="AT318" s="205" t="s">
        <v>212</v>
      </c>
      <c r="AU318" s="205" t="s">
        <v>95</v>
      </c>
      <c r="AY318" s="17" t="s">
        <v>209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7" t="s">
        <v>93</v>
      </c>
      <c r="BK318" s="206">
        <f>ROUND(I318*H318,2)</f>
        <v>0</v>
      </c>
      <c r="BL318" s="17" t="s">
        <v>217</v>
      </c>
      <c r="BM318" s="205" t="s">
        <v>4388</v>
      </c>
    </row>
    <row r="319" spans="1:65" s="2" customFormat="1" ht="11.25">
      <c r="A319" s="35"/>
      <c r="B319" s="36"/>
      <c r="C319" s="37"/>
      <c r="D319" s="207" t="s">
        <v>219</v>
      </c>
      <c r="E319" s="37"/>
      <c r="F319" s="208" t="s">
        <v>4242</v>
      </c>
      <c r="G319" s="37"/>
      <c r="H319" s="37"/>
      <c r="I319" s="209"/>
      <c r="J319" s="37"/>
      <c r="K319" s="37"/>
      <c r="L319" s="40"/>
      <c r="M319" s="210"/>
      <c r="N319" s="211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7" t="s">
        <v>219</v>
      </c>
      <c r="AU319" s="17" t="s">
        <v>95</v>
      </c>
    </row>
    <row r="320" spans="1:65" s="2" customFormat="1" ht="24.2" customHeight="1">
      <c r="A320" s="35"/>
      <c r="B320" s="36"/>
      <c r="C320" s="250" t="s">
        <v>654</v>
      </c>
      <c r="D320" s="250" t="s">
        <v>405</v>
      </c>
      <c r="E320" s="251" t="s">
        <v>2667</v>
      </c>
      <c r="F320" s="252" t="s">
        <v>4243</v>
      </c>
      <c r="G320" s="253" t="s">
        <v>515</v>
      </c>
      <c r="H320" s="254">
        <v>1</v>
      </c>
      <c r="I320" s="255"/>
      <c r="J320" s="256">
        <f>ROUND(I320*H320,2)</f>
        <v>0</v>
      </c>
      <c r="K320" s="252" t="s">
        <v>1</v>
      </c>
      <c r="L320" s="257"/>
      <c r="M320" s="258" t="s">
        <v>1</v>
      </c>
      <c r="N320" s="259" t="s">
        <v>50</v>
      </c>
      <c r="O320" s="72"/>
      <c r="P320" s="203">
        <f>O320*H320</f>
        <v>0</v>
      </c>
      <c r="Q320" s="203">
        <v>0.156</v>
      </c>
      <c r="R320" s="203">
        <f>Q320*H320</f>
        <v>0.156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254</v>
      </c>
      <c r="AT320" s="205" t="s">
        <v>405</v>
      </c>
      <c r="AU320" s="205" t="s">
        <v>95</v>
      </c>
      <c r="AY320" s="17" t="s">
        <v>209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7" t="s">
        <v>93</v>
      </c>
      <c r="BK320" s="206">
        <f>ROUND(I320*H320,2)</f>
        <v>0</v>
      </c>
      <c r="BL320" s="17" t="s">
        <v>217</v>
      </c>
      <c r="BM320" s="205" t="s">
        <v>4389</v>
      </c>
    </row>
    <row r="321" spans="1:65" s="12" customFormat="1" ht="22.9" customHeight="1">
      <c r="B321" s="178"/>
      <c r="C321" s="179"/>
      <c r="D321" s="180" t="s">
        <v>84</v>
      </c>
      <c r="E321" s="192" t="s">
        <v>259</v>
      </c>
      <c r="F321" s="192" t="s">
        <v>969</v>
      </c>
      <c r="G321" s="179"/>
      <c r="H321" s="179"/>
      <c r="I321" s="182"/>
      <c r="J321" s="193">
        <f>BK321</f>
        <v>0</v>
      </c>
      <c r="K321" s="179"/>
      <c r="L321" s="184"/>
      <c r="M321" s="185"/>
      <c r="N321" s="186"/>
      <c r="O321" s="186"/>
      <c r="P321" s="187">
        <f>SUM(P322:P329)</f>
        <v>0</v>
      </c>
      <c r="Q321" s="186"/>
      <c r="R321" s="187">
        <f>SUM(R322:R329)</f>
        <v>4.2207360000000006E-4</v>
      </c>
      <c r="S321" s="186"/>
      <c r="T321" s="188">
        <f>SUM(T322:T329)</f>
        <v>0</v>
      </c>
      <c r="AR321" s="189" t="s">
        <v>93</v>
      </c>
      <c r="AT321" s="190" t="s">
        <v>84</v>
      </c>
      <c r="AU321" s="190" t="s">
        <v>93</v>
      </c>
      <c r="AY321" s="189" t="s">
        <v>209</v>
      </c>
      <c r="BK321" s="191">
        <f>SUM(BK322:BK329)</f>
        <v>0</v>
      </c>
    </row>
    <row r="322" spans="1:65" s="2" customFormat="1" ht="24.2" customHeight="1">
      <c r="A322" s="35"/>
      <c r="B322" s="36"/>
      <c r="C322" s="194" t="s">
        <v>663</v>
      </c>
      <c r="D322" s="194" t="s">
        <v>212</v>
      </c>
      <c r="E322" s="195" t="s">
        <v>4245</v>
      </c>
      <c r="F322" s="196" t="s">
        <v>4246</v>
      </c>
      <c r="G322" s="197" t="s">
        <v>334</v>
      </c>
      <c r="H322" s="198">
        <v>10.4</v>
      </c>
      <c r="I322" s="199"/>
      <c r="J322" s="200">
        <f>ROUND(I322*H322,2)</f>
        <v>0</v>
      </c>
      <c r="K322" s="196" t="s">
        <v>324</v>
      </c>
      <c r="L322" s="40"/>
      <c r="M322" s="201" t="s">
        <v>1</v>
      </c>
      <c r="N322" s="202" t="s">
        <v>50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217</v>
      </c>
      <c r="AT322" s="205" t="s">
        <v>212</v>
      </c>
      <c r="AU322" s="205" t="s">
        <v>95</v>
      </c>
      <c r="AY322" s="17" t="s">
        <v>209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7" t="s">
        <v>93</v>
      </c>
      <c r="BK322" s="206">
        <f>ROUND(I322*H322,2)</f>
        <v>0</v>
      </c>
      <c r="BL322" s="17" t="s">
        <v>217</v>
      </c>
      <c r="BM322" s="205" t="s">
        <v>4390</v>
      </c>
    </row>
    <row r="323" spans="1:65" s="2" customFormat="1" ht="11.25">
      <c r="A323" s="35"/>
      <c r="B323" s="36"/>
      <c r="C323" s="37"/>
      <c r="D323" s="207" t="s">
        <v>219</v>
      </c>
      <c r="E323" s="37"/>
      <c r="F323" s="208" t="s">
        <v>4248</v>
      </c>
      <c r="G323" s="37"/>
      <c r="H323" s="37"/>
      <c r="I323" s="209"/>
      <c r="J323" s="37"/>
      <c r="K323" s="37"/>
      <c r="L323" s="40"/>
      <c r="M323" s="210"/>
      <c r="N323" s="211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7" t="s">
        <v>219</v>
      </c>
      <c r="AU323" s="17" t="s">
        <v>95</v>
      </c>
    </row>
    <row r="324" spans="1:65" s="13" customFormat="1" ht="11.25">
      <c r="B324" s="214"/>
      <c r="C324" s="215"/>
      <c r="D324" s="212" t="s">
        <v>263</v>
      </c>
      <c r="E324" s="216" t="s">
        <v>1</v>
      </c>
      <c r="F324" s="217" t="s">
        <v>4391</v>
      </c>
      <c r="G324" s="215"/>
      <c r="H324" s="218">
        <v>10.4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263</v>
      </c>
      <c r="AU324" s="224" t="s">
        <v>95</v>
      </c>
      <c r="AV324" s="13" t="s">
        <v>95</v>
      </c>
      <c r="AW324" s="13" t="s">
        <v>41</v>
      </c>
      <c r="AX324" s="13" t="s">
        <v>85</v>
      </c>
      <c r="AY324" s="224" t="s">
        <v>209</v>
      </c>
    </row>
    <row r="325" spans="1:65" s="14" customFormat="1" ht="11.25">
      <c r="B325" s="229"/>
      <c r="C325" s="230"/>
      <c r="D325" s="212" t="s">
        <v>263</v>
      </c>
      <c r="E325" s="231" t="s">
        <v>1</v>
      </c>
      <c r="F325" s="232" t="s">
        <v>339</v>
      </c>
      <c r="G325" s="230"/>
      <c r="H325" s="233">
        <v>10.4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263</v>
      </c>
      <c r="AU325" s="239" t="s">
        <v>95</v>
      </c>
      <c r="AV325" s="14" t="s">
        <v>217</v>
      </c>
      <c r="AW325" s="14" t="s">
        <v>41</v>
      </c>
      <c r="AX325" s="14" t="s">
        <v>93</v>
      </c>
      <c r="AY325" s="239" t="s">
        <v>209</v>
      </c>
    </row>
    <row r="326" spans="1:65" s="2" customFormat="1" ht="24.2" customHeight="1">
      <c r="A326" s="35"/>
      <c r="B326" s="36"/>
      <c r="C326" s="194" t="s">
        <v>669</v>
      </c>
      <c r="D326" s="194" t="s">
        <v>212</v>
      </c>
      <c r="E326" s="195" t="s">
        <v>4249</v>
      </c>
      <c r="F326" s="196" t="s">
        <v>4250</v>
      </c>
      <c r="G326" s="197" t="s">
        <v>334</v>
      </c>
      <c r="H326" s="198">
        <v>20.8</v>
      </c>
      <c r="I326" s="199"/>
      <c r="J326" s="200">
        <f>ROUND(I326*H326,2)</f>
        <v>0</v>
      </c>
      <c r="K326" s="196" t="s">
        <v>324</v>
      </c>
      <c r="L326" s="40"/>
      <c r="M326" s="201" t="s">
        <v>1</v>
      </c>
      <c r="N326" s="202" t="s">
        <v>50</v>
      </c>
      <c r="O326" s="72"/>
      <c r="P326" s="203">
        <f>O326*H326</f>
        <v>0</v>
      </c>
      <c r="Q326" s="203">
        <v>2.0292000000000002E-5</v>
      </c>
      <c r="R326" s="203">
        <f>Q326*H326</f>
        <v>4.2207360000000006E-4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217</v>
      </c>
      <c r="AT326" s="205" t="s">
        <v>212</v>
      </c>
      <c r="AU326" s="205" t="s">
        <v>95</v>
      </c>
      <c r="AY326" s="17" t="s">
        <v>209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7" t="s">
        <v>93</v>
      </c>
      <c r="BK326" s="206">
        <f>ROUND(I326*H326,2)</f>
        <v>0</v>
      </c>
      <c r="BL326" s="17" t="s">
        <v>217</v>
      </c>
      <c r="BM326" s="205" t="s">
        <v>4392</v>
      </c>
    </row>
    <row r="327" spans="1:65" s="2" customFormat="1" ht="11.25">
      <c r="A327" s="35"/>
      <c r="B327" s="36"/>
      <c r="C327" s="37"/>
      <c r="D327" s="207" t="s">
        <v>219</v>
      </c>
      <c r="E327" s="37"/>
      <c r="F327" s="208" t="s">
        <v>4252</v>
      </c>
      <c r="G327" s="37"/>
      <c r="H327" s="37"/>
      <c r="I327" s="209"/>
      <c r="J327" s="37"/>
      <c r="K327" s="37"/>
      <c r="L327" s="40"/>
      <c r="M327" s="210"/>
      <c r="N327" s="211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7" t="s">
        <v>219</v>
      </c>
      <c r="AU327" s="17" t="s">
        <v>95</v>
      </c>
    </row>
    <row r="328" spans="1:65" s="13" customFormat="1" ht="11.25">
      <c r="B328" s="214"/>
      <c r="C328" s="215"/>
      <c r="D328" s="212" t="s">
        <v>263</v>
      </c>
      <c r="E328" s="216" t="s">
        <v>1</v>
      </c>
      <c r="F328" s="217" t="s">
        <v>4393</v>
      </c>
      <c r="G328" s="215"/>
      <c r="H328" s="218">
        <v>20.8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263</v>
      </c>
      <c r="AU328" s="224" t="s">
        <v>95</v>
      </c>
      <c r="AV328" s="13" t="s">
        <v>95</v>
      </c>
      <c r="AW328" s="13" t="s">
        <v>41</v>
      </c>
      <c r="AX328" s="13" t="s">
        <v>85</v>
      </c>
      <c r="AY328" s="224" t="s">
        <v>209</v>
      </c>
    </row>
    <row r="329" spans="1:65" s="14" customFormat="1" ht="11.25">
      <c r="B329" s="229"/>
      <c r="C329" s="230"/>
      <c r="D329" s="212" t="s">
        <v>263</v>
      </c>
      <c r="E329" s="231" t="s">
        <v>1</v>
      </c>
      <c r="F329" s="232" t="s">
        <v>339</v>
      </c>
      <c r="G329" s="230"/>
      <c r="H329" s="233">
        <v>20.8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263</v>
      </c>
      <c r="AU329" s="239" t="s">
        <v>95</v>
      </c>
      <c r="AV329" s="14" t="s">
        <v>217</v>
      </c>
      <c r="AW329" s="14" t="s">
        <v>41</v>
      </c>
      <c r="AX329" s="14" t="s">
        <v>93</v>
      </c>
      <c r="AY329" s="239" t="s">
        <v>209</v>
      </c>
    </row>
    <row r="330" spans="1:65" s="12" customFormat="1" ht="22.9" customHeight="1">
      <c r="B330" s="178"/>
      <c r="C330" s="179"/>
      <c r="D330" s="180" t="s">
        <v>84</v>
      </c>
      <c r="E330" s="192" t="s">
        <v>4254</v>
      </c>
      <c r="F330" s="192" t="s">
        <v>4255</v>
      </c>
      <c r="G330" s="179"/>
      <c r="H330" s="179"/>
      <c r="I330" s="182"/>
      <c r="J330" s="193">
        <f>BK330</f>
        <v>0</v>
      </c>
      <c r="K330" s="179"/>
      <c r="L330" s="184"/>
      <c r="M330" s="185"/>
      <c r="N330" s="186"/>
      <c r="O330" s="186"/>
      <c r="P330" s="187">
        <f>SUM(P331:P338)</f>
        <v>0</v>
      </c>
      <c r="Q330" s="186"/>
      <c r="R330" s="187">
        <f>SUM(R331:R338)</f>
        <v>0</v>
      </c>
      <c r="S330" s="186"/>
      <c r="T330" s="188">
        <f>SUM(T331:T338)</f>
        <v>0</v>
      </c>
      <c r="AR330" s="189" t="s">
        <v>93</v>
      </c>
      <c r="AT330" s="190" t="s">
        <v>84</v>
      </c>
      <c r="AU330" s="190" t="s">
        <v>93</v>
      </c>
      <c r="AY330" s="189" t="s">
        <v>209</v>
      </c>
      <c r="BK330" s="191">
        <f>SUM(BK331:BK338)</f>
        <v>0</v>
      </c>
    </row>
    <row r="331" spans="1:65" s="2" customFormat="1" ht="21.75" customHeight="1">
      <c r="A331" s="35"/>
      <c r="B331" s="36"/>
      <c r="C331" s="194" t="s">
        <v>677</v>
      </c>
      <c r="D331" s="194" t="s">
        <v>212</v>
      </c>
      <c r="E331" s="195" t="s">
        <v>4256</v>
      </c>
      <c r="F331" s="196" t="s">
        <v>4257</v>
      </c>
      <c r="G331" s="197" t="s">
        <v>383</v>
      </c>
      <c r="H331" s="198">
        <v>9.2560000000000002</v>
      </c>
      <c r="I331" s="199"/>
      <c r="J331" s="200">
        <f>ROUND(I331*H331,2)</f>
        <v>0</v>
      </c>
      <c r="K331" s="196" t="s">
        <v>324</v>
      </c>
      <c r="L331" s="40"/>
      <c r="M331" s="201" t="s">
        <v>1</v>
      </c>
      <c r="N331" s="202" t="s">
        <v>50</v>
      </c>
      <c r="O331" s="72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217</v>
      </c>
      <c r="AT331" s="205" t="s">
        <v>212</v>
      </c>
      <c r="AU331" s="205" t="s">
        <v>95</v>
      </c>
      <c r="AY331" s="17" t="s">
        <v>209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7" t="s">
        <v>93</v>
      </c>
      <c r="BK331" s="206">
        <f>ROUND(I331*H331,2)</f>
        <v>0</v>
      </c>
      <c r="BL331" s="17" t="s">
        <v>217</v>
      </c>
      <c r="BM331" s="205" t="s">
        <v>4394</v>
      </c>
    </row>
    <row r="332" spans="1:65" s="2" customFormat="1" ht="11.25">
      <c r="A332" s="35"/>
      <c r="B332" s="36"/>
      <c r="C332" s="37"/>
      <c r="D332" s="207" t="s">
        <v>219</v>
      </c>
      <c r="E332" s="37"/>
      <c r="F332" s="208" t="s">
        <v>4259</v>
      </c>
      <c r="G332" s="37"/>
      <c r="H332" s="37"/>
      <c r="I332" s="209"/>
      <c r="J332" s="37"/>
      <c r="K332" s="37"/>
      <c r="L332" s="40"/>
      <c r="M332" s="210"/>
      <c r="N332" s="211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7" t="s">
        <v>219</v>
      </c>
      <c r="AU332" s="17" t="s">
        <v>95</v>
      </c>
    </row>
    <row r="333" spans="1:65" s="2" customFormat="1" ht="24.2" customHeight="1">
      <c r="A333" s="35"/>
      <c r="B333" s="36"/>
      <c r="C333" s="194" t="s">
        <v>682</v>
      </c>
      <c r="D333" s="194" t="s">
        <v>212</v>
      </c>
      <c r="E333" s="195" t="s">
        <v>4395</v>
      </c>
      <c r="F333" s="196" t="s">
        <v>4396</v>
      </c>
      <c r="G333" s="197" t="s">
        <v>383</v>
      </c>
      <c r="H333" s="198">
        <v>138.84</v>
      </c>
      <c r="I333" s="199"/>
      <c r="J333" s="200">
        <f>ROUND(I333*H333,2)</f>
        <v>0</v>
      </c>
      <c r="K333" s="196" t="s">
        <v>324</v>
      </c>
      <c r="L333" s="40"/>
      <c r="M333" s="201" t="s">
        <v>1</v>
      </c>
      <c r="N333" s="202" t="s">
        <v>50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217</v>
      </c>
      <c r="AT333" s="205" t="s">
        <v>212</v>
      </c>
      <c r="AU333" s="205" t="s">
        <v>95</v>
      </c>
      <c r="AY333" s="17" t="s">
        <v>209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7" t="s">
        <v>93</v>
      </c>
      <c r="BK333" s="206">
        <f>ROUND(I333*H333,2)</f>
        <v>0</v>
      </c>
      <c r="BL333" s="17" t="s">
        <v>217</v>
      </c>
      <c r="BM333" s="205" t="s">
        <v>4397</v>
      </c>
    </row>
    <row r="334" spans="1:65" s="2" customFormat="1" ht="11.25">
      <c r="A334" s="35"/>
      <c r="B334" s="36"/>
      <c r="C334" s="37"/>
      <c r="D334" s="207" t="s">
        <v>219</v>
      </c>
      <c r="E334" s="37"/>
      <c r="F334" s="208" t="s">
        <v>4398</v>
      </c>
      <c r="G334" s="37"/>
      <c r="H334" s="37"/>
      <c r="I334" s="209"/>
      <c r="J334" s="37"/>
      <c r="K334" s="37"/>
      <c r="L334" s="40"/>
      <c r="M334" s="210"/>
      <c r="N334" s="211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7" t="s">
        <v>219</v>
      </c>
      <c r="AU334" s="17" t="s">
        <v>95</v>
      </c>
    </row>
    <row r="335" spans="1:65" s="13" customFormat="1" ht="11.25">
      <c r="B335" s="214"/>
      <c r="C335" s="215"/>
      <c r="D335" s="212" t="s">
        <v>263</v>
      </c>
      <c r="E335" s="216" t="s">
        <v>1</v>
      </c>
      <c r="F335" s="217" t="s">
        <v>4399</v>
      </c>
      <c r="G335" s="215"/>
      <c r="H335" s="218">
        <v>138.84</v>
      </c>
      <c r="I335" s="219"/>
      <c r="J335" s="215"/>
      <c r="K335" s="215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263</v>
      </c>
      <c r="AU335" s="224" t="s">
        <v>95</v>
      </c>
      <c r="AV335" s="13" t="s">
        <v>95</v>
      </c>
      <c r="AW335" s="13" t="s">
        <v>41</v>
      </c>
      <c r="AX335" s="13" t="s">
        <v>85</v>
      </c>
      <c r="AY335" s="224" t="s">
        <v>209</v>
      </c>
    </row>
    <row r="336" spans="1:65" s="14" customFormat="1" ht="11.25">
      <c r="B336" s="229"/>
      <c r="C336" s="230"/>
      <c r="D336" s="212" t="s">
        <v>263</v>
      </c>
      <c r="E336" s="231" t="s">
        <v>1</v>
      </c>
      <c r="F336" s="232" t="s">
        <v>339</v>
      </c>
      <c r="G336" s="230"/>
      <c r="H336" s="233">
        <v>138.84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263</v>
      </c>
      <c r="AU336" s="239" t="s">
        <v>95</v>
      </c>
      <c r="AV336" s="14" t="s">
        <v>217</v>
      </c>
      <c r="AW336" s="14" t="s">
        <v>41</v>
      </c>
      <c r="AX336" s="14" t="s">
        <v>93</v>
      </c>
      <c r="AY336" s="239" t="s">
        <v>209</v>
      </c>
    </row>
    <row r="337" spans="1:65" s="2" customFormat="1" ht="33" customHeight="1">
      <c r="A337" s="35"/>
      <c r="B337" s="36"/>
      <c r="C337" s="194" t="s">
        <v>687</v>
      </c>
      <c r="D337" s="194" t="s">
        <v>212</v>
      </c>
      <c r="E337" s="195" t="s">
        <v>4265</v>
      </c>
      <c r="F337" s="196" t="s">
        <v>4266</v>
      </c>
      <c r="G337" s="197" t="s">
        <v>383</v>
      </c>
      <c r="H337" s="198">
        <v>9.2560000000000002</v>
      </c>
      <c r="I337" s="199"/>
      <c r="J337" s="200">
        <f>ROUND(I337*H337,2)</f>
        <v>0</v>
      </c>
      <c r="K337" s="196" t="s">
        <v>324</v>
      </c>
      <c r="L337" s="40"/>
      <c r="M337" s="201" t="s">
        <v>1</v>
      </c>
      <c r="N337" s="202" t="s">
        <v>50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217</v>
      </c>
      <c r="AT337" s="205" t="s">
        <v>212</v>
      </c>
      <c r="AU337" s="205" t="s">
        <v>95</v>
      </c>
      <c r="AY337" s="17" t="s">
        <v>209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7" t="s">
        <v>93</v>
      </c>
      <c r="BK337" s="206">
        <f>ROUND(I337*H337,2)</f>
        <v>0</v>
      </c>
      <c r="BL337" s="17" t="s">
        <v>217</v>
      </c>
      <c r="BM337" s="205" t="s">
        <v>4400</v>
      </c>
    </row>
    <row r="338" spans="1:65" s="2" customFormat="1" ht="11.25">
      <c r="A338" s="35"/>
      <c r="B338" s="36"/>
      <c r="C338" s="37"/>
      <c r="D338" s="207" t="s">
        <v>219</v>
      </c>
      <c r="E338" s="37"/>
      <c r="F338" s="208" t="s">
        <v>4268</v>
      </c>
      <c r="G338" s="37"/>
      <c r="H338" s="37"/>
      <c r="I338" s="209"/>
      <c r="J338" s="37"/>
      <c r="K338" s="37"/>
      <c r="L338" s="40"/>
      <c r="M338" s="210"/>
      <c r="N338" s="211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7" t="s">
        <v>219</v>
      </c>
      <c r="AU338" s="17" t="s">
        <v>95</v>
      </c>
    </row>
    <row r="339" spans="1:65" s="12" customFormat="1" ht="22.9" customHeight="1">
      <c r="B339" s="178"/>
      <c r="C339" s="179"/>
      <c r="D339" s="180" t="s">
        <v>84</v>
      </c>
      <c r="E339" s="192" t="s">
        <v>1034</v>
      </c>
      <c r="F339" s="192" t="s">
        <v>1035</v>
      </c>
      <c r="G339" s="179"/>
      <c r="H339" s="179"/>
      <c r="I339" s="182"/>
      <c r="J339" s="193">
        <f>BK339</f>
        <v>0</v>
      </c>
      <c r="K339" s="179"/>
      <c r="L339" s="184"/>
      <c r="M339" s="185"/>
      <c r="N339" s="186"/>
      <c r="O339" s="186"/>
      <c r="P339" s="187">
        <f>SUM(P340:P341)</f>
        <v>0</v>
      </c>
      <c r="Q339" s="186"/>
      <c r="R339" s="187">
        <f>SUM(R340:R341)</f>
        <v>0</v>
      </c>
      <c r="S339" s="186"/>
      <c r="T339" s="188">
        <f>SUM(T340:T341)</f>
        <v>0</v>
      </c>
      <c r="AR339" s="189" t="s">
        <v>93</v>
      </c>
      <c r="AT339" s="190" t="s">
        <v>84</v>
      </c>
      <c r="AU339" s="190" t="s">
        <v>93</v>
      </c>
      <c r="AY339" s="189" t="s">
        <v>209</v>
      </c>
      <c r="BK339" s="191">
        <f>SUM(BK340:BK341)</f>
        <v>0</v>
      </c>
    </row>
    <row r="340" spans="1:65" s="2" customFormat="1" ht="24.2" customHeight="1">
      <c r="A340" s="35"/>
      <c r="B340" s="36"/>
      <c r="C340" s="194" t="s">
        <v>692</v>
      </c>
      <c r="D340" s="194" t="s">
        <v>212</v>
      </c>
      <c r="E340" s="195" t="s">
        <v>4269</v>
      </c>
      <c r="F340" s="196" t="s">
        <v>4270</v>
      </c>
      <c r="G340" s="197" t="s">
        <v>383</v>
      </c>
      <c r="H340" s="198">
        <v>81.591999999999999</v>
      </c>
      <c r="I340" s="199"/>
      <c r="J340" s="200">
        <f>ROUND(I340*H340,2)</f>
        <v>0</v>
      </c>
      <c r="K340" s="196" t="s">
        <v>324</v>
      </c>
      <c r="L340" s="40"/>
      <c r="M340" s="201" t="s">
        <v>1</v>
      </c>
      <c r="N340" s="202" t="s">
        <v>50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217</v>
      </c>
      <c r="AT340" s="205" t="s">
        <v>212</v>
      </c>
      <c r="AU340" s="205" t="s">
        <v>95</v>
      </c>
      <c r="AY340" s="17" t="s">
        <v>209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7" t="s">
        <v>93</v>
      </c>
      <c r="BK340" s="206">
        <f>ROUND(I340*H340,2)</f>
        <v>0</v>
      </c>
      <c r="BL340" s="17" t="s">
        <v>217</v>
      </c>
      <c r="BM340" s="205" t="s">
        <v>4401</v>
      </c>
    </row>
    <row r="341" spans="1:65" s="2" customFormat="1" ht="11.25">
      <c r="A341" s="35"/>
      <c r="B341" s="36"/>
      <c r="C341" s="37"/>
      <c r="D341" s="207" t="s">
        <v>219</v>
      </c>
      <c r="E341" s="37"/>
      <c r="F341" s="208" t="s">
        <v>4272</v>
      </c>
      <c r="G341" s="37"/>
      <c r="H341" s="37"/>
      <c r="I341" s="209"/>
      <c r="J341" s="37"/>
      <c r="K341" s="37"/>
      <c r="L341" s="40"/>
      <c r="M341" s="210"/>
      <c r="N341" s="211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7" t="s">
        <v>219</v>
      </c>
      <c r="AU341" s="17" t="s">
        <v>95</v>
      </c>
    </row>
    <row r="342" spans="1:65" s="12" customFormat="1" ht="25.9" customHeight="1">
      <c r="B342" s="178"/>
      <c r="C342" s="179"/>
      <c r="D342" s="180" t="s">
        <v>84</v>
      </c>
      <c r="E342" s="181" t="s">
        <v>1041</v>
      </c>
      <c r="F342" s="181" t="s">
        <v>1042</v>
      </c>
      <c r="G342" s="179"/>
      <c r="H342" s="179"/>
      <c r="I342" s="182"/>
      <c r="J342" s="183">
        <f>BK342</f>
        <v>0</v>
      </c>
      <c r="K342" s="179"/>
      <c r="L342" s="184"/>
      <c r="M342" s="185"/>
      <c r="N342" s="186"/>
      <c r="O342" s="186"/>
      <c r="P342" s="187">
        <f>P343</f>
        <v>0</v>
      </c>
      <c r="Q342" s="186"/>
      <c r="R342" s="187">
        <f>R343</f>
        <v>9.9000000000000008E-3</v>
      </c>
      <c r="S342" s="186"/>
      <c r="T342" s="188">
        <f>T343</f>
        <v>0</v>
      </c>
      <c r="AR342" s="189" t="s">
        <v>95</v>
      </c>
      <c r="AT342" s="190" t="s">
        <v>84</v>
      </c>
      <c r="AU342" s="190" t="s">
        <v>85</v>
      </c>
      <c r="AY342" s="189" t="s">
        <v>209</v>
      </c>
      <c r="BK342" s="191">
        <f>BK343</f>
        <v>0</v>
      </c>
    </row>
    <row r="343" spans="1:65" s="12" customFormat="1" ht="22.9" customHeight="1">
      <c r="B343" s="178"/>
      <c r="C343" s="179"/>
      <c r="D343" s="180" t="s">
        <v>84</v>
      </c>
      <c r="E343" s="192" t="s">
        <v>2345</v>
      </c>
      <c r="F343" s="192" t="s">
        <v>2346</v>
      </c>
      <c r="G343" s="179"/>
      <c r="H343" s="179"/>
      <c r="I343" s="182"/>
      <c r="J343" s="193">
        <f>BK343</f>
        <v>0</v>
      </c>
      <c r="K343" s="179"/>
      <c r="L343" s="184"/>
      <c r="M343" s="185"/>
      <c r="N343" s="186"/>
      <c r="O343" s="186"/>
      <c r="P343" s="187">
        <f>SUM(P344:P349)</f>
        <v>0</v>
      </c>
      <c r="Q343" s="186"/>
      <c r="R343" s="187">
        <f>SUM(R344:R349)</f>
        <v>9.9000000000000008E-3</v>
      </c>
      <c r="S343" s="186"/>
      <c r="T343" s="188">
        <f>SUM(T344:T349)</f>
        <v>0</v>
      </c>
      <c r="AR343" s="189" t="s">
        <v>95</v>
      </c>
      <c r="AT343" s="190" t="s">
        <v>84</v>
      </c>
      <c r="AU343" s="190" t="s">
        <v>93</v>
      </c>
      <c r="AY343" s="189" t="s">
        <v>209</v>
      </c>
      <c r="BK343" s="191">
        <f>SUM(BK344:BK349)</f>
        <v>0</v>
      </c>
    </row>
    <row r="344" spans="1:65" s="2" customFormat="1" ht="24.2" customHeight="1">
      <c r="A344" s="35"/>
      <c r="B344" s="36"/>
      <c r="C344" s="194" t="s">
        <v>697</v>
      </c>
      <c r="D344" s="194" t="s">
        <v>212</v>
      </c>
      <c r="E344" s="195" t="s">
        <v>4402</v>
      </c>
      <c r="F344" s="196" t="s">
        <v>4403</v>
      </c>
      <c r="G344" s="197" t="s">
        <v>515</v>
      </c>
      <c r="H344" s="198">
        <v>4</v>
      </c>
      <c r="I344" s="199"/>
      <c r="J344" s="200">
        <f>ROUND(I344*H344,2)</f>
        <v>0</v>
      </c>
      <c r="K344" s="196" t="s">
        <v>324</v>
      </c>
      <c r="L344" s="40"/>
      <c r="M344" s="201" t="s">
        <v>1</v>
      </c>
      <c r="N344" s="202" t="s">
        <v>50</v>
      </c>
      <c r="O344" s="72"/>
      <c r="P344" s="203">
        <f>O344*H344</f>
        <v>0</v>
      </c>
      <c r="Q344" s="203">
        <v>1.5E-3</v>
      </c>
      <c r="R344" s="203">
        <f>Q344*H344</f>
        <v>6.0000000000000001E-3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416</v>
      </c>
      <c r="AT344" s="205" t="s">
        <v>212</v>
      </c>
      <c r="AU344" s="205" t="s">
        <v>95</v>
      </c>
      <c r="AY344" s="17" t="s">
        <v>209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7" t="s">
        <v>93</v>
      </c>
      <c r="BK344" s="206">
        <f>ROUND(I344*H344,2)</f>
        <v>0</v>
      </c>
      <c r="BL344" s="17" t="s">
        <v>416</v>
      </c>
      <c r="BM344" s="205" t="s">
        <v>4404</v>
      </c>
    </row>
    <row r="345" spans="1:65" s="2" customFormat="1" ht="11.25">
      <c r="A345" s="35"/>
      <c r="B345" s="36"/>
      <c r="C345" s="37"/>
      <c r="D345" s="207" t="s">
        <v>219</v>
      </c>
      <c r="E345" s="37"/>
      <c r="F345" s="208" t="s">
        <v>4405</v>
      </c>
      <c r="G345" s="37"/>
      <c r="H345" s="37"/>
      <c r="I345" s="209"/>
      <c r="J345" s="37"/>
      <c r="K345" s="37"/>
      <c r="L345" s="40"/>
      <c r="M345" s="210"/>
      <c r="N345" s="211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7" t="s">
        <v>219</v>
      </c>
      <c r="AU345" s="17" t="s">
        <v>95</v>
      </c>
    </row>
    <row r="346" spans="1:65" s="2" customFormat="1" ht="16.5" customHeight="1">
      <c r="A346" s="35"/>
      <c r="B346" s="36"/>
      <c r="C346" s="194" t="s">
        <v>703</v>
      </c>
      <c r="D346" s="194" t="s">
        <v>212</v>
      </c>
      <c r="E346" s="195" t="s">
        <v>4406</v>
      </c>
      <c r="F346" s="196" t="s">
        <v>4407</v>
      </c>
      <c r="G346" s="197" t="s">
        <v>2550</v>
      </c>
      <c r="H346" s="198">
        <v>1</v>
      </c>
      <c r="I346" s="199"/>
      <c r="J346" s="200">
        <f>ROUND(I346*H346,2)</f>
        <v>0</v>
      </c>
      <c r="K346" s="196" t="s">
        <v>1</v>
      </c>
      <c r="L346" s="40"/>
      <c r="M346" s="201" t="s">
        <v>1</v>
      </c>
      <c r="N346" s="202" t="s">
        <v>50</v>
      </c>
      <c r="O346" s="72"/>
      <c r="P346" s="203">
        <f>O346*H346</f>
        <v>0</v>
      </c>
      <c r="Q346" s="203">
        <v>1E-4</v>
      </c>
      <c r="R346" s="203">
        <f>Q346*H346</f>
        <v>1E-4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416</v>
      </c>
      <c r="AT346" s="205" t="s">
        <v>212</v>
      </c>
      <c r="AU346" s="205" t="s">
        <v>95</v>
      </c>
      <c r="AY346" s="17" t="s">
        <v>209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7" t="s">
        <v>93</v>
      </c>
      <c r="BK346" s="206">
        <f>ROUND(I346*H346,2)</f>
        <v>0</v>
      </c>
      <c r="BL346" s="17" t="s">
        <v>416</v>
      </c>
      <c r="BM346" s="205" t="s">
        <v>4408</v>
      </c>
    </row>
    <row r="347" spans="1:65" s="2" customFormat="1" ht="16.5" customHeight="1">
      <c r="A347" s="35"/>
      <c r="B347" s="36"/>
      <c r="C347" s="194" t="s">
        <v>709</v>
      </c>
      <c r="D347" s="194" t="s">
        <v>212</v>
      </c>
      <c r="E347" s="195" t="s">
        <v>4409</v>
      </c>
      <c r="F347" s="196" t="s">
        <v>4410</v>
      </c>
      <c r="G347" s="197" t="s">
        <v>2550</v>
      </c>
      <c r="H347" s="198">
        <v>1</v>
      </c>
      <c r="I347" s="199"/>
      <c r="J347" s="200">
        <f>ROUND(I347*H347,2)</f>
        <v>0</v>
      </c>
      <c r="K347" s="196" t="s">
        <v>1</v>
      </c>
      <c r="L347" s="40"/>
      <c r="M347" s="201" t="s">
        <v>1</v>
      </c>
      <c r="N347" s="202" t="s">
        <v>50</v>
      </c>
      <c r="O347" s="72"/>
      <c r="P347" s="203">
        <f>O347*H347</f>
        <v>0</v>
      </c>
      <c r="Q347" s="203">
        <v>3.8E-3</v>
      </c>
      <c r="R347" s="203">
        <f>Q347*H347</f>
        <v>3.8E-3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416</v>
      </c>
      <c r="AT347" s="205" t="s">
        <v>212</v>
      </c>
      <c r="AU347" s="205" t="s">
        <v>95</v>
      </c>
      <c r="AY347" s="17" t="s">
        <v>209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7" t="s">
        <v>93</v>
      </c>
      <c r="BK347" s="206">
        <f>ROUND(I347*H347,2)</f>
        <v>0</v>
      </c>
      <c r="BL347" s="17" t="s">
        <v>416</v>
      </c>
      <c r="BM347" s="205" t="s">
        <v>4411</v>
      </c>
    </row>
    <row r="348" spans="1:65" s="2" customFormat="1" ht="24.2" customHeight="1">
      <c r="A348" s="35"/>
      <c r="B348" s="36"/>
      <c r="C348" s="194" t="s">
        <v>715</v>
      </c>
      <c r="D348" s="194" t="s">
        <v>212</v>
      </c>
      <c r="E348" s="195" t="s">
        <v>2433</v>
      </c>
      <c r="F348" s="196" t="s">
        <v>2434</v>
      </c>
      <c r="G348" s="197" t="s">
        <v>2435</v>
      </c>
      <c r="H348" s="260"/>
      <c r="I348" s="199"/>
      <c r="J348" s="200">
        <f>ROUND(I348*H348,2)</f>
        <v>0</v>
      </c>
      <c r="K348" s="196" t="s">
        <v>324</v>
      </c>
      <c r="L348" s="40"/>
      <c r="M348" s="201" t="s">
        <v>1</v>
      </c>
      <c r="N348" s="202" t="s">
        <v>50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416</v>
      </c>
      <c r="AT348" s="205" t="s">
        <v>212</v>
      </c>
      <c r="AU348" s="205" t="s">
        <v>95</v>
      </c>
      <c r="AY348" s="17" t="s">
        <v>209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7" t="s">
        <v>93</v>
      </c>
      <c r="BK348" s="206">
        <f>ROUND(I348*H348,2)</f>
        <v>0</v>
      </c>
      <c r="BL348" s="17" t="s">
        <v>416</v>
      </c>
      <c r="BM348" s="205" t="s">
        <v>4412</v>
      </c>
    </row>
    <row r="349" spans="1:65" s="2" customFormat="1" ht="11.25">
      <c r="A349" s="35"/>
      <c r="B349" s="36"/>
      <c r="C349" s="37"/>
      <c r="D349" s="207" t="s">
        <v>219</v>
      </c>
      <c r="E349" s="37"/>
      <c r="F349" s="208" t="s">
        <v>2437</v>
      </c>
      <c r="G349" s="37"/>
      <c r="H349" s="37"/>
      <c r="I349" s="209"/>
      <c r="J349" s="37"/>
      <c r="K349" s="37"/>
      <c r="L349" s="40"/>
      <c r="M349" s="225"/>
      <c r="N349" s="226"/>
      <c r="O349" s="227"/>
      <c r="P349" s="227"/>
      <c r="Q349" s="227"/>
      <c r="R349" s="227"/>
      <c r="S349" s="227"/>
      <c r="T349" s="228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7" t="s">
        <v>219</v>
      </c>
      <c r="AU349" s="17" t="s">
        <v>95</v>
      </c>
    </row>
    <row r="350" spans="1:65" s="2" customFormat="1" ht="6.95" customHeight="1">
      <c r="A350" s="35"/>
      <c r="B350" s="55"/>
      <c r="C350" s="56"/>
      <c r="D350" s="56"/>
      <c r="E350" s="56"/>
      <c r="F350" s="56"/>
      <c r="G350" s="56"/>
      <c r="H350" s="56"/>
      <c r="I350" s="56"/>
      <c r="J350" s="56"/>
      <c r="K350" s="56"/>
      <c r="L350" s="40"/>
      <c r="M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</sheetData>
  <sheetProtection algorithmName="SHA-512" hashValue="0zPXDrDuxUoGbJmrAOXmhyO9F1uOkzGZbo9LWTRo+b2FngXG6jiHzET22DCdt4fJxjkGsXUHtzIpGwvCyNnQVQ==" saltValue="oOoRFnQ2PcZUdHFd8IKryoYyd4SWR7WBEp/apK476I/4JViukqySHUQVGhpL+Wx+4sP2ovDHzBAxfn83UPaRjQ==" spinCount="100000" sheet="1" objects="1" scenarios="1" formatColumns="0" formatRows="0" autoFilter="0"/>
  <autoFilter ref="C129:K349"/>
  <mergeCells count="12">
    <mergeCell ref="E122:H122"/>
    <mergeCell ref="L2:V2"/>
    <mergeCell ref="E84:H84"/>
    <mergeCell ref="E86:H86"/>
    <mergeCell ref="E88:H88"/>
    <mergeCell ref="E118:H118"/>
    <mergeCell ref="E120:H120"/>
    <mergeCell ref="E7:H7"/>
    <mergeCell ref="E9:H9"/>
    <mergeCell ref="E11:H11"/>
    <mergeCell ref="E20:H20"/>
    <mergeCell ref="E29:H29"/>
  </mergeCells>
  <hyperlinks>
    <hyperlink ref="F134" r:id="rId1"/>
    <hyperlink ref="F138" r:id="rId2"/>
    <hyperlink ref="F142" r:id="rId3"/>
    <hyperlink ref="F144" r:id="rId4"/>
    <hyperlink ref="F146" r:id="rId5"/>
    <hyperlink ref="F150" r:id="rId6"/>
    <hyperlink ref="F154" r:id="rId7"/>
    <hyperlink ref="F158" r:id="rId8"/>
    <hyperlink ref="F162" r:id="rId9"/>
    <hyperlink ref="F166" r:id="rId10"/>
    <hyperlink ref="F168" r:id="rId11"/>
    <hyperlink ref="F179" r:id="rId12"/>
    <hyperlink ref="F190" r:id="rId13"/>
    <hyperlink ref="F196" r:id="rId14"/>
    <hyperlink ref="F198" r:id="rId15"/>
    <hyperlink ref="F210" r:id="rId16"/>
    <hyperlink ref="F214" r:id="rId17"/>
    <hyperlink ref="F226" r:id="rId18"/>
    <hyperlink ref="F230" r:id="rId19"/>
    <hyperlink ref="F234" r:id="rId20"/>
    <hyperlink ref="F236" r:id="rId21"/>
    <hyperlink ref="F240" r:id="rId22"/>
    <hyperlink ref="F244" r:id="rId23"/>
    <hyperlink ref="F251" r:id="rId24"/>
    <hyperlink ref="F253" r:id="rId25"/>
    <hyperlink ref="F260" r:id="rId26"/>
    <hyperlink ref="F265" r:id="rId27"/>
    <hyperlink ref="F267" r:id="rId28"/>
    <hyperlink ref="F270" r:id="rId29"/>
    <hyperlink ref="F276" r:id="rId30"/>
    <hyperlink ref="F280" r:id="rId31"/>
    <hyperlink ref="F284" r:id="rId32"/>
    <hyperlink ref="F287" r:id="rId33"/>
    <hyperlink ref="F289" r:id="rId34"/>
    <hyperlink ref="F291" r:id="rId35"/>
    <hyperlink ref="F293" r:id="rId36"/>
    <hyperlink ref="F296" r:id="rId37"/>
    <hyperlink ref="F302" r:id="rId38"/>
    <hyperlink ref="F305" r:id="rId39"/>
    <hyperlink ref="F307" r:id="rId40"/>
    <hyperlink ref="F319" r:id="rId41"/>
    <hyperlink ref="F323" r:id="rId42"/>
    <hyperlink ref="F327" r:id="rId43"/>
    <hyperlink ref="F332" r:id="rId44"/>
    <hyperlink ref="F334" r:id="rId45"/>
    <hyperlink ref="F338" r:id="rId46"/>
    <hyperlink ref="F341" r:id="rId47"/>
    <hyperlink ref="F345" r:id="rId48"/>
    <hyperlink ref="F349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162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4002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4413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163</v>
      </c>
      <c r="G13" s="35"/>
      <c r="H13" s="35"/>
      <c r="I13" s="120" t="s">
        <v>20</v>
      </c>
      <c r="J13" s="111" t="s">
        <v>4414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4415</v>
      </c>
      <c r="G15" s="35"/>
      <c r="H15" s="35"/>
      <c r="I15" s="122" t="s">
        <v>27</v>
      </c>
      <c r="J15" s="123" t="s">
        <v>4019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ROUND((SUM(BE125:BE278)),  2)</f>
        <v>0</v>
      </c>
      <c r="G35" s="35"/>
      <c r="H35" s="35"/>
      <c r="I35" s="133">
        <v>0.21</v>
      </c>
      <c r="J35" s="132">
        <f>ROUND(((SUM(BE125:BE278))*I35),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ROUND((SUM(BF125:BF278)),  2)</f>
        <v>0</v>
      </c>
      <c r="G36" s="35"/>
      <c r="H36" s="35"/>
      <c r="I36" s="133">
        <v>0.12</v>
      </c>
      <c r="J36" s="132">
        <f>ROUND(((SUM(BF125:BF278))*I36),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ROUND((SUM(BG125:BG278)),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ROUND((SUM(BH125:BH278)),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ROUND((SUM(BI125:BI278)),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4002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D.5.04 - SO-14 - přípojka vodovod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J125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J126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J127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299</v>
      </c>
      <c r="E100" s="164"/>
      <c r="F100" s="164"/>
      <c r="G100" s="164"/>
      <c r="H100" s="164"/>
      <c r="I100" s="164"/>
      <c r="J100" s="165">
        <f>J218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3908</v>
      </c>
      <c r="E101" s="164"/>
      <c r="F101" s="164"/>
      <c r="G101" s="164"/>
      <c r="H101" s="164"/>
      <c r="I101" s="164"/>
      <c r="J101" s="165">
        <f>J234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4020</v>
      </c>
      <c r="E102" s="164"/>
      <c r="F102" s="164"/>
      <c r="G102" s="164"/>
      <c r="H102" s="164"/>
      <c r="I102" s="164"/>
      <c r="J102" s="165">
        <f>J240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302</v>
      </c>
      <c r="E103" s="164"/>
      <c r="F103" s="164"/>
      <c r="G103" s="164"/>
      <c r="H103" s="164"/>
      <c r="I103" s="164"/>
      <c r="J103" s="165">
        <f>J276</f>
        <v>0</v>
      </c>
      <c r="K103" s="105"/>
      <c r="L103" s="16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3" t="s">
        <v>194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TACHOV - dětská skupina, p.p.č. 1450/1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1"/>
      <c r="C114" s="29" t="s">
        <v>180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5"/>
      <c r="B115" s="36"/>
      <c r="C115" s="37"/>
      <c r="D115" s="37"/>
      <c r="E115" s="324" t="s">
        <v>4002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2335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D.5.04 - SO-14 - přípojka vodovod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9" t="s">
        <v>22</v>
      </c>
      <c r="D119" s="37"/>
      <c r="E119" s="37"/>
      <c r="F119" s="27" t="str">
        <f>F14</f>
        <v>Tachov</v>
      </c>
      <c r="G119" s="37"/>
      <c r="H119" s="37"/>
      <c r="I119" s="29" t="s">
        <v>24</v>
      </c>
      <c r="J119" s="67">
        <f>IF(J14="","",J14)</f>
        <v>45539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29" t="s">
        <v>29</v>
      </c>
      <c r="D121" s="37"/>
      <c r="E121" s="37"/>
      <c r="F121" s="27" t="str">
        <f>E17</f>
        <v>město Tachov</v>
      </c>
      <c r="G121" s="37"/>
      <c r="H121" s="37"/>
      <c r="I121" s="29" t="s">
        <v>37</v>
      </c>
      <c r="J121" s="33" t="str">
        <f>E23</f>
        <v>Architektonické studio Hysek s.r.o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35</v>
      </c>
      <c r="D122" s="37"/>
      <c r="E122" s="37"/>
      <c r="F122" s="27" t="str">
        <f>IF(E20="","",E20)</f>
        <v>Vyplň údaj</v>
      </c>
      <c r="G122" s="37"/>
      <c r="H122" s="37"/>
      <c r="I122" s="29" t="s">
        <v>42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195</v>
      </c>
      <c r="D124" s="170" t="s">
        <v>70</v>
      </c>
      <c r="E124" s="170" t="s">
        <v>66</v>
      </c>
      <c r="F124" s="170" t="s">
        <v>67</v>
      </c>
      <c r="G124" s="170" t="s">
        <v>196</v>
      </c>
      <c r="H124" s="170" t="s">
        <v>197</v>
      </c>
      <c r="I124" s="170" t="s">
        <v>198</v>
      </c>
      <c r="J124" s="170" t="s">
        <v>185</v>
      </c>
      <c r="K124" s="171" t="s">
        <v>199</v>
      </c>
      <c r="L124" s="172"/>
      <c r="M124" s="76" t="s">
        <v>1</v>
      </c>
      <c r="N124" s="77" t="s">
        <v>49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</f>
        <v>0</v>
      </c>
      <c r="Q125" s="80"/>
      <c r="R125" s="175">
        <f>R126</f>
        <v>12.889740494129999</v>
      </c>
      <c r="S125" s="80"/>
      <c r="T125" s="176">
        <f>T126</f>
        <v>1.7836000000000001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84</v>
      </c>
      <c r="AU125" s="17" t="s">
        <v>187</v>
      </c>
      <c r="BK125" s="177">
        <f>BK126</f>
        <v>0</v>
      </c>
    </row>
    <row r="126" spans="1:65" s="12" customFormat="1" ht="25.9" customHeight="1">
      <c r="B126" s="178"/>
      <c r="C126" s="179"/>
      <c r="D126" s="180" t="s">
        <v>84</v>
      </c>
      <c r="E126" s="181" t="s">
        <v>318</v>
      </c>
      <c r="F126" s="181" t="s">
        <v>319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P127+P218+P234+P240+P276</f>
        <v>0</v>
      </c>
      <c r="Q126" s="186"/>
      <c r="R126" s="187">
        <f>R127+R218+R234+R240+R276</f>
        <v>12.889740494129999</v>
      </c>
      <c r="S126" s="186"/>
      <c r="T126" s="188">
        <f>T127+T218+T234+T240+T276</f>
        <v>1.7836000000000001</v>
      </c>
      <c r="AR126" s="189" t="s">
        <v>93</v>
      </c>
      <c r="AT126" s="190" t="s">
        <v>84</v>
      </c>
      <c r="AU126" s="190" t="s">
        <v>85</v>
      </c>
      <c r="AY126" s="189" t="s">
        <v>209</v>
      </c>
      <c r="BK126" s="191">
        <f>BK127+BK218+BK234+BK240+BK276</f>
        <v>0</v>
      </c>
    </row>
    <row r="127" spans="1:65" s="12" customFormat="1" ht="22.9" customHeight="1">
      <c r="B127" s="178"/>
      <c r="C127" s="179"/>
      <c r="D127" s="180" t="s">
        <v>84</v>
      </c>
      <c r="E127" s="192" t="s">
        <v>93</v>
      </c>
      <c r="F127" s="192" t="s">
        <v>320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SUM(P128:P217)</f>
        <v>0</v>
      </c>
      <c r="Q127" s="186"/>
      <c r="R127" s="187">
        <f>SUM(R128:R217)</f>
        <v>3.5338951013300002</v>
      </c>
      <c r="S127" s="186"/>
      <c r="T127" s="188">
        <f>SUM(T128:T217)</f>
        <v>1.7836000000000001</v>
      </c>
      <c r="AR127" s="189" t="s">
        <v>93</v>
      </c>
      <c r="AT127" s="190" t="s">
        <v>84</v>
      </c>
      <c r="AU127" s="190" t="s">
        <v>93</v>
      </c>
      <c r="AY127" s="189" t="s">
        <v>209</v>
      </c>
      <c r="BK127" s="191">
        <f>SUM(BK128:BK217)</f>
        <v>0</v>
      </c>
    </row>
    <row r="128" spans="1:65" s="2" customFormat="1" ht="24.2" customHeight="1">
      <c r="A128" s="35"/>
      <c r="B128" s="36"/>
      <c r="C128" s="194" t="s">
        <v>93</v>
      </c>
      <c r="D128" s="194" t="s">
        <v>212</v>
      </c>
      <c r="E128" s="195" t="s">
        <v>4022</v>
      </c>
      <c r="F128" s="196" t="s">
        <v>4023</v>
      </c>
      <c r="G128" s="197" t="s">
        <v>462</v>
      </c>
      <c r="H128" s="198">
        <v>6.86</v>
      </c>
      <c r="I128" s="199"/>
      <c r="J128" s="200">
        <f>ROUND(I128*H128,2)</f>
        <v>0</v>
      </c>
      <c r="K128" s="196" t="s">
        <v>324</v>
      </c>
      <c r="L128" s="40"/>
      <c r="M128" s="201" t="s">
        <v>1</v>
      </c>
      <c r="N128" s="202" t="s">
        <v>50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0.26</v>
      </c>
      <c r="T128" s="204">
        <f>S128*H128</f>
        <v>1.7836000000000001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95</v>
      </c>
      <c r="AY128" s="17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93</v>
      </c>
      <c r="BK128" s="206">
        <f>ROUND(I128*H128,2)</f>
        <v>0</v>
      </c>
      <c r="BL128" s="17" t="s">
        <v>217</v>
      </c>
      <c r="BM128" s="205" t="s">
        <v>4416</v>
      </c>
    </row>
    <row r="129" spans="1:65" s="2" customFormat="1" ht="11.25">
      <c r="A129" s="35"/>
      <c r="B129" s="36"/>
      <c r="C129" s="37"/>
      <c r="D129" s="207" t="s">
        <v>219</v>
      </c>
      <c r="E129" s="37"/>
      <c r="F129" s="208" t="s">
        <v>4025</v>
      </c>
      <c r="G129" s="37"/>
      <c r="H129" s="37"/>
      <c r="I129" s="209"/>
      <c r="J129" s="37"/>
      <c r="K129" s="37"/>
      <c r="L129" s="40"/>
      <c r="M129" s="210"/>
      <c r="N129" s="211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219</v>
      </c>
      <c r="AU129" s="17" t="s">
        <v>95</v>
      </c>
    </row>
    <row r="130" spans="1:65" s="13" customFormat="1" ht="11.25">
      <c r="B130" s="214"/>
      <c r="C130" s="215"/>
      <c r="D130" s="212" t="s">
        <v>263</v>
      </c>
      <c r="E130" s="216" t="s">
        <v>1</v>
      </c>
      <c r="F130" s="217" t="s">
        <v>4417</v>
      </c>
      <c r="G130" s="215"/>
      <c r="H130" s="218">
        <v>6.86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263</v>
      </c>
      <c r="AU130" s="224" t="s">
        <v>95</v>
      </c>
      <c r="AV130" s="13" t="s">
        <v>95</v>
      </c>
      <c r="AW130" s="13" t="s">
        <v>41</v>
      </c>
      <c r="AX130" s="13" t="s">
        <v>85</v>
      </c>
      <c r="AY130" s="224" t="s">
        <v>209</v>
      </c>
    </row>
    <row r="131" spans="1:65" s="14" customFormat="1" ht="11.25">
      <c r="B131" s="229"/>
      <c r="C131" s="230"/>
      <c r="D131" s="212" t="s">
        <v>263</v>
      </c>
      <c r="E131" s="231" t="s">
        <v>1</v>
      </c>
      <c r="F131" s="232" t="s">
        <v>339</v>
      </c>
      <c r="G131" s="230"/>
      <c r="H131" s="233">
        <v>6.86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263</v>
      </c>
      <c r="AU131" s="239" t="s">
        <v>95</v>
      </c>
      <c r="AV131" s="14" t="s">
        <v>217</v>
      </c>
      <c r="AW131" s="14" t="s">
        <v>41</v>
      </c>
      <c r="AX131" s="14" t="s">
        <v>93</v>
      </c>
      <c r="AY131" s="239" t="s">
        <v>209</v>
      </c>
    </row>
    <row r="132" spans="1:65" s="2" customFormat="1" ht="24.2" customHeight="1">
      <c r="A132" s="35"/>
      <c r="B132" s="36"/>
      <c r="C132" s="194" t="s">
        <v>95</v>
      </c>
      <c r="D132" s="194" t="s">
        <v>212</v>
      </c>
      <c r="E132" s="195" t="s">
        <v>321</v>
      </c>
      <c r="F132" s="196" t="s">
        <v>322</v>
      </c>
      <c r="G132" s="197" t="s">
        <v>323</v>
      </c>
      <c r="H132" s="198">
        <v>50</v>
      </c>
      <c r="I132" s="199"/>
      <c r="J132" s="200">
        <f>ROUND(I132*H132,2)</f>
        <v>0</v>
      </c>
      <c r="K132" s="196" t="s">
        <v>324</v>
      </c>
      <c r="L132" s="40"/>
      <c r="M132" s="201" t="s">
        <v>1</v>
      </c>
      <c r="N132" s="202" t="s">
        <v>50</v>
      </c>
      <c r="O132" s="72"/>
      <c r="P132" s="203">
        <f>O132*H132</f>
        <v>0</v>
      </c>
      <c r="Q132" s="203">
        <v>3.2634E-5</v>
      </c>
      <c r="R132" s="203">
        <f>Q132*H132</f>
        <v>1.6317E-3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95</v>
      </c>
      <c r="AY132" s="17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93</v>
      </c>
      <c r="BK132" s="206">
        <f>ROUND(I132*H132,2)</f>
        <v>0</v>
      </c>
      <c r="BL132" s="17" t="s">
        <v>217</v>
      </c>
      <c r="BM132" s="205" t="s">
        <v>4418</v>
      </c>
    </row>
    <row r="133" spans="1:65" s="2" customFormat="1" ht="11.25">
      <c r="A133" s="35"/>
      <c r="B133" s="36"/>
      <c r="C133" s="37"/>
      <c r="D133" s="207" t="s">
        <v>219</v>
      </c>
      <c r="E133" s="37"/>
      <c r="F133" s="208" t="s">
        <v>326</v>
      </c>
      <c r="G133" s="37"/>
      <c r="H133" s="37"/>
      <c r="I133" s="209"/>
      <c r="J133" s="37"/>
      <c r="K133" s="37"/>
      <c r="L133" s="40"/>
      <c r="M133" s="210"/>
      <c r="N133" s="211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219</v>
      </c>
      <c r="AU133" s="17" t="s">
        <v>95</v>
      </c>
    </row>
    <row r="134" spans="1:65" s="2" customFormat="1" ht="24.2" customHeight="1">
      <c r="A134" s="35"/>
      <c r="B134" s="36"/>
      <c r="C134" s="194" t="s">
        <v>130</v>
      </c>
      <c r="D134" s="194" t="s">
        <v>212</v>
      </c>
      <c r="E134" s="195" t="s">
        <v>327</v>
      </c>
      <c r="F134" s="196" t="s">
        <v>328</v>
      </c>
      <c r="G134" s="197" t="s">
        <v>329</v>
      </c>
      <c r="H134" s="198">
        <v>10</v>
      </c>
      <c r="I134" s="199"/>
      <c r="J134" s="200">
        <f>ROUND(I134*H134,2)</f>
        <v>0</v>
      </c>
      <c r="K134" s="196" t="s">
        <v>324</v>
      </c>
      <c r="L134" s="40"/>
      <c r="M134" s="201" t="s">
        <v>1</v>
      </c>
      <c r="N134" s="202" t="s">
        <v>50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95</v>
      </c>
      <c r="AY134" s="17" t="s">
        <v>209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93</v>
      </c>
      <c r="BK134" s="206">
        <f>ROUND(I134*H134,2)</f>
        <v>0</v>
      </c>
      <c r="BL134" s="17" t="s">
        <v>217</v>
      </c>
      <c r="BM134" s="205" t="s">
        <v>4419</v>
      </c>
    </row>
    <row r="135" spans="1:65" s="2" customFormat="1" ht="11.25">
      <c r="A135" s="35"/>
      <c r="B135" s="36"/>
      <c r="C135" s="37"/>
      <c r="D135" s="207" t="s">
        <v>219</v>
      </c>
      <c r="E135" s="37"/>
      <c r="F135" s="208" t="s">
        <v>331</v>
      </c>
      <c r="G135" s="37"/>
      <c r="H135" s="37"/>
      <c r="I135" s="209"/>
      <c r="J135" s="37"/>
      <c r="K135" s="37"/>
      <c r="L135" s="40"/>
      <c r="M135" s="210"/>
      <c r="N135" s="211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219</v>
      </c>
      <c r="AU135" s="17" t="s">
        <v>95</v>
      </c>
    </row>
    <row r="136" spans="1:65" s="2" customFormat="1" ht="24.2" customHeight="1">
      <c r="A136" s="35"/>
      <c r="B136" s="36"/>
      <c r="C136" s="194" t="s">
        <v>217</v>
      </c>
      <c r="D136" s="194" t="s">
        <v>212</v>
      </c>
      <c r="E136" s="195" t="s">
        <v>4045</v>
      </c>
      <c r="F136" s="196" t="s">
        <v>4046</v>
      </c>
      <c r="G136" s="197" t="s">
        <v>334</v>
      </c>
      <c r="H136" s="198">
        <v>24</v>
      </c>
      <c r="I136" s="199"/>
      <c r="J136" s="200">
        <f>ROUND(I136*H136,2)</f>
        <v>0</v>
      </c>
      <c r="K136" s="196" t="s">
        <v>324</v>
      </c>
      <c r="L136" s="40"/>
      <c r="M136" s="201" t="s">
        <v>1</v>
      </c>
      <c r="N136" s="202" t="s">
        <v>50</v>
      </c>
      <c r="O136" s="72"/>
      <c r="P136" s="203">
        <f>O136*H136</f>
        <v>0</v>
      </c>
      <c r="Q136" s="203">
        <v>1.3574E-4</v>
      </c>
      <c r="R136" s="203">
        <f>Q136*H136</f>
        <v>3.2577600000000002E-3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217</v>
      </c>
      <c r="AT136" s="205" t="s">
        <v>212</v>
      </c>
      <c r="AU136" s="205" t="s">
        <v>95</v>
      </c>
      <c r="AY136" s="17" t="s">
        <v>209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7" t="s">
        <v>93</v>
      </c>
      <c r="BK136" s="206">
        <f>ROUND(I136*H136,2)</f>
        <v>0</v>
      </c>
      <c r="BL136" s="17" t="s">
        <v>217</v>
      </c>
      <c r="BM136" s="205" t="s">
        <v>4420</v>
      </c>
    </row>
    <row r="137" spans="1:65" s="2" customFormat="1" ht="11.25">
      <c r="A137" s="35"/>
      <c r="B137" s="36"/>
      <c r="C137" s="37"/>
      <c r="D137" s="207" t="s">
        <v>219</v>
      </c>
      <c r="E137" s="37"/>
      <c r="F137" s="208" t="s">
        <v>4048</v>
      </c>
      <c r="G137" s="37"/>
      <c r="H137" s="37"/>
      <c r="I137" s="209"/>
      <c r="J137" s="37"/>
      <c r="K137" s="37"/>
      <c r="L137" s="40"/>
      <c r="M137" s="210"/>
      <c r="N137" s="211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219</v>
      </c>
      <c r="AU137" s="17" t="s">
        <v>95</v>
      </c>
    </row>
    <row r="138" spans="1:65" s="13" customFormat="1" ht="11.25">
      <c r="B138" s="214"/>
      <c r="C138" s="215"/>
      <c r="D138" s="212" t="s">
        <v>263</v>
      </c>
      <c r="E138" s="216" t="s">
        <v>1</v>
      </c>
      <c r="F138" s="217" t="s">
        <v>4421</v>
      </c>
      <c r="G138" s="215"/>
      <c r="H138" s="218">
        <v>24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263</v>
      </c>
      <c r="AU138" s="224" t="s">
        <v>95</v>
      </c>
      <c r="AV138" s="13" t="s">
        <v>95</v>
      </c>
      <c r="AW138" s="13" t="s">
        <v>41</v>
      </c>
      <c r="AX138" s="13" t="s">
        <v>85</v>
      </c>
      <c r="AY138" s="224" t="s">
        <v>209</v>
      </c>
    </row>
    <row r="139" spans="1:65" s="14" customFormat="1" ht="11.25">
      <c r="B139" s="229"/>
      <c r="C139" s="230"/>
      <c r="D139" s="212" t="s">
        <v>263</v>
      </c>
      <c r="E139" s="231" t="s">
        <v>1</v>
      </c>
      <c r="F139" s="232" t="s">
        <v>339</v>
      </c>
      <c r="G139" s="230"/>
      <c r="H139" s="233">
        <v>24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263</v>
      </c>
      <c r="AU139" s="239" t="s">
        <v>95</v>
      </c>
      <c r="AV139" s="14" t="s">
        <v>217</v>
      </c>
      <c r="AW139" s="14" t="s">
        <v>41</v>
      </c>
      <c r="AX139" s="14" t="s">
        <v>93</v>
      </c>
      <c r="AY139" s="239" t="s">
        <v>209</v>
      </c>
    </row>
    <row r="140" spans="1:65" s="2" customFormat="1" ht="24.2" customHeight="1">
      <c r="A140" s="35"/>
      <c r="B140" s="36"/>
      <c r="C140" s="194" t="s">
        <v>208</v>
      </c>
      <c r="D140" s="194" t="s">
        <v>212</v>
      </c>
      <c r="E140" s="195" t="s">
        <v>4050</v>
      </c>
      <c r="F140" s="196" t="s">
        <v>4051</v>
      </c>
      <c r="G140" s="197" t="s">
        <v>334</v>
      </c>
      <c r="H140" s="198">
        <v>24</v>
      </c>
      <c r="I140" s="199"/>
      <c r="J140" s="200">
        <f>ROUND(I140*H140,2)</f>
        <v>0</v>
      </c>
      <c r="K140" s="196" t="s">
        <v>324</v>
      </c>
      <c r="L140" s="40"/>
      <c r="M140" s="201" t="s">
        <v>1</v>
      </c>
      <c r="N140" s="202" t="s">
        <v>50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217</v>
      </c>
      <c r="AT140" s="205" t="s">
        <v>212</v>
      </c>
      <c r="AU140" s="205" t="s">
        <v>95</v>
      </c>
      <c r="AY140" s="17" t="s">
        <v>209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7" t="s">
        <v>93</v>
      </c>
      <c r="BK140" s="206">
        <f>ROUND(I140*H140,2)</f>
        <v>0</v>
      </c>
      <c r="BL140" s="17" t="s">
        <v>217</v>
      </c>
      <c r="BM140" s="205" t="s">
        <v>4422</v>
      </c>
    </row>
    <row r="141" spans="1:65" s="2" customFormat="1" ht="11.25">
      <c r="A141" s="35"/>
      <c r="B141" s="36"/>
      <c r="C141" s="37"/>
      <c r="D141" s="207" t="s">
        <v>219</v>
      </c>
      <c r="E141" s="37"/>
      <c r="F141" s="208" t="s">
        <v>4053</v>
      </c>
      <c r="G141" s="37"/>
      <c r="H141" s="37"/>
      <c r="I141" s="209"/>
      <c r="J141" s="37"/>
      <c r="K141" s="37"/>
      <c r="L141" s="40"/>
      <c r="M141" s="210"/>
      <c r="N141" s="211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219</v>
      </c>
      <c r="AU141" s="17" t="s">
        <v>95</v>
      </c>
    </row>
    <row r="142" spans="1:65" s="2" customFormat="1" ht="24.2" customHeight="1">
      <c r="A142" s="35"/>
      <c r="B142" s="36"/>
      <c r="C142" s="194" t="s">
        <v>241</v>
      </c>
      <c r="D142" s="194" t="s">
        <v>212</v>
      </c>
      <c r="E142" s="195" t="s">
        <v>4054</v>
      </c>
      <c r="F142" s="196" t="s">
        <v>4055</v>
      </c>
      <c r="G142" s="197" t="s">
        <v>462</v>
      </c>
      <c r="H142" s="198">
        <v>10</v>
      </c>
      <c r="I142" s="199"/>
      <c r="J142" s="200">
        <f>ROUND(I142*H142,2)</f>
        <v>0</v>
      </c>
      <c r="K142" s="196" t="s">
        <v>324</v>
      </c>
      <c r="L142" s="40"/>
      <c r="M142" s="201" t="s">
        <v>1</v>
      </c>
      <c r="N142" s="202" t="s">
        <v>50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217</v>
      </c>
      <c r="AT142" s="205" t="s">
        <v>212</v>
      </c>
      <c r="AU142" s="205" t="s">
        <v>95</v>
      </c>
      <c r="AY142" s="17" t="s">
        <v>209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7" t="s">
        <v>93</v>
      </c>
      <c r="BK142" s="206">
        <f>ROUND(I142*H142,2)</f>
        <v>0</v>
      </c>
      <c r="BL142" s="17" t="s">
        <v>217</v>
      </c>
      <c r="BM142" s="205" t="s">
        <v>4423</v>
      </c>
    </row>
    <row r="143" spans="1:65" s="2" customFormat="1" ht="11.25">
      <c r="A143" s="35"/>
      <c r="B143" s="36"/>
      <c r="C143" s="37"/>
      <c r="D143" s="207" t="s">
        <v>219</v>
      </c>
      <c r="E143" s="37"/>
      <c r="F143" s="208" t="s">
        <v>4057</v>
      </c>
      <c r="G143" s="37"/>
      <c r="H143" s="37"/>
      <c r="I143" s="209"/>
      <c r="J143" s="37"/>
      <c r="K143" s="37"/>
      <c r="L143" s="40"/>
      <c r="M143" s="210"/>
      <c r="N143" s="211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7" t="s">
        <v>219</v>
      </c>
      <c r="AU143" s="17" t="s">
        <v>95</v>
      </c>
    </row>
    <row r="144" spans="1:65" s="13" customFormat="1" ht="11.25">
      <c r="B144" s="214"/>
      <c r="C144" s="215"/>
      <c r="D144" s="212" t="s">
        <v>263</v>
      </c>
      <c r="E144" s="216" t="s">
        <v>1</v>
      </c>
      <c r="F144" s="217" t="s">
        <v>4424</v>
      </c>
      <c r="G144" s="215"/>
      <c r="H144" s="218">
        <v>10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263</v>
      </c>
      <c r="AU144" s="224" t="s">
        <v>95</v>
      </c>
      <c r="AV144" s="13" t="s">
        <v>95</v>
      </c>
      <c r="AW144" s="13" t="s">
        <v>41</v>
      </c>
      <c r="AX144" s="13" t="s">
        <v>85</v>
      </c>
      <c r="AY144" s="224" t="s">
        <v>209</v>
      </c>
    </row>
    <row r="145" spans="1:65" s="14" customFormat="1" ht="11.25">
      <c r="B145" s="229"/>
      <c r="C145" s="230"/>
      <c r="D145" s="212" t="s">
        <v>263</v>
      </c>
      <c r="E145" s="231" t="s">
        <v>1</v>
      </c>
      <c r="F145" s="232" t="s">
        <v>339</v>
      </c>
      <c r="G145" s="230"/>
      <c r="H145" s="233">
        <v>10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263</v>
      </c>
      <c r="AU145" s="239" t="s">
        <v>95</v>
      </c>
      <c r="AV145" s="14" t="s">
        <v>217</v>
      </c>
      <c r="AW145" s="14" t="s">
        <v>41</v>
      </c>
      <c r="AX145" s="14" t="s">
        <v>93</v>
      </c>
      <c r="AY145" s="239" t="s">
        <v>209</v>
      </c>
    </row>
    <row r="146" spans="1:65" s="2" customFormat="1" ht="33" customHeight="1">
      <c r="A146" s="35"/>
      <c r="B146" s="36"/>
      <c r="C146" s="194" t="s">
        <v>248</v>
      </c>
      <c r="D146" s="194" t="s">
        <v>212</v>
      </c>
      <c r="E146" s="195" t="s">
        <v>4059</v>
      </c>
      <c r="F146" s="196" t="s">
        <v>4060</v>
      </c>
      <c r="G146" s="197" t="s">
        <v>342</v>
      </c>
      <c r="H146" s="198">
        <v>6.6769999999999996</v>
      </c>
      <c r="I146" s="199"/>
      <c r="J146" s="200">
        <f>ROUND(I146*H146,2)</f>
        <v>0</v>
      </c>
      <c r="K146" s="196" t="s">
        <v>324</v>
      </c>
      <c r="L146" s="40"/>
      <c r="M146" s="201" t="s">
        <v>1</v>
      </c>
      <c r="N146" s="202" t="s">
        <v>50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95</v>
      </c>
      <c r="AY146" s="17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93</v>
      </c>
      <c r="BK146" s="206">
        <f>ROUND(I146*H146,2)</f>
        <v>0</v>
      </c>
      <c r="BL146" s="17" t="s">
        <v>217</v>
      </c>
      <c r="BM146" s="205" t="s">
        <v>4425</v>
      </c>
    </row>
    <row r="147" spans="1:65" s="2" customFormat="1" ht="11.25">
      <c r="A147" s="35"/>
      <c r="B147" s="36"/>
      <c r="C147" s="37"/>
      <c r="D147" s="207" t="s">
        <v>219</v>
      </c>
      <c r="E147" s="37"/>
      <c r="F147" s="208" t="s">
        <v>4062</v>
      </c>
      <c r="G147" s="37"/>
      <c r="H147" s="37"/>
      <c r="I147" s="209"/>
      <c r="J147" s="37"/>
      <c r="K147" s="37"/>
      <c r="L147" s="40"/>
      <c r="M147" s="210"/>
      <c r="N147" s="21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219</v>
      </c>
      <c r="AU147" s="17" t="s">
        <v>95</v>
      </c>
    </row>
    <row r="148" spans="1:65" s="13" customFormat="1" ht="11.25">
      <c r="B148" s="214"/>
      <c r="C148" s="215"/>
      <c r="D148" s="212" t="s">
        <v>263</v>
      </c>
      <c r="E148" s="216" t="s">
        <v>1</v>
      </c>
      <c r="F148" s="217" t="s">
        <v>4426</v>
      </c>
      <c r="G148" s="215"/>
      <c r="H148" s="218">
        <v>4.7770000000000001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263</v>
      </c>
      <c r="AU148" s="224" t="s">
        <v>95</v>
      </c>
      <c r="AV148" s="13" t="s">
        <v>95</v>
      </c>
      <c r="AW148" s="13" t="s">
        <v>41</v>
      </c>
      <c r="AX148" s="13" t="s">
        <v>85</v>
      </c>
      <c r="AY148" s="224" t="s">
        <v>209</v>
      </c>
    </row>
    <row r="149" spans="1:65" s="13" customFormat="1" ht="11.25">
      <c r="B149" s="214"/>
      <c r="C149" s="215"/>
      <c r="D149" s="212" t="s">
        <v>263</v>
      </c>
      <c r="E149" s="216" t="s">
        <v>1</v>
      </c>
      <c r="F149" s="217" t="s">
        <v>4427</v>
      </c>
      <c r="G149" s="215"/>
      <c r="H149" s="218">
        <v>1.9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263</v>
      </c>
      <c r="AU149" s="224" t="s">
        <v>95</v>
      </c>
      <c r="AV149" s="13" t="s">
        <v>95</v>
      </c>
      <c r="AW149" s="13" t="s">
        <v>41</v>
      </c>
      <c r="AX149" s="13" t="s">
        <v>85</v>
      </c>
      <c r="AY149" s="224" t="s">
        <v>209</v>
      </c>
    </row>
    <row r="150" spans="1:65" s="14" customFormat="1" ht="11.25">
      <c r="B150" s="229"/>
      <c r="C150" s="230"/>
      <c r="D150" s="212" t="s">
        <v>263</v>
      </c>
      <c r="E150" s="231" t="s">
        <v>1</v>
      </c>
      <c r="F150" s="232" t="s">
        <v>339</v>
      </c>
      <c r="G150" s="230"/>
      <c r="H150" s="233">
        <v>6.6769999999999996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263</v>
      </c>
      <c r="AU150" s="239" t="s">
        <v>95</v>
      </c>
      <c r="AV150" s="14" t="s">
        <v>217</v>
      </c>
      <c r="AW150" s="14" t="s">
        <v>41</v>
      </c>
      <c r="AX150" s="14" t="s">
        <v>93</v>
      </c>
      <c r="AY150" s="239" t="s">
        <v>209</v>
      </c>
    </row>
    <row r="151" spans="1:65" s="2" customFormat="1" ht="33" customHeight="1">
      <c r="A151" s="35"/>
      <c r="B151" s="36"/>
      <c r="C151" s="194" t="s">
        <v>254</v>
      </c>
      <c r="D151" s="194" t="s">
        <v>212</v>
      </c>
      <c r="E151" s="195" t="s">
        <v>4065</v>
      </c>
      <c r="F151" s="196" t="s">
        <v>4066</v>
      </c>
      <c r="G151" s="197" t="s">
        <v>342</v>
      </c>
      <c r="H151" s="198">
        <v>6.6769999999999996</v>
      </c>
      <c r="I151" s="199"/>
      <c r="J151" s="200">
        <f>ROUND(I151*H151,2)</f>
        <v>0</v>
      </c>
      <c r="K151" s="196" t="s">
        <v>324</v>
      </c>
      <c r="L151" s="40"/>
      <c r="M151" s="201" t="s">
        <v>1</v>
      </c>
      <c r="N151" s="202" t="s">
        <v>50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217</v>
      </c>
      <c r="AT151" s="205" t="s">
        <v>212</v>
      </c>
      <c r="AU151" s="205" t="s">
        <v>95</v>
      </c>
      <c r="AY151" s="17" t="s">
        <v>209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7" t="s">
        <v>93</v>
      </c>
      <c r="BK151" s="206">
        <f>ROUND(I151*H151,2)</f>
        <v>0</v>
      </c>
      <c r="BL151" s="17" t="s">
        <v>217</v>
      </c>
      <c r="BM151" s="205" t="s">
        <v>4428</v>
      </c>
    </row>
    <row r="152" spans="1:65" s="2" customFormat="1" ht="11.25">
      <c r="A152" s="35"/>
      <c r="B152" s="36"/>
      <c r="C152" s="37"/>
      <c r="D152" s="207" t="s">
        <v>219</v>
      </c>
      <c r="E152" s="37"/>
      <c r="F152" s="208" t="s">
        <v>4068</v>
      </c>
      <c r="G152" s="37"/>
      <c r="H152" s="37"/>
      <c r="I152" s="209"/>
      <c r="J152" s="37"/>
      <c r="K152" s="37"/>
      <c r="L152" s="40"/>
      <c r="M152" s="210"/>
      <c r="N152" s="211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7" t="s">
        <v>219</v>
      </c>
      <c r="AU152" s="17" t="s">
        <v>95</v>
      </c>
    </row>
    <row r="153" spans="1:65" s="13" customFormat="1" ht="11.25">
      <c r="B153" s="214"/>
      <c r="C153" s="215"/>
      <c r="D153" s="212" t="s">
        <v>263</v>
      </c>
      <c r="E153" s="216" t="s">
        <v>1</v>
      </c>
      <c r="F153" s="217" t="s">
        <v>4426</v>
      </c>
      <c r="G153" s="215"/>
      <c r="H153" s="218">
        <v>4.7770000000000001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263</v>
      </c>
      <c r="AU153" s="224" t="s">
        <v>95</v>
      </c>
      <c r="AV153" s="13" t="s">
        <v>95</v>
      </c>
      <c r="AW153" s="13" t="s">
        <v>41</v>
      </c>
      <c r="AX153" s="13" t="s">
        <v>85</v>
      </c>
      <c r="AY153" s="224" t="s">
        <v>209</v>
      </c>
    </row>
    <row r="154" spans="1:65" s="13" customFormat="1" ht="11.25">
      <c r="B154" s="214"/>
      <c r="C154" s="215"/>
      <c r="D154" s="212" t="s">
        <v>263</v>
      </c>
      <c r="E154" s="216" t="s">
        <v>1</v>
      </c>
      <c r="F154" s="217" t="s">
        <v>4427</v>
      </c>
      <c r="G154" s="215"/>
      <c r="H154" s="218">
        <v>1.9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263</v>
      </c>
      <c r="AU154" s="224" t="s">
        <v>95</v>
      </c>
      <c r="AV154" s="13" t="s">
        <v>95</v>
      </c>
      <c r="AW154" s="13" t="s">
        <v>41</v>
      </c>
      <c r="AX154" s="13" t="s">
        <v>85</v>
      </c>
      <c r="AY154" s="224" t="s">
        <v>209</v>
      </c>
    </row>
    <row r="155" spans="1:65" s="14" customFormat="1" ht="11.25">
      <c r="B155" s="229"/>
      <c r="C155" s="230"/>
      <c r="D155" s="212" t="s">
        <v>263</v>
      </c>
      <c r="E155" s="231" t="s">
        <v>1</v>
      </c>
      <c r="F155" s="232" t="s">
        <v>339</v>
      </c>
      <c r="G155" s="230"/>
      <c r="H155" s="233">
        <v>6.6769999999999996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263</v>
      </c>
      <c r="AU155" s="239" t="s">
        <v>95</v>
      </c>
      <c r="AV155" s="14" t="s">
        <v>217</v>
      </c>
      <c r="AW155" s="14" t="s">
        <v>41</v>
      </c>
      <c r="AX155" s="14" t="s">
        <v>93</v>
      </c>
      <c r="AY155" s="239" t="s">
        <v>209</v>
      </c>
    </row>
    <row r="156" spans="1:65" s="2" customFormat="1" ht="21.75" customHeight="1">
      <c r="A156" s="35"/>
      <c r="B156" s="36"/>
      <c r="C156" s="194" t="s">
        <v>259</v>
      </c>
      <c r="D156" s="194" t="s">
        <v>212</v>
      </c>
      <c r="E156" s="195" t="s">
        <v>4069</v>
      </c>
      <c r="F156" s="196" t="s">
        <v>4070</v>
      </c>
      <c r="G156" s="197" t="s">
        <v>462</v>
      </c>
      <c r="H156" s="198">
        <v>29.582999999999998</v>
      </c>
      <c r="I156" s="199"/>
      <c r="J156" s="200">
        <f>ROUND(I156*H156,2)</f>
        <v>0</v>
      </c>
      <c r="K156" s="196" t="s">
        <v>324</v>
      </c>
      <c r="L156" s="40"/>
      <c r="M156" s="201" t="s">
        <v>1</v>
      </c>
      <c r="N156" s="202" t="s">
        <v>50</v>
      </c>
      <c r="O156" s="72"/>
      <c r="P156" s="203">
        <f>O156*H156</f>
        <v>0</v>
      </c>
      <c r="Q156" s="203">
        <v>8.3850999999999999E-4</v>
      </c>
      <c r="R156" s="203">
        <f>Q156*H156</f>
        <v>2.4805641329999999E-2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95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4429</v>
      </c>
    </row>
    <row r="157" spans="1:65" s="2" customFormat="1" ht="11.25">
      <c r="A157" s="35"/>
      <c r="B157" s="36"/>
      <c r="C157" s="37"/>
      <c r="D157" s="207" t="s">
        <v>219</v>
      </c>
      <c r="E157" s="37"/>
      <c r="F157" s="208" t="s">
        <v>4072</v>
      </c>
      <c r="G157" s="37"/>
      <c r="H157" s="37"/>
      <c r="I157" s="209"/>
      <c r="J157" s="37"/>
      <c r="K157" s="37"/>
      <c r="L157" s="40"/>
      <c r="M157" s="210"/>
      <c r="N157" s="211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219</v>
      </c>
      <c r="AU157" s="17" t="s">
        <v>95</v>
      </c>
    </row>
    <row r="158" spans="1:65" s="13" customFormat="1" ht="11.25">
      <c r="B158" s="214"/>
      <c r="C158" s="215"/>
      <c r="D158" s="212" t="s">
        <v>263</v>
      </c>
      <c r="E158" s="216" t="s">
        <v>1</v>
      </c>
      <c r="F158" s="217" t="s">
        <v>4430</v>
      </c>
      <c r="G158" s="215"/>
      <c r="H158" s="218">
        <v>29.582999999999998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263</v>
      </c>
      <c r="AU158" s="224" t="s">
        <v>95</v>
      </c>
      <c r="AV158" s="13" t="s">
        <v>95</v>
      </c>
      <c r="AW158" s="13" t="s">
        <v>41</v>
      </c>
      <c r="AX158" s="13" t="s">
        <v>85</v>
      </c>
      <c r="AY158" s="224" t="s">
        <v>209</v>
      </c>
    </row>
    <row r="159" spans="1:65" s="14" customFormat="1" ht="11.25">
      <c r="B159" s="229"/>
      <c r="C159" s="230"/>
      <c r="D159" s="212" t="s">
        <v>263</v>
      </c>
      <c r="E159" s="231" t="s">
        <v>1</v>
      </c>
      <c r="F159" s="232" t="s">
        <v>339</v>
      </c>
      <c r="G159" s="230"/>
      <c r="H159" s="233">
        <v>29.582999999999998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263</v>
      </c>
      <c r="AU159" s="239" t="s">
        <v>95</v>
      </c>
      <c r="AV159" s="14" t="s">
        <v>217</v>
      </c>
      <c r="AW159" s="14" t="s">
        <v>41</v>
      </c>
      <c r="AX159" s="14" t="s">
        <v>93</v>
      </c>
      <c r="AY159" s="239" t="s">
        <v>209</v>
      </c>
    </row>
    <row r="160" spans="1:65" s="2" customFormat="1" ht="24.2" customHeight="1">
      <c r="A160" s="35"/>
      <c r="B160" s="36"/>
      <c r="C160" s="194" t="s">
        <v>265</v>
      </c>
      <c r="D160" s="194" t="s">
        <v>212</v>
      </c>
      <c r="E160" s="195" t="s">
        <v>4074</v>
      </c>
      <c r="F160" s="196" t="s">
        <v>4075</v>
      </c>
      <c r="G160" s="197" t="s">
        <v>462</v>
      </c>
      <c r="H160" s="198">
        <v>29.582999999999998</v>
      </c>
      <c r="I160" s="199"/>
      <c r="J160" s="200">
        <f>ROUND(I160*H160,2)</f>
        <v>0</v>
      </c>
      <c r="K160" s="196" t="s">
        <v>324</v>
      </c>
      <c r="L160" s="40"/>
      <c r="M160" s="201" t="s">
        <v>1</v>
      </c>
      <c r="N160" s="202" t="s">
        <v>50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217</v>
      </c>
      <c r="AT160" s="205" t="s">
        <v>212</v>
      </c>
      <c r="AU160" s="205" t="s">
        <v>95</v>
      </c>
      <c r="AY160" s="17" t="s">
        <v>209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7" t="s">
        <v>93</v>
      </c>
      <c r="BK160" s="206">
        <f>ROUND(I160*H160,2)</f>
        <v>0</v>
      </c>
      <c r="BL160" s="17" t="s">
        <v>217</v>
      </c>
      <c r="BM160" s="205" t="s">
        <v>4431</v>
      </c>
    </row>
    <row r="161" spans="1:65" s="2" customFormat="1" ht="11.25">
      <c r="A161" s="35"/>
      <c r="B161" s="36"/>
      <c r="C161" s="37"/>
      <c r="D161" s="207" t="s">
        <v>219</v>
      </c>
      <c r="E161" s="37"/>
      <c r="F161" s="208" t="s">
        <v>4077</v>
      </c>
      <c r="G161" s="37"/>
      <c r="H161" s="37"/>
      <c r="I161" s="209"/>
      <c r="J161" s="37"/>
      <c r="K161" s="37"/>
      <c r="L161" s="40"/>
      <c r="M161" s="210"/>
      <c r="N161" s="21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7" t="s">
        <v>219</v>
      </c>
      <c r="AU161" s="17" t="s">
        <v>95</v>
      </c>
    </row>
    <row r="162" spans="1:65" s="2" customFormat="1" ht="37.9" customHeight="1">
      <c r="A162" s="35"/>
      <c r="B162" s="36"/>
      <c r="C162" s="194" t="s">
        <v>270</v>
      </c>
      <c r="D162" s="194" t="s">
        <v>212</v>
      </c>
      <c r="E162" s="195" t="s">
        <v>364</v>
      </c>
      <c r="F162" s="196" t="s">
        <v>365</v>
      </c>
      <c r="G162" s="197" t="s">
        <v>342</v>
      </c>
      <c r="H162" s="198">
        <v>2.617</v>
      </c>
      <c r="I162" s="199"/>
      <c r="J162" s="200">
        <f>ROUND(I162*H162,2)</f>
        <v>0</v>
      </c>
      <c r="K162" s="196" t="s">
        <v>324</v>
      </c>
      <c r="L162" s="40"/>
      <c r="M162" s="201" t="s">
        <v>1</v>
      </c>
      <c r="N162" s="202" t="s">
        <v>50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95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217</v>
      </c>
      <c r="BM162" s="205" t="s">
        <v>4432</v>
      </c>
    </row>
    <row r="163" spans="1:65" s="2" customFormat="1" ht="11.25">
      <c r="A163" s="35"/>
      <c r="B163" s="36"/>
      <c r="C163" s="37"/>
      <c r="D163" s="207" t="s">
        <v>219</v>
      </c>
      <c r="E163" s="37"/>
      <c r="F163" s="208" t="s">
        <v>367</v>
      </c>
      <c r="G163" s="37"/>
      <c r="H163" s="37"/>
      <c r="I163" s="209"/>
      <c r="J163" s="37"/>
      <c r="K163" s="37"/>
      <c r="L163" s="40"/>
      <c r="M163" s="210"/>
      <c r="N163" s="21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7" t="s">
        <v>219</v>
      </c>
      <c r="AU163" s="17" t="s">
        <v>95</v>
      </c>
    </row>
    <row r="164" spans="1:65" s="15" customFormat="1" ht="11.25">
      <c r="B164" s="240"/>
      <c r="C164" s="241"/>
      <c r="D164" s="212" t="s">
        <v>263</v>
      </c>
      <c r="E164" s="242" t="s">
        <v>1</v>
      </c>
      <c r="F164" s="243" t="s">
        <v>4079</v>
      </c>
      <c r="G164" s="241"/>
      <c r="H164" s="242" t="s">
        <v>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263</v>
      </c>
      <c r="AU164" s="249" t="s">
        <v>95</v>
      </c>
      <c r="AV164" s="15" t="s">
        <v>93</v>
      </c>
      <c r="AW164" s="15" t="s">
        <v>41</v>
      </c>
      <c r="AX164" s="15" t="s">
        <v>85</v>
      </c>
      <c r="AY164" s="249" t="s">
        <v>209</v>
      </c>
    </row>
    <row r="165" spans="1:65" s="13" customFormat="1" ht="11.25">
      <c r="B165" s="214"/>
      <c r="C165" s="215"/>
      <c r="D165" s="212" t="s">
        <v>263</v>
      </c>
      <c r="E165" s="216" t="s">
        <v>1</v>
      </c>
      <c r="F165" s="217" t="s">
        <v>4433</v>
      </c>
      <c r="G165" s="215"/>
      <c r="H165" s="218">
        <v>0.29199999999999998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263</v>
      </c>
      <c r="AU165" s="224" t="s">
        <v>95</v>
      </c>
      <c r="AV165" s="13" t="s">
        <v>95</v>
      </c>
      <c r="AW165" s="13" t="s">
        <v>41</v>
      </c>
      <c r="AX165" s="13" t="s">
        <v>85</v>
      </c>
      <c r="AY165" s="224" t="s">
        <v>209</v>
      </c>
    </row>
    <row r="166" spans="1:65" s="13" customFormat="1" ht="11.25">
      <c r="B166" s="214"/>
      <c r="C166" s="215"/>
      <c r="D166" s="212" t="s">
        <v>263</v>
      </c>
      <c r="E166" s="216" t="s">
        <v>1</v>
      </c>
      <c r="F166" s="217" t="s">
        <v>4434</v>
      </c>
      <c r="G166" s="215"/>
      <c r="H166" s="218">
        <v>0.876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263</v>
      </c>
      <c r="AU166" s="224" t="s">
        <v>95</v>
      </c>
      <c r="AV166" s="13" t="s">
        <v>95</v>
      </c>
      <c r="AW166" s="13" t="s">
        <v>41</v>
      </c>
      <c r="AX166" s="13" t="s">
        <v>85</v>
      </c>
      <c r="AY166" s="224" t="s">
        <v>209</v>
      </c>
    </row>
    <row r="167" spans="1:65" s="13" customFormat="1" ht="11.25">
      <c r="B167" s="214"/>
      <c r="C167" s="215"/>
      <c r="D167" s="212" t="s">
        <v>263</v>
      </c>
      <c r="E167" s="216" t="s">
        <v>1</v>
      </c>
      <c r="F167" s="217" t="s">
        <v>4082</v>
      </c>
      <c r="G167" s="215"/>
      <c r="H167" s="218">
        <v>1.147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263</v>
      </c>
      <c r="AU167" s="224" t="s">
        <v>95</v>
      </c>
      <c r="AV167" s="13" t="s">
        <v>95</v>
      </c>
      <c r="AW167" s="13" t="s">
        <v>41</v>
      </c>
      <c r="AX167" s="13" t="s">
        <v>85</v>
      </c>
      <c r="AY167" s="224" t="s">
        <v>209</v>
      </c>
    </row>
    <row r="168" spans="1:65" s="13" customFormat="1" ht="11.25">
      <c r="B168" s="214"/>
      <c r="C168" s="215"/>
      <c r="D168" s="212" t="s">
        <v>263</v>
      </c>
      <c r="E168" s="216" t="s">
        <v>1</v>
      </c>
      <c r="F168" s="217" t="s">
        <v>4083</v>
      </c>
      <c r="G168" s="215"/>
      <c r="H168" s="218">
        <v>0.10100000000000001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263</v>
      </c>
      <c r="AU168" s="224" t="s">
        <v>95</v>
      </c>
      <c r="AV168" s="13" t="s">
        <v>95</v>
      </c>
      <c r="AW168" s="13" t="s">
        <v>41</v>
      </c>
      <c r="AX168" s="13" t="s">
        <v>85</v>
      </c>
      <c r="AY168" s="224" t="s">
        <v>209</v>
      </c>
    </row>
    <row r="169" spans="1:65" s="13" customFormat="1" ht="11.25">
      <c r="B169" s="214"/>
      <c r="C169" s="215"/>
      <c r="D169" s="212" t="s">
        <v>263</v>
      </c>
      <c r="E169" s="216" t="s">
        <v>1</v>
      </c>
      <c r="F169" s="217" t="s">
        <v>4084</v>
      </c>
      <c r="G169" s="215"/>
      <c r="H169" s="218">
        <v>0.20100000000000001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263</v>
      </c>
      <c r="AU169" s="224" t="s">
        <v>95</v>
      </c>
      <c r="AV169" s="13" t="s">
        <v>95</v>
      </c>
      <c r="AW169" s="13" t="s">
        <v>41</v>
      </c>
      <c r="AX169" s="13" t="s">
        <v>85</v>
      </c>
      <c r="AY169" s="224" t="s">
        <v>209</v>
      </c>
    </row>
    <row r="170" spans="1:65" s="14" customFormat="1" ht="11.25">
      <c r="B170" s="229"/>
      <c r="C170" s="230"/>
      <c r="D170" s="212" t="s">
        <v>263</v>
      </c>
      <c r="E170" s="231" t="s">
        <v>1</v>
      </c>
      <c r="F170" s="232" t="s">
        <v>339</v>
      </c>
      <c r="G170" s="230"/>
      <c r="H170" s="233">
        <v>2.617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263</v>
      </c>
      <c r="AU170" s="239" t="s">
        <v>95</v>
      </c>
      <c r="AV170" s="14" t="s">
        <v>217</v>
      </c>
      <c r="AW170" s="14" t="s">
        <v>41</v>
      </c>
      <c r="AX170" s="14" t="s">
        <v>93</v>
      </c>
      <c r="AY170" s="239" t="s">
        <v>209</v>
      </c>
    </row>
    <row r="171" spans="1:65" s="2" customFormat="1" ht="37.9" customHeight="1">
      <c r="A171" s="35"/>
      <c r="B171" s="36"/>
      <c r="C171" s="194" t="s">
        <v>8</v>
      </c>
      <c r="D171" s="194" t="s">
        <v>212</v>
      </c>
      <c r="E171" s="195" t="s">
        <v>376</v>
      </c>
      <c r="F171" s="196" t="s">
        <v>377</v>
      </c>
      <c r="G171" s="197" t="s">
        <v>342</v>
      </c>
      <c r="H171" s="198">
        <v>13.085000000000001</v>
      </c>
      <c r="I171" s="199"/>
      <c r="J171" s="200">
        <f>ROUND(I171*H171,2)</f>
        <v>0</v>
      </c>
      <c r="K171" s="196" t="s">
        <v>324</v>
      </c>
      <c r="L171" s="40"/>
      <c r="M171" s="201" t="s">
        <v>1</v>
      </c>
      <c r="N171" s="202" t="s">
        <v>50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217</v>
      </c>
      <c r="AT171" s="205" t="s">
        <v>212</v>
      </c>
      <c r="AU171" s="205" t="s">
        <v>95</v>
      </c>
      <c r="AY171" s="17" t="s">
        <v>209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7" t="s">
        <v>93</v>
      </c>
      <c r="BK171" s="206">
        <f>ROUND(I171*H171,2)</f>
        <v>0</v>
      </c>
      <c r="BL171" s="17" t="s">
        <v>217</v>
      </c>
      <c r="BM171" s="205" t="s">
        <v>4435</v>
      </c>
    </row>
    <row r="172" spans="1:65" s="2" customFormat="1" ht="11.25">
      <c r="A172" s="35"/>
      <c r="B172" s="36"/>
      <c r="C172" s="37"/>
      <c r="D172" s="207" t="s">
        <v>219</v>
      </c>
      <c r="E172" s="37"/>
      <c r="F172" s="208" t="s">
        <v>379</v>
      </c>
      <c r="G172" s="37"/>
      <c r="H172" s="37"/>
      <c r="I172" s="209"/>
      <c r="J172" s="37"/>
      <c r="K172" s="37"/>
      <c r="L172" s="40"/>
      <c r="M172" s="210"/>
      <c r="N172" s="211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7" t="s">
        <v>219</v>
      </c>
      <c r="AU172" s="17" t="s">
        <v>95</v>
      </c>
    </row>
    <row r="173" spans="1:65" s="13" customFormat="1" ht="11.25">
      <c r="B173" s="214"/>
      <c r="C173" s="215"/>
      <c r="D173" s="212" t="s">
        <v>263</v>
      </c>
      <c r="E173" s="216" t="s">
        <v>1</v>
      </c>
      <c r="F173" s="217" t="s">
        <v>4436</v>
      </c>
      <c r="G173" s="215"/>
      <c r="H173" s="218">
        <v>13.085000000000001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263</v>
      </c>
      <c r="AU173" s="224" t="s">
        <v>95</v>
      </c>
      <c r="AV173" s="13" t="s">
        <v>95</v>
      </c>
      <c r="AW173" s="13" t="s">
        <v>41</v>
      </c>
      <c r="AX173" s="13" t="s">
        <v>85</v>
      </c>
      <c r="AY173" s="224" t="s">
        <v>209</v>
      </c>
    </row>
    <row r="174" spans="1:65" s="14" customFormat="1" ht="11.25">
      <c r="B174" s="229"/>
      <c r="C174" s="230"/>
      <c r="D174" s="212" t="s">
        <v>263</v>
      </c>
      <c r="E174" s="231" t="s">
        <v>1</v>
      </c>
      <c r="F174" s="232" t="s">
        <v>339</v>
      </c>
      <c r="G174" s="230"/>
      <c r="H174" s="233">
        <v>13.085000000000001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263</v>
      </c>
      <c r="AU174" s="239" t="s">
        <v>95</v>
      </c>
      <c r="AV174" s="14" t="s">
        <v>217</v>
      </c>
      <c r="AW174" s="14" t="s">
        <v>41</v>
      </c>
      <c r="AX174" s="14" t="s">
        <v>93</v>
      </c>
      <c r="AY174" s="239" t="s">
        <v>209</v>
      </c>
    </row>
    <row r="175" spans="1:65" s="2" customFormat="1" ht="37.9" customHeight="1">
      <c r="A175" s="35"/>
      <c r="B175" s="36"/>
      <c r="C175" s="194" t="s">
        <v>279</v>
      </c>
      <c r="D175" s="194" t="s">
        <v>212</v>
      </c>
      <c r="E175" s="195" t="s">
        <v>4087</v>
      </c>
      <c r="F175" s="196" t="s">
        <v>4088</v>
      </c>
      <c r="G175" s="197" t="s">
        <v>342</v>
      </c>
      <c r="H175" s="198">
        <v>2.617</v>
      </c>
      <c r="I175" s="199"/>
      <c r="J175" s="200">
        <f>ROUND(I175*H175,2)</f>
        <v>0</v>
      </c>
      <c r="K175" s="196" t="s">
        <v>324</v>
      </c>
      <c r="L175" s="40"/>
      <c r="M175" s="201" t="s">
        <v>1</v>
      </c>
      <c r="N175" s="202" t="s">
        <v>50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95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217</v>
      </c>
      <c r="BM175" s="205" t="s">
        <v>4437</v>
      </c>
    </row>
    <row r="176" spans="1:65" s="2" customFormat="1" ht="11.25">
      <c r="A176" s="35"/>
      <c r="B176" s="36"/>
      <c r="C176" s="37"/>
      <c r="D176" s="207" t="s">
        <v>219</v>
      </c>
      <c r="E176" s="37"/>
      <c r="F176" s="208" t="s">
        <v>4090</v>
      </c>
      <c r="G176" s="37"/>
      <c r="H176" s="37"/>
      <c r="I176" s="209"/>
      <c r="J176" s="37"/>
      <c r="K176" s="37"/>
      <c r="L176" s="40"/>
      <c r="M176" s="210"/>
      <c r="N176" s="21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219</v>
      </c>
      <c r="AU176" s="17" t="s">
        <v>95</v>
      </c>
    </row>
    <row r="177" spans="1:65" s="15" customFormat="1" ht="11.25">
      <c r="B177" s="240"/>
      <c r="C177" s="241"/>
      <c r="D177" s="212" t="s">
        <v>263</v>
      </c>
      <c r="E177" s="242" t="s">
        <v>1</v>
      </c>
      <c r="F177" s="243" t="s">
        <v>4079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263</v>
      </c>
      <c r="AU177" s="249" t="s">
        <v>95</v>
      </c>
      <c r="AV177" s="15" t="s">
        <v>93</v>
      </c>
      <c r="AW177" s="15" t="s">
        <v>41</v>
      </c>
      <c r="AX177" s="15" t="s">
        <v>85</v>
      </c>
      <c r="AY177" s="249" t="s">
        <v>209</v>
      </c>
    </row>
    <row r="178" spans="1:65" s="13" customFormat="1" ht="11.25">
      <c r="B178" s="214"/>
      <c r="C178" s="215"/>
      <c r="D178" s="212" t="s">
        <v>263</v>
      </c>
      <c r="E178" s="216" t="s">
        <v>1</v>
      </c>
      <c r="F178" s="217" t="s">
        <v>4433</v>
      </c>
      <c r="G178" s="215"/>
      <c r="H178" s="218">
        <v>0.29199999999999998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263</v>
      </c>
      <c r="AU178" s="224" t="s">
        <v>95</v>
      </c>
      <c r="AV178" s="13" t="s">
        <v>95</v>
      </c>
      <c r="AW178" s="13" t="s">
        <v>41</v>
      </c>
      <c r="AX178" s="13" t="s">
        <v>85</v>
      </c>
      <c r="AY178" s="224" t="s">
        <v>209</v>
      </c>
    </row>
    <row r="179" spans="1:65" s="13" customFormat="1" ht="11.25">
      <c r="B179" s="214"/>
      <c r="C179" s="215"/>
      <c r="D179" s="212" t="s">
        <v>263</v>
      </c>
      <c r="E179" s="216" t="s">
        <v>1</v>
      </c>
      <c r="F179" s="217" t="s">
        <v>4434</v>
      </c>
      <c r="G179" s="215"/>
      <c r="H179" s="218">
        <v>0.876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263</v>
      </c>
      <c r="AU179" s="224" t="s">
        <v>95</v>
      </c>
      <c r="AV179" s="13" t="s">
        <v>95</v>
      </c>
      <c r="AW179" s="13" t="s">
        <v>41</v>
      </c>
      <c r="AX179" s="13" t="s">
        <v>85</v>
      </c>
      <c r="AY179" s="224" t="s">
        <v>209</v>
      </c>
    </row>
    <row r="180" spans="1:65" s="13" customFormat="1" ht="11.25">
      <c r="B180" s="214"/>
      <c r="C180" s="215"/>
      <c r="D180" s="212" t="s">
        <v>263</v>
      </c>
      <c r="E180" s="216" t="s">
        <v>1</v>
      </c>
      <c r="F180" s="217" t="s">
        <v>4082</v>
      </c>
      <c r="G180" s="215"/>
      <c r="H180" s="218">
        <v>1.147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263</v>
      </c>
      <c r="AU180" s="224" t="s">
        <v>95</v>
      </c>
      <c r="AV180" s="13" t="s">
        <v>95</v>
      </c>
      <c r="AW180" s="13" t="s">
        <v>41</v>
      </c>
      <c r="AX180" s="13" t="s">
        <v>85</v>
      </c>
      <c r="AY180" s="224" t="s">
        <v>209</v>
      </c>
    </row>
    <row r="181" spans="1:65" s="13" customFormat="1" ht="11.25">
      <c r="B181" s="214"/>
      <c r="C181" s="215"/>
      <c r="D181" s="212" t="s">
        <v>263</v>
      </c>
      <c r="E181" s="216" t="s">
        <v>1</v>
      </c>
      <c r="F181" s="217" t="s">
        <v>4083</v>
      </c>
      <c r="G181" s="215"/>
      <c r="H181" s="218">
        <v>0.10100000000000001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263</v>
      </c>
      <c r="AU181" s="224" t="s">
        <v>95</v>
      </c>
      <c r="AV181" s="13" t="s">
        <v>95</v>
      </c>
      <c r="AW181" s="13" t="s">
        <v>41</v>
      </c>
      <c r="AX181" s="13" t="s">
        <v>85</v>
      </c>
      <c r="AY181" s="224" t="s">
        <v>209</v>
      </c>
    </row>
    <row r="182" spans="1:65" s="13" customFormat="1" ht="11.25">
      <c r="B182" s="214"/>
      <c r="C182" s="215"/>
      <c r="D182" s="212" t="s">
        <v>263</v>
      </c>
      <c r="E182" s="216" t="s">
        <v>1</v>
      </c>
      <c r="F182" s="217" t="s">
        <v>4084</v>
      </c>
      <c r="G182" s="215"/>
      <c r="H182" s="218">
        <v>0.20100000000000001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263</v>
      </c>
      <c r="AU182" s="224" t="s">
        <v>95</v>
      </c>
      <c r="AV182" s="13" t="s">
        <v>95</v>
      </c>
      <c r="AW182" s="13" t="s">
        <v>41</v>
      </c>
      <c r="AX182" s="13" t="s">
        <v>85</v>
      </c>
      <c r="AY182" s="224" t="s">
        <v>209</v>
      </c>
    </row>
    <row r="183" spans="1:65" s="14" customFormat="1" ht="11.25">
      <c r="B183" s="229"/>
      <c r="C183" s="230"/>
      <c r="D183" s="212" t="s">
        <v>263</v>
      </c>
      <c r="E183" s="231" t="s">
        <v>1</v>
      </c>
      <c r="F183" s="232" t="s">
        <v>339</v>
      </c>
      <c r="G183" s="230"/>
      <c r="H183" s="233">
        <v>2.617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263</v>
      </c>
      <c r="AU183" s="239" t="s">
        <v>95</v>
      </c>
      <c r="AV183" s="14" t="s">
        <v>217</v>
      </c>
      <c r="AW183" s="14" t="s">
        <v>41</v>
      </c>
      <c r="AX183" s="14" t="s">
        <v>93</v>
      </c>
      <c r="AY183" s="239" t="s">
        <v>209</v>
      </c>
    </row>
    <row r="184" spans="1:65" s="2" customFormat="1" ht="37.9" customHeight="1">
      <c r="A184" s="35"/>
      <c r="B184" s="36"/>
      <c r="C184" s="194" t="s">
        <v>284</v>
      </c>
      <c r="D184" s="194" t="s">
        <v>212</v>
      </c>
      <c r="E184" s="195" t="s">
        <v>4091</v>
      </c>
      <c r="F184" s="196" t="s">
        <v>4092</v>
      </c>
      <c r="G184" s="197" t="s">
        <v>342</v>
      </c>
      <c r="H184" s="198">
        <v>13.085000000000001</v>
      </c>
      <c r="I184" s="199"/>
      <c r="J184" s="200">
        <f>ROUND(I184*H184,2)</f>
        <v>0</v>
      </c>
      <c r="K184" s="196" t="s">
        <v>324</v>
      </c>
      <c r="L184" s="40"/>
      <c r="M184" s="201" t="s">
        <v>1</v>
      </c>
      <c r="N184" s="202" t="s">
        <v>50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217</v>
      </c>
      <c r="AT184" s="205" t="s">
        <v>212</v>
      </c>
      <c r="AU184" s="205" t="s">
        <v>95</v>
      </c>
      <c r="AY184" s="17" t="s">
        <v>209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7" t="s">
        <v>93</v>
      </c>
      <c r="BK184" s="206">
        <f>ROUND(I184*H184,2)</f>
        <v>0</v>
      </c>
      <c r="BL184" s="17" t="s">
        <v>217</v>
      </c>
      <c r="BM184" s="205" t="s">
        <v>4438</v>
      </c>
    </row>
    <row r="185" spans="1:65" s="2" customFormat="1" ht="11.25">
      <c r="A185" s="35"/>
      <c r="B185" s="36"/>
      <c r="C185" s="37"/>
      <c r="D185" s="207" t="s">
        <v>219</v>
      </c>
      <c r="E185" s="37"/>
      <c r="F185" s="208" t="s">
        <v>4094</v>
      </c>
      <c r="G185" s="37"/>
      <c r="H185" s="37"/>
      <c r="I185" s="209"/>
      <c r="J185" s="37"/>
      <c r="K185" s="37"/>
      <c r="L185" s="40"/>
      <c r="M185" s="210"/>
      <c r="N185" s="211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219</v>
      </c>
      <c r="AU185" s="17" t="s">
        <v>95</v>
      </c>
    </row>
    <row r="186" spans="1:65" s="13" customFormat="1" ht="11.25">
      <c r="B186" s="214"/>
      <c r="C186" s="215"/>
      <c r="D186" s="212" t="s">
        <v>263</v>
      </c>
      <c r="E186" s="216" t="s">
        <v>1</v>
      </c>
      <c r="F186" s="217" t="s">
        <v>4436</v>
      </c>
      <c r="G186" s="215"/>
      <c r="H186" s="218">
        <v>13.085000000000001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263</v>
      </c>
      <c r="AU186" s="224" t="s">
        <v>95</v>
      </c>
      <c r="AV186" s="13" t="s">
        <v>95</v>
      </c>
      <c r="AW186" s="13" t="s">
        <v>41</v>
      </c>
      <c r="AX186" s="13" t="s">
        <v>85</v>
      </c>
      <c r="AY186" s="224" t="s">
        <v>209</v>
      </c>
    </row>
    <row r="187" spans="1:65" s="14" customFormat="1" ht="11.25">
      <c r="B187" s="229"/>
      <c r="C187" s="230"/>
      <c r="D187" s="212" t="s">
        <v>263</v>
      </c>
      <c r="E187" s="231" t="s">
        <v>1</v>
      </c>
      <c r="F187" s="232" t="s">
        <v>339</v>
      </c>
      <c r="G187" s="230"/>
      <c r="H187" s="233">
        <v>13.085000000000001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263</v>
      </c>
      <c r="AU187" s="239" t="s">
        <v>95</v>
      </c>
      <c r="AV187" s="14" t="s">
        <v>217</v>
      </c>
      <c r="AW187" s="14" t="s">
        <v>41</v>
      </c>
      <c r="AX187" s="14" t="s">
        <v>93</v>
      </c>
      <c r="AY187" s="239" t="s">
        <v>209</v>
      </c>
    </row>
    <row r="188" spans="1:65" s="2" customFormat="1" ht="24.2" customHeight="1">
      <c r="A188" s="35"/>
      <c r="B188" s="36"/>
      <c r="C188" s="194" t="s">
        <v>289</v>
      </c>
      <c r="D188" s="194" t="s">
        <v>212</v>
      </c>
      <c r="E188" s="195" t="s">
        <v>4095</v>
      </c>
      <c r="F188" s="196" t="s">
        <v>4096</v>
      </c>
      <c r="G188" s="197" t="s">
        <v>342</v>
      </c>
      <c r="H188" s="198">
        <v>2.617</v>
      </c>
      <c r="I188" s="199"/>
      <c r="J188" s="200">
        <f>ROUND(I188*H188,2)</f>
        <v>0</v>
      </c>
      <c r="K188" s="196" t="s">
        <v>324</v>
      </c>
      <c r="L188" s="40"/>
      <c r="M188" s="201" t="s">
        <v>1</v>
      </c>
      <c r="N188" s="202" t="s">
        <v>50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217</v>
      </c>
      <c r="AT188" s="205" t="s">
        <v>212</v>
      </c>
      <c r="AU188" s="205" t="s">
        <v>95</v>
      </c>
      <c r="AY188" s="17" t="s">
        <v>209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7" t="s">
        <v>93</v>
      </c>
      <c r="BK188" s="206">
        <f>ROUND(I188*H188,2)</f>
        <v>0</v>
      </c>
      <c r="BL188" s="17" t="s">
        <v>217</v>
      </c>
      <c r="BM188" s="205" t="s">
        <v>4439</v>
      </c>
    </row>
    <row r="189" spans="1:65" s="2" customFormat="1" ht="11.25">
      <c r="A189" s="35"/>
      <c r="B189" s="36"/>
      <c r="C189" s="37"/>
      <c r="D189" s="207" t="s">
        <v>219</v>
      </c>
      <c r="E189" s="37"/>
      <c r="F189" s="208" t="s">
        <v>4098</v>
      </c>
      <c r="G189" s="37"/>
      <c r="H189" s="37"/>
      <c r="I189" s="209"/>
      <c r="J189" s="37"/>
      <c r="K189" s="37"/>
      <c r="L189" s="40"/>
      <c r="M189" s="210"/>
      <c r="N189" s="211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7" t="s">
        <v>219</v>
      </c>
      <c r="AU189" s="17" t="s">
        <v>95</v>
      </c>
    </row>
    <row r="190" spans="1:65" s="2" customFormat="1" ht="24.2" customHeight="1">
      <c r="A190" s="35"/>
      <c r="B190" s="36"/>
      <c r="C190" s="194" t="s">
        <v>416</v>
      </c>
      <c r="D190" s="194" t="s">
        <v>212</v>
      </c>
      <c r="E190" s="195" t="s">
        <v>4099</v>
      </c>
      <c r="F190" s="196" t="s">
        <v>4100</v>
      </c>
      <c r="G190" s="197" t="s">
        <v>342</v>
      </c>
      <c r="H190" s="198">
        <v>2.617</v>
      </c>
      <c r="I190" s="199"/>
      <c r="J190" s="200">
        <f>ROUND(I190*H190,2)</f>
        <v>0</v>
      </c>
      <c r="K190" s="196" t="s">
        <v>324</v>
      </c>
      <c r="L190" s="40"/>
      <c r="M190" s="201" t="s">
        <v>1</v>
      </c>
      <c r="N190" s="202" t="s">
        <v>50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217</v>
      </c>
      <c r="AT190" s="205" t="s">
        <v>212</v>
      </c>
      <c r="AU190" s="205" t="s">
        <v>95</v>
      </c>
      <c r="AY190" s="17" t="s">
        <v>209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7" t="s">
        <v>93</v>
      </c>
      <c r="BK190" s="206">
        <f>ROUND(I190*H190,2)</f>
        <v>0</v>
      </c>
      <c r="BL190" s="17" t="s">
        <v>217</v>
      </c>
      <c r="BM190" s="205" t="s">
        <v>4440</v>
      </c>
    </row>
    <row r="191" spans="1:65" s="2" customFormat="1" ht="11.25">
      <c r="A191" s="35"/>
      <c r="B191" s="36"/>
      <c r="C191" s="37"/>
      <c r="D191" s="207" t="s">
        <v>219</v>
      </c>
      <c r="E191" s="37"/>
      <c r="F191" s="208" t="s">
        <v>4102</v>
      </c>
      <c r="G191" s="37"/>
      <c r="H191" s="37"/>
      <c r="I191" s="209"/>
      <c r="J191" s="37"/>
      <c r="K191" s="37"/>
      <c r="L191" s="40"/>
      <c r="M191" s="210"/>
      <c r="N191" s="211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219</v>
      </c>
      <c r="AU191" s="17" t="s">
        <v>95</v>
      </c>
    </row>
    <row r="192" spans="1:65" s="2" customFormat="1" ht="24.2" customHeight="1">
      <c r="A192" s="35"/>
      <c r="B192" s="36"/>
      <c r="C192" s="194" t="s">
        <v>422</v>
      </c>
      <c r="D192" s="194" t="s">
        <v>212</v>
      </c>
      <c r="E192" s="195" t="s">
        <v>4103</v>
      </c>
      <c r="F192" s="196" t="s">
        <v>4104</v>
      </c>
      <c r="G192" s="197" t="s">
        <v>383</v>
      </c>
      <c r="H192" s="198">
        <v>8.8979999999999997</v>
      </c>
      <c r="I192" s="199"/>
      <c r="J192" s="200">
        <f>ROUND(I192*H192,2)</f>
        <v>0</v>
      </c>
      <c r="K192" s="196" t="s">
        <v>324</v>
      </c>
      <c r="L192" s="40"/>
      <c r="M192" s="201" t="s">
        <v>1</v>
      </c>
      <c r="N192" s="202" t="s">
        <v>50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217</v>
      </c>
      <c r="AT192" s="205" t="s">
        <v>212</v>
      </c>
      <c r="AU192" s="205" t="s">
        <v>95</v>
      </c>
      <c r="AY192" s="17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93</v>
      </c>
      <c r="BK192" s="206">
        <f>ROUND(I192*H192,2)</f>
        <v>0</v>
      </c>
      <c r="BL192" s="17" t="s">
        <v>217</v>
      </c>
      <c r="BM192" s="205" t="s">
        <v>4441</v>
      </c>
    </row>
    <row r="193" spans="1:65" s="2" customFormat="1" ht="11.25">
      <c r="A193" s="35"/>
      <c r="B193" s="36"/>
      <c r="C193" s="37"/>
      <c r="D193" s="207" t="s">
        <v>219</v>
      </c>
      <c r="E193" s="37"/>
      <c r="F193" s="208" t="s">
        <v>4106</v>
      </c>
      <c r="G193" s="37"/>
      <c r="H193" s="37"/>
      <c r="I193" s="209"/>
      <c r="J193" s="37"/>
      <c r="K193" s="37"/>
      <c r="L193" s="40"/>
      <c r="M193" s="210"/>
      <c r="N193" s="211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7" t="s">
        <v>219</v>
      </c>
      <c r="AU193" s="17" t="s">
        <v>95</v>
      </c>
    </row>
    <row r="194" spans="1:65" s="13" customFormat="1" ht="11.25">
      <c r="B194" s="214"/>
      <c r="C194" s="215"/>
      <c r="D194" s="212" t="s">
        <v>263</v>
      </c>
      <c r="E194" s="216" t="s">
        <v>1</v>
      </c>
      <c r="F194" s="217" t="s">
        <v>4442</v>
      </c>
      <c r="G194" s="215"/>
      <c r="H194" s="218">
        <v>8.8979999999999997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263</v>
      </c>
      <c r="AU194" s="224" t="s">
        <v>95</v>
      </c>
      <c r="AV194" s="13" t="s">
        <v>95</v>
      </c>
      <c r="AW194" s="13" t="s">
        <v>41</v>
      </c>
      <c r="AX194" s="13" t="s">
        <v>85</v>
      </c>
      <c r="AY194" s="224" t="s">
        <v>209</v>
      </c>
    </row>
    <row r="195" spans="1:65" s="14" customFormat="1" ht="11.25">
      <c r="B195" s="229"/>
      <c r="C195" s="230"/>
      <c r="D195" s="212" t="s">
        <v>263</v>
      </c>
      <c r="E195" s="231" t="s">
        <v>1</v>
      </c>
      <c r="F195" s="232" t="s">
        <v>339</v>
      </c>
      <c r="G195" s="230"/>
      <c r="H195" s="233">
        <v>8.8979999999999997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263</v>
      </c>
      <c r="AU195" s="239" t="s">
        <v>95</v>
      </c>
      <c r="AV195" s="14" t="s">
        <v>217</v>
      </c>
      <c r="AW195" s="14" t="s">
        <v>41</v>
      </c>
      <c r="AX195" s="14" t="s">
        <v>93</v>
      </c>
      <c r="AY195" s="239" t="s">
        <v>209</v>
      </c>
    </row>
    <row r="196" spans="1:65" s="2" customFormat="1" ht="24.2" customHeight="1">
      <c r="A196" s="35"/>
      <c r="B196" s="36"/>
      <c r="C196" s="194" t="s">
        <v>428</v>
      </c>
      <c r="D196" s="194" t="s">
        <v>212</v>
      </c>
      <c r="E196" s="195" t="s">
        <v>4443</v>
      </c>
      <c r="F196" s="196" t="s">
        <v>4444</v>
      </c>
      <c r="G196" s="197" t="s">
        <v>342</v>
      </c>
      <c r="H196" s="198">
        <v>8.1199999999999992</v>
      </c>
      <c r="I196" s="199"/>
      <c r="J196" s="200">
        <f>ROUND(I196*H196,2)</f>
        <v>0</v>
      </c>
      <c r="K196" s="196" t="s">
        <v>324</v>
      </c>
      <c r="L196" s="40"/>
      <c r="M196" s="201" t="s">
        <v>1</v>
      </c>
      <c r="N196" s="202" t="s">
        <v>50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217</v>
      </c>
      <c r="AT196" s="205" t="s">
        <v>212</v>
      </c>
      <c r="AU196" s="205" t="s">
        <v>95</v>
      </c>
      <c r="AY196" s="17" t="s">
        <v>209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7" t="s">
        <v>93</v>
      </c>
      <c r="BK196" s="206">
        <f>ROUND(I196*H196,2)</f>
        <v>0</v>
      </c>
      <c r="BL196" s="17" t="s">
        <v>217</v>
      </c>
      <c r="BM196" s="205" t="s">
        <v>4445</v>
      </c>
    </row>
    <row r="197" spans="1:65" s="2" customFormat="1" ht="11.25">
      <c r="A197" s="35"/>
      <c r="B197" s="36"/>
      <c r="C197" s="37"/>
      <c r="D197" s="207" t="s">
        <v>219</v>
      </c>
      <c r="E197" s="37"/>
      <c r="F197" s="208" t="s">
        <v>4446</v>
      </c>
      <c r="G197" s="37"/>
      <c r="H197" s="37"/>
      <c r="I197" s="209"/>
      <c r="J197" s="37"/>
      <c r="K197" s="37"/>
      <c r="L197" s="40"/>
      <c r="M197" s="210"/>
      <c r="N197" s="211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7" t="s">
        <v>219</v>
      </c>
      <c r="AU197" s="17" t="s">
        <v>95</v>
      </c>
    </row>
    <row r="198" spans="1:65" s="13" customFormat="1" ht="11.25">
      <c r="B198" s="214"/>
      <c r="C198" s="215"/>
      <c r="D198" s="212" t="s">
        <v>263</v>
      </c>
      <c r="E198" s="216" t="s">
        <v>1</v>
      </c>
      <c r="F198" s="217" t="s">
        <v>4447</v>
      </c>
      <c r="G198" s="215"/>
      <c r="H198" s="218">
        <v>8.1199999999999992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263</v>
      </c>
      <c r="AU198" s="224" t="s">
        <v>95</v>
      </c>
      <c r="AV198" s="13" t="s">
        <v>95</v>
      </c>
      <c r="AW198" s="13" t="s">
        <v>41</v>
      </c>
      <c r="AX198" s="13" t="s">
        <v>85</v>
      </c>
      <c r="AY198" s="224" t="s">
        <v>209</v>
      </c>
    </row>
    <row r="199" spans="1:65" s="14" customFormat="1" ht="11.25">
      <c r="B199" s="229"/>
      <c r="C199" s="230"/>
      <c r="D199" s="212" t="s">
        <v>263</v>
      </c>
      <c r="E199" s="231" t="s">
        <v>1</v>
      </c>
      <c r="F199" s="232" t="s">
        <v>339</v>
      </c>
      <c r="G199" s="230"/>
      <c r="H199" s="233">
        <v>8.1199999999999992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263</v>
      </c>
      <c r="AU199" s="239" t="s">
        <v>95</v>
      </c>
      <c r="AV199" s="14" t="s">
        <v>217</v>
      </c>
      <c r="AW199" s="14" t="s">
        <v>41</v>
      </c>
      <c r="AX199" s="14" t="s">
        <v>93</v>
      </c>
      <c r="AY199" s="239" t="s">
        <v>209</v>
      </c>
    </row>
    <row r="200" spans="1:65" s="2" customFormat="1" ht="24.2" customHeight="1">
      <c r="A200" s="35"/>
      <c r="B200" s="36"/>
      <c r="C200" s="194" t="s">
        <v>434</v>
      </c>
      <c r="D200" s="194" t="s">
        <v>212</v>
      </c>
      <c r="E200" s="195" t="s">
        <v>4110</v>
      </c>
      <c r="F200" s="196" t="s">
        <v>4111</v>
      </c>
      <c r="G200" s="197" t="s">
        <v>342</v>
      </c>
      <c r="H200" s="198">
        <v>1.752</v>
      </c>
      <c r="I200" s="199"/>
      <c r="J200" s="200">
        <f>ROUND(I200*H200,2)</f>
        <v>0</v>
      </c>
      <c r="K200" s="196" t="s">
        <v>324</v>
      </c>
      <c r="L200" s="40"/>
      <c r="M200" s="201" t="s">
        <v>1</v>
      </c>
      <c r="N200" s="202" t="s">
        <v>50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217</v>
      </c>
      <c r="AT200" s="205" t="s">
        <v>212</v>
      </c>
      <c r="AU200" s="205" t="s">
        <v>95</v>
      </c>
      <c r="AY200" s="17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93</v>
      </c>
      <c r="BK200" s="206">
        <f>ROUND(I200*H200,2)</f>
        <v>0</v>
      </c>
      <c r="BL200" s="17" t="s">
        <v>217</v>
      </c>
      <c r="BM200" s="205" t="s">
        <v>4448</v>
      </c>
    </row>
    <row r="201" spans="1:65" s="2" customFormat="1" ht="11.25">
      <c r="A201" s="35"/>
      <c r="B201" s="36"/>
      <c r="C201" s="37"/>
      <c r="D201" s="207" t="s">
        <v>219</v>
      </c>
      <c r="E201" s="37"/>
      <c r="F201" s="208" t="s">
        <v>4113</v>
      </c>
      <c r="G201" s="37"/>
      <c r="H201" s="37"/>
      <c r="I201" s="209"/>
      <c r="J201" s="37"/>
      <c r="K201" s="37"/>
      <c r="L201" s="40"/>
      <c r="M201" s="210"/>
      <c r="N201" s="211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7" t="s">
        <v>219</v>
      </c>
      <c r="AU201" s="17" t="s">
        <v>95</v>
      </c>
    </row>
    <row r="202" spans="1:65" s="13" customFormat="1" ht="11.25">
      <c r="B202" s="214"/>
      <c r="C202" s="215"/>
      <c r="D202" s="212" t="s">
        <v>263</v>
      </c>
      <c r="E202" s="216" t="s">
        <v>1</v>
      </c>
      <c r="F202" s="217" t="s">
        <v>4449</v>
      </c>
      <c r="G202" s="215"/>
      <c r="H202" s="218">
        <v>1.752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263</v>
      </c>
      <c r="AU202" s="224" t="s">
        <v>95</v>
      </c>
      <c r="AV202" s="13" t="s">
        <v>95</v>
      </c>
      <c r="AW202" s="13" t="s">
        <v>41</v>
      </c>
      <c r="AX202" s="13" t="s">
        <v>85</v>
      </c>
      <c r="AY202" s="224" t="s">
        <v>209</v>
      </c>
    </row>
    <row r="203" spans="1:65" s="14" customFormat="1" ht="11.25">
      <c r="B203" s="229"/>
      <c r="C203" s="230"/>
      <c r="D203" s="212" t="s">
        <v>263</v>
      </c>
      <c r="E203" s="231" t="s">
        <v>1</v>
      </c>
      <c r="F203" s="232" t="s">
        <v>339</v>
      </c>
      <c r="G203" s="230"/>
      <c r="H203" s="233">
        <v>1.752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263</v>
      </c>
      <c r="AU203" s="239" t="s">
        <v>95</v>
      </c>
      <c r="AV203" s="14" t="s">
        <v>217</v>
      </c>
      <c r="AW203" s="14" t="s">
        <v>41</v>
      </c>
      <c r="AX203" s="14" t="s">
        <v>93</v>
      </c>
      <c r="AY203" s="239" t="s">
        <v>209</v>
      </c>
    </row>
    <row r="204" spans="1:65" s="2" customFormat="1" ht="16.5" customHeight="1">
      <c r="A204" s="35"/>
      <c r="B204" s="36"/>
      <c r="C204" s="250" t="s">
        <v>440</v>
      </c>
      <c r="D204" s="250" t="s">
        <v>405</v>
      </c>
      <c r="E204" s="251" t="s">
        <v>4115</v>
      </c>
      <c r="F204" s="252" t="s">
        <v>4116</v>
      </c>
      <c r="G204" s="253" t="s">
        <v>383</v>
      </c>
      <c r="H204" s="254">
        <v>3.504</v>
      </c>
      <c r="I204" s="255"/>
      <c r="J204" s="256">
        <f>ROUND(I204*H204,2)</f>
        <v>0</v>
      </c>
      <c r="K204" s="252" t="s">
        <v>324</v>
      </c>
      <c r="L204" s="257"/>
      <c r="M204" s="258" t="s">
        <v>1</v>
      </c>
      <c r="N204" s="259" t="s">
        <v>50</v>
      </c>
      <c r="O204" s="72"/>
      <c r="P204" s="203">
        <f>O204*H204</f>
        <v>0</v>
      </c>
      <c r="Q204" s="203">
        <v>1</v>
      </c>
      <c r="R204" s="203">
        <f>Q204*H204</f>
        <v>3.504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254</v>
      </c>
      <c r="AT204" s="205" t="s">
        <v>405</v>
      </c>
      <c r="AU204" s="205" t="s">
        <v>95</v>
      </c>
      <c r="AY204" s="17" t="s">
        <v>209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7" t="s">
        <v>93</v>
      </c>
      <c r="BK204" s="206">
        <f>ROUND(I204*H204,2)</f>
        <v>0</v>
      </c>
      <c r="BL204" s="17" t="s">
        <v>217</v>
      </c>
      <c r="BM204" s="205" t="s">
        <v>4450</v>
      </c>
    </row>
    <row r="205" spans="1:65" s="13" customFormat="1" ht="11.25">
      <c r="B205" s="214"/>
      <c r="C205" s="215"/>
      <c r="D205" s="212" t="s">
        <v>263</v>
      </c>
      <c r="E205" s="216" t="s">
        <v>1</v>
      </c>
      <c r="F205" s="217" t="s">
        <v>4451</v>
      </c>
      <c r="G205" s="215"/>
      <c r="H205" s="218">
        <v>3.504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263</v>
      </c>
      <c r="AU205" s="224" t="s">
        <v>95</v>
      </c>
      <c r="AV205" s="13" t="s">
        <v>95</v>
      </c>
      <c r="AW205" s="13" t="s">
        <v>41</v>
      </c>
      <c r="AX205" s="13" t="s">
        <v>85</v>
      </c>
      <c r="AY205" s="224" t="s">
        <v>209</v>
      </c>
    </row>
    <row r="206" spans="1:65" s="14" customFormat="1" ht="11.25">
      <c r="B206" s="229"/>
      <c r="C206" s="230"/>
      <c r="D206" s="212" t="s">
        <v>263</v>
      </c>
      <c r="E206" s="231" t="s">
        <v>1</v>
      </c>
      <c r="F206" s="232" t="s">
        <v>339</v>
      </c>
      <c r="G206" s="230"/>
      <c r="H206" s="233">
        <v>3.504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263</v>
      </c>
      <c r="AU206" s="239" t="s">
        <v>95</v>
      </c>
      <c r="AV206" s="14" t="s">
        <v>217</v>
      </c>
      <c r="AW206" s="14" t="s">
        <v>41</v>
      </c>
      <c r="AX206" s="14" t="s">
        <v>93</v>
      </c>
      <c r="AY206" s="239" t="s">
        <v>209</v>
      </c>
    </row>
    <row r="207" spans="1:65" s="2" customFormat="1" ht="24.2" customHeight="1">
      <c r="A207" s="35"/>
      <c r="B207" s="36"/>
      <c r="C207" s="194" t="s">
        <v>7</v>
      </c>
      <c r="D207" s="194" t="s">
        <v>212</v>
      </c>
      <c r="E207" s="195" t="s">
        <v>4119</v>
      </c>
      <c r="F207" s="196" t="s">
        <v>4120</v>
      </c>
      <c r="G207" s="197" t="s">
        <v>462</v>
      </c>
      <c r="H207" s="198">
        <v>10</v>
      </c>
      <c r="I207" s="199"/>
      <c r="J207" s="200">
        <f>ROUND(I207*H207,2)</f>
        <v>0</v>
      </c>
      <c r="K207" s="196" t="s">
        <v>324</v>
      </c>
      <c r="L207" s="40"/>
      <c r="M207" s="201" t="s">
        <v>1</v>
      </c>
      <c r="N207" s="202" t="s">
        <v>50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217</v>
      </c>
      <c r="AT207" s="205" t="s">
        <v>212</v>
      </c>
      <c r="AU207" s="205" t="s">
        <v>95</v>
      </c>
      <c r="AY207" s="17" t="s">
        <v>209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7" t="s">
        <v>93</v>
      </c>
      <c r="BK207" s="206">
        <f>ROUND(I207*H207,2)</f>
        <v>0</v>
      </c>
      <c r="BL207" s="17" t="s">
        <v>217</v>
      </c>
      <c r="BM207" s="205" t="s">
        <v>4452</v>
      </c>
    </row>
    <row r="208" spans="1:65" s="2" customFormat="1" ht="11.25">
      <c r="A208" s="35"/>
      <c r="B208" s="36"/>
      <c r="C208" s="37"/>
      <c r="D208" s="207" t="s">
        <v>219</v>
      </c>
      <c r="E208" s="37"/>
      <c r="F208" s="208" t="s">
        <v>4122</v>
      </c>
      <c r="G208" s="37"/>
      <c r="H208" s="37"/>
      <c r="I208" s="209"/>
      <c r="J208" s="37"/>
      <c r="K208" s="37"/>
      <c r="L208" s="40"/>
      <c r="M208" s="210"/>
      <c r="N208" s="211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7" t="s">
        <v>219</v>
      </c>
      <c r="AU208" s="17" t="s">
        <v>95</v>
      </c>
    </row>
    <row r="209" spans="1:65" s="2" customFormat="1" ht="24.2" customHeight="1">
      <c r="A209" s="35"/>
      <c r="B209" s="36"/>
      <c r="C209" s="194" t="s">
        <v>451</v>
      </c>
      <c r="D209" s="194" t="s">
        <v>212</v>
      </c>
      <c r="E209" s="195" t="s">
        <v>4123</v>
      </c>
      <c r="F209" s="196" t="s">
        <v>4124</v>
      </c>
      <c r="G209" s="197" t="s">
        <v>462</v>
      </c>
      <c r="H209" s="198">
        <v>10</v>
      </c>
      <c r="I209" s="199"/>
      <c r="J209" s="200">
        <f>ROUND(I209*H209,2)</f>
        <v>0</v>
      </c>
      <c r="K209" s="196" t="s">
        <v>324</v>
      </c>
      <c r="L209" s="40"/>
      <c r="M209" s="201" t="s">
        <v>1</v>
      </c>
      <c r="N209" s="202" t="s">
        <v>50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217</v>
      </c>
      <c r="AT209" s="205" t="s">
        <v>212</v>
      </c>
      <c r="AU209" s="205" t="s">
        <v>95</v>
      </c>
      <c r="AY209" s="17" t="s">
        <v>209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7" t="s">
        <v>93</v>
      </c>
      <c r="BK209" s="206">
        <f>ROUND(I209*H209,2)</f>
        <v>0</v>
      </c>
      <c r="BL209" s="17" t="s">
        <v>217</v>
      </c>
      <c r="BM209" s="205" t="s">
        <v>4453</v>
      </c>
    </row>
    <row r="210" spans="1:65" s="2" customFormat="1" ht="11.25">
      <c r="A210" s="35"/>
      <c r="B210" s="36"/>
      <c r="C210" s="37"/>
      <c r="D210" s="207" t="s">
        <v>219</v>
      </c>
      <c r="E210" s="37"/>
      <c r="F210" s="208" t="s">
        <v>4126</v>
      </c>
      <c r="G210" s="37"/>
      <c r="H210" s="37"/>
      <c r="I210" s="209"/>
      <c r="J210" s="37"/>
      <c r="K210" s="37"/>
      <c r="L210" s="40"/>
      <c r="M210" s="210"/>
      <c r="N210" s="211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7" t="s">
        <v>219</v>
      </c>
      <c r="AU210" s="17" t="s">
        <v>95</v>
      </c>
    </row>
    <row r="211" spans="1:65" s="2" customFormat="1" ht="16.5" customHeight="1">
      <c r="A211" s="35"/>
      <c r="B211" s="36"/>
      <c r="C211" s="250" t="s">
        <v>459</v>
      </c>
      <c r="D211" s="250" t="s">
        <v>405</v>
      </c>
      <c r="E211" s="251" t="s">
        <v>4127</v>
      </c>
      <c r="F211" s="252" t="s">
        <v>4128</v>
      </c>
      <c r="G211" s="253" t="s">
        <v>2034</v>
      </c>
      <c r="H211" s="254">
        <v>0.2</v>
      </c>
      <c r="I211" s="255"/>
      <c r="J211" s="256">
        <f>ROUND(I211*H211,2)</f>
        <v>0</v>
      </c>
      <c r="K211" s="252" t="s">
        <v>324</v>
      </c>
      <c r="L211" s="257"/>
      <c r="M211" s="258" t="s">
        <v>1</v>
      </c>
      <c r="N211" s="259" t="s">
        <v>50</v>
      </c>
      <c r="O211" s="72"/>
      <c r="P211" s="203">
        <f>O211*H211</f>
        <v>0</v>
      </c>
      <c r="Q211" s="203">
        <v>1E-3</v>
      </c>
      <c r="R211" s="203">
        <f>Q211*H211</f>
        <v>2.0000000000000001E-4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254</v>
      </c>
      <c r="AT211" s="205" t="s">
        <v>405</v>
      </c>
      <c r="AU211" s="205" t="s">
        <v>95</v>
      </c>
      <c r="AY211" s="17" t="s">
        <v>209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7" t="s">
        <v>93</v>
      </c>
      <c r="BK211" s="206">
        <f>ROUND(I211*H211,2)</f>
        <v>0</v>
      </c>
      <c r="BL211" s="17" t="s">
        <v>217</v>
      </c>
      <c r="BM211" s="205" t="s">
        <v>4454</v>
      </c>
    </row>
    <row r="212" spans="1:65" s="13" customFormat="1" ht="11.25">
      <c r="B212" s="214"/>
      <c r="C212" s="215"/>
      <c r="D212" s="212" t="s">
        <v>263</v>
      </c>
      <c r="E212" s="216" t="s">
        <v>1</v>
      </c>
      <c r="F212" s="217" t="s">
        <v>4455</v>
      </c>
      <c r="G212" s="215"/>
      <c r="H212" s="218">
        <v>0.2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263</v>
      </c>
      <c r="AU212" s="224" t="s">
        <v>95</v>
      </c>
      <c r="AV212" s="13" t="s">
        <v>95</v>
      </c>
      <c r="AW212" s="13" t="s">
        <v>41</v>
      </c>
      <c r="AX212" s="13" t="s">
        <v>85</v>
      </c>
      <c r="AY212" s="224" t="s">
        <v>209</v>
      </c>
    </row>
    <row r="213" spans="1:65" s="14" customFormat="1" ht="11.25">
      <c r="B213" s="229"/>
      <c r="C213" s="230"/>
      <c r="D213" s="212" t="s">
        <v>263</v>
      </c>
      <c r="E213" s="231" t="s">
        <v>1</v>
      </c>
      <c r="F213" s="232" t="s">
        <v>339</v>
      </c>
      <c r="G213" s="230"/>
      <c r="H213" s="233">
        <v>0.2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263</v>
      </c>
      <c r="AU213" s="239" t="s">
        <v>95</v>
      </c>
      <c r="AV213" s="14" t="s">
        <v>217</v>
      </c>
      <c r="AW213" s="14" t="s">
        <v>41</v>
      </c>
      <c r="AX213" s="14" t="s">
        <v>93</v>
      </c>
      <c r="AY213" s="239" t="s">
        <v>209</v>
      </c>
    </row>
    <row r="214" spans="1:65" s="2" customFormat="1" ht="24.2" customHeight="1">
      <c r="A214" s="35"/>
      <c r="B214" s="36"/>
      <c r="C214" s="194" t="s">
        <v>466</v>
      </c>
      <c r="D214" s="194" t="s">
        <v>212</v>
      </c>
      <c r="E214" s="195" t="s">
        <v>3925</v>
      </c>
      <c r="F214" s="196" t="s">
        <v>3926</v>
      </c>
      <c r="G214" s="197" t="s">
        <v>462</v>
      </c>
      <c r="H214" s="198">
        <v>10</v>
      </c>
      <c r="I214" s="199"/>
      <c r="J214" s="200">
        <f>ROUND(I214*H214,2)</f>
        <v>0</v>
      </c>
      <c r="K214" s="196" t="s">
        <v>324</v>
      </c>
      <c r="L214" s="40"/>
      <c r="M214" s="201" t="s">
        <v>1</v>
      </c>
      <c r="N214" s="202" t="s">
        <v>50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217</v>
      </c>
      <c r="AT214" s="205" t="s">
        <v>212</v>
      </c>
      <c r="AU214" s="205" t="s">
        <v>95</v>
      </c>
      <c r="AY214" s="17" t="s">
        <v>209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7" t="s">
        <v>93</v>
      </c>
      <c r="BK214" s="206">
        <f>ROUND(I214*H214,2)</f>
        <v>0</v>
      </c>
      <c r="BL214" s="17" t="s">
        <v>217</v>
      </c>
      <c r="BM214" s="205" t="s">
        <v>4456</v>
      </c>
    </row>
    <row r="215" spans="1:65" s="2" customFormat="1" ht="11.25">
      <c r="A215" s="35"/>
      <c r="B215" s="36"/>
      <c r="C215" s="37"/>
      <c r="D215" s="207" t="s">
        <v>219</v>
      </c>
      <c r="E215" s="37"/>
      <c r="F215" s="208" t="s">
        <v>3928</v>
      </c>
      <c r="G215" s="37"/>
      <c r="H215" s="37"/>
      <c r="I215" s="209"/>
      <c r="J215" s="37"/>
      <c r="K215" s="37"/>
      <c r="L215" s="40"/>
      <c r="M215" s="210"/>
      <c r="N215" s="211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219</v>
      </c>
      <c r="AU215" s="17" t="s">
        <v>95</v>
      </c>
    </row>
    <row r="216" spans="1:65" s="13" customFormat="1" ht="11.25">
      <c r="B216" s="214"/>
      <c r="C216" s="215"/>
      <c r="D216" s="212" t="s">
        <v>263</v>
      </c>
      <c r="E216" s="216" t="s">
        <v>1</v>
      </c>
      <c r="F216" s="217" t="s">
        <v>4457</v>
      </c>
      <c r="G216" s="215"/>
      <c r="H216" s="218">
        <v>10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263</v>
      </c>
      <c r="AU216" s="224" t="s">
        <v>95</v>
      </c>
      <c r="AV216" s="13" t="s">
        <v>95</v>
      </c>
      <c r="AW216" s="13" t="s">
        <v>41</v>
      </c>
      <c r="AX216" s="13" t="s">
        <v>85</v>
      </c>
      <c r="AY216" s="224" t="s">
        <v>209</v>
      </c>
    </row>
    <row r="217" spans="1:65" s="14" customFormat="1" ht="11.25">
      <c r="B217" s="229"/>
      <c r="C217" s="230"/>
      <c r="D217" s="212" t="s">
        <v>263</v>
      </c>
      <c r="E217" s="231" t="s">
        <v>1</v>
      </c>
      <c r="F217" s="232" t="s">
        <v>339</v>
      </c>
      <c r="G217" s="230"/>
      <c r="H217" s="233">
        <v>10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263</v>
      </c>
      <c r="AU217" s="239" t="s">
        <v>95</v>
      </c>
      <c r="AV217" s="14" t="s">
        <v>217</v>
      </c>
      <c r="AW217" s="14" t="s">
        <v>41</v>
      </c>
      <c r="AX217" s="14" t="s">
        <v>93</v>
      </c>
      <c r="AY217" s="239" t="s">
        <v>209</v>
      </c>
    </row>
    <row r="218" spans="1:65" s="12" customFormat="1" ht="22.9" customHeight="1">
      <c r="B218" s="178"/>
      <c r="C218" s="179"/>
      <c r="D218" s="180" t="s">
        <v>84</v>
      </c>
      <c r="E218" s="192" t="s">
        <v>217</v>
      </c>
      <c r="F218" s="192" t="s">
        <v>662</v>
      </c>
      <c r="G218" s="179"/>
      <c r="H218" s="179"/>
      <c r="I218" s="182"/>
      <c r="J218" s="193">
        <f>BK218</f>
        <v>0</v>
      </c>
      <c r="K218" s="179"/>
      <c r="L218" s="184"/>
      <c r="M218" s="185"/>
      <c r="N218" s="186"/>
      <c r="O218" s="186"/>
      <c r="P218" s="187">
        <f>SUM(P219:P233)</f>
        <v>0</v>
      </c>
      <c r="Q218" s="186"/>
      <c r="R218" s="187">
        <f>SUM(R219:R233)</f>
        <v>2.3299739698000002</v>
      </c>
      <c r="S218" s="186"/>
      <c r="T218" s="188">
        <f>SUM(T219:T233)</f>
        <v>0</v>
      </c>
      <c r="AR218" s="189" t="s">
        <v>93</v>
      </c>
      <c r="AT218" s="190" t="s">
        <v>84</v>
      </c>
      <c r="AU218" s="190" t="s">
        <v>93</v>
      </c>
      <c r="AY218" s="189" t="s">
        <v>209</v>
      </c>
      <c r="BK218" s="191">
        <f>SUM(BK219:BK233)</f>
        <v>0</v>
      </c>
    </row>
    <row r="219" spans="1:65" s="2" customFormat="1" ht="16.5" customHeight="1">
      <c r="A219" s="35"/>
      <c r="B219" s="36"/>
      <c r="C219" s="194" t="s">
        <v>471</v>
      </c>
      <c r="D219" s="194" t="s">
        <v>212</v>
      </c>
      <c r="E219" s="195" t="s">
        <v>4141</v>
      </c>
      <c r="F219" s="196" t="s">
        <v>4142</v>
      </c>
      <c r="G219" s="197" t="s">
        <v>342</v>
      </c>
      <c r="H219" s="198">
        <v>0.98599999999999999</v>
      </c>
      <c r="I219" s="199"/>
      <c r="J219" s="200">
        <f>ROUND(I219*H219,2)</f>
        <v>0</v>
      </c>
      <c r="K219" s="196" t="s">
        <v>324</v>
      </c>
      <c r="L219" s="40"/>
      <c r="M219" s="201" t="s">
        <v>1</v>
      </c>
      <c r="N219" s="202" t="s">
        <v>50</v>
      </c>
      <c r="O219" s="72"/>
      <c r="P219" s="203">
        <f>O219*H219</f>
        <v>0</v>
      </c>
      <c r="Q219" s="203">
        <v>1.8907700000000001</v>
      </c>
      <c r="R219" s="203">
        <f>Q219*H219</f>
        <v>1.8642992200000001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217</v>
      </c>
      <c r="AT219" s="205" t="s">
        <v>212</v>
      </c>
      <c r="AU219" s="205" t="s">
        <v>95</v>
      </c>
      <c r="AY219" s="17" t="s">
        <v>209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7" t="s">
        <v>93</v>
      </c>
      <c r="BK219" s="206">
        <f>ROUND(I219*H219,2)</f>
        <v>0</v>
      </c>
      <c r="BL219" s="17" t="s">
        <v>217</v>
      </c>
      <c r="BM219" s="205" t="s">
        <v>4458</v>
      </c>
    </row>
    <row r="220" spans="1:65" s="2" customFormat="1" ht="11.25">
      <c r="A220" s="35"/>
      <c r="B220" s="36"/>
      <c r="C220" s="37"/>
      <c r="D220" s="207" t="s">
        <v>219</v>
      </c>
      <c r="E220" s="37"/>
      <c r="F220" s="208" t="s">
        <v>4144</v>
      </c>
      <c r="G220" s="37"/>
      <c r="H220" s="37"/>
      <c r="I220" s="209"/>
      <c r="J220" s="37"/>
      <c r="K220" s="37"/>
      <c r="L220" s="40"/>
      <c r="M220" s="210"/>
      <c r="N220" s="211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7" t="s">
        <v>219</v>
      </c>
      <c r="AU220" s="17" t="s">
        <v>95</v>
      </c>
    </row>
    <row r="221" spans="1:65" s="13" customFormat="1" ht="11.25">
      <c r="B221" s="214"/>
      <c r="C221" s="215"/>
      <c r="D221" s="212" t="s">
        <v>263</v>
      </c>
      <c r="E221" s="216" t="s">
        <v>1</v>
      </c>
      <c r="F221" s="217" t="s">
        <v>4459</v>
      </c>
      <c r="G221" s="215"/>
      <c r="H221" s="218">
        <v>0.58399999999999996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263</v>
      </c>
      <c r="AU221" s="224" t="s">
        <v>95</v>
      </c>
      <c r="AV221" s="13" t="s">
        <v>95</v>
      </c>
      <c r="AW221" s="13" t="s">
        <v>41</v>
      </c>
      <c r="AX221" s="13" t="s">
        <v>85</v>
      </c>
      <c r="AY221" s="224" t="s">
        <v>209</v>
      </c>
    </row>
    <row r="222" spans="1:65" s="13" customFormat="1" ht="11.25">
      <c r="B222" s="214"/>
      <c r="C222" s="215"/>
      <c r="D222" s="212" t="s">
        <v>263</v>
      </c>
      <c r="E222" s="216" t="s">
        <v>1</v>
      </c>
      <c r="F222" s="217" t="s">
        <v>4146</v>
      </c>
      <c r="G222" s="215"/>
      <c r="H222" s="218">
        <v>0.40200000000000002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263</v>
      </c>
      <c r="AU222" s="224" t="s">
        <v>95</v>
      </c>
      <c r="AV222" s="13" t="s">
        <v>95</v>
      </c>
      <c r="AW222" s="13" t="s">
        <v>41</v>
      </c>
      <c r="AX222" s="13" t="s">
        <v>85</v>
      </c>
      <c r="AY222" s="224" t="s">
        <v>209</v>
      </c>
    </row>
    <row r="223" spans="1:65" s="14" customFormat="1" ht="11.25">
      <c r="B223" s="229"/>
      <c r="C223" s="230"/>
      <c r="D223" s="212" t="s">
        <v>263</v>
      </c>
      <c r="E223" s="231" t="s">
        <v>1</v>
      </c>
      <c r="F223" s="232" t="s">
        <v>339</v>
      </c>
      <c r="G223" s="230"/>
      <c r="H223" s="233">
        <v>0.98599999999999999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263</v>
      </c>
      <c r="AU223" s="239" t="s">
        <v>95</v>
      </c>
      <c r="AV223" s="14" t="s">
        <v>217</v>
      </c>
      <c r="AW223" s="14" t="s">
        <v>41</v>
      </c>
      <c r="AX223" s="14" t="s">
        <v>93</v>
      </c>
      <c r="AY223" s="239" t="s">
        <v>209</v>
      </c>
    </row>
    <row r="224" spans="1:65" s="2" customFormat="1" ht="33" customHeight="1">
      <c r="A224" s="35"/>
      <c r="B224" s="36"/>
      <c r="C224" s="194" t="s">
        <v>477</v>
      </c>
      <c r="D224" s="194" t="s">
        <v>212</v>
      </c>
      <c r="E224" s="195" t="s">
        <v>4147</v>
      </c>
      <c r="F224" s="196" t="s">
        <v>4148</v>
      </c>
      <c r="G224" s="197" t="s">
        <v>342</v>
      </c>
      <c r="H224" s="198">
        <v>0.20100000000000001</v>
      </c>
      <c r="I224" s="199"/>
      <c r="J224" s="200">
        <f>ROUND(I224*H224,2)</f>
        <v>0</v>
      </c>
      <c r="K224" s="196" t="s">
        <v>324</v>
      </c>
      <c r="L224" s="40"/>
      <c r="M224" s="201" t="s">
        <v>1</v>
      </c>
      <c r="N224" s="202" t="s">
        <v>50</v>
      </c>
      <c r="O224" s="72"/>
      <c r="P224" s="203">
        <f>O224*H224</f>
        <v>0</v>
      </c>
      <c r="Q224" s="203">
        <v>2.3010199999999998</v>
      </c>
      <c r="R224" s="203">
        <f>Q224*H224</f>
        <v>0.46250501999999999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217</v>
      </c>
      <c r="AT224" s="205" t="s">
        <v>212</v>
      </c>
      <c r="AU224" s="205" t="s">
        <v>95</v>
      </c>
      <c r="AY224" s="17" t="s">
        <v>209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7" t="s">
        <v>93</v>
      </c>
      <c r="BK224" s="206">
        <f>ROUND(I224*H224,2)</f>
        <v>0</v>
      </c>
      <c r="BL224" s="17" t="s">
        <v>217</v>
      </c>
      <c r="BM224" s="205" t="s">
        <v>4460</v>
      </c>
    </row>
    <row r="225" spans="1:65" s="2" customFormat="1" ht="11.25">
      <c r="A225" s="35"/>
      <c r="B225" s="36"/>
      <c r="C225" s="37"/>
      <c r="D225" s="207" t="s">
        <v>219</v>
      </c>
      <c r="E225" s="37"/>
      <c r="F225" s="208" t="s">
        <v>4150</v>
      </c>
      <c r="G225" s="37"/>
      <c r="H225" s="37"/>
      <c r="I225" s="209"/>
      <c r="J225" s="37"/>
      <c r="K225" s="37"/>
      <c r="L225" s="40"/>
      <c r="M225" s="210"/>
      <c r="N225" s="211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7" t="s">
        <v>219</v>
      </c>
      <c r="AU225" s="17" t="s">
        <v>95</v>
      </c>
    </row>
    <row r="226" spans="1:65" s="13" customFormat="1" ht="11.25">
      <c r="B226" s="214"/>
      <c r="C226" s="215"/>
      <c r="D226" s="212" t="s">
        <v>263</v>
      </c>
      <c r="E226" s="216" t="s">
        <v>1</v>
      </c>
      <c r="F226" s="217" t="s">
        <v>4151</v>
      </c>
      <c r="G226" s="215"/>
      <c r="H226" s="218">
        <v>0.20100000000000001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263</v>
      </c>
      <c r="AU226" s="224" t="s">
        <v>95</v>
      </c>
      <c r="AV226" s="13" t="s">
        <v>95</v>
      </c>
      <c r="AW226" s="13" t="s">
        <v>41</v>
      </c>
      <c r="AX226" s="13" t="s">
        <v>85</v>
      </c>
      <c r="AY226" s="224" t="s">
        <v>209</v>
      </c>
    </row>
    <row r="227" spans="1:65" s="14" customFormat="1" ht="11.25">
      <c r="B227" s="229"/>
      <c r="C227" s="230"/>
      <c r="D227" s="212" t="s">
        <v>263</v>
      </c>
      <c r="E227" s="231" t="s">
        <v>1</v>
      </c>
      <c r="F227" s="232" t="s">
        <v>339</v>
      </c>
      <c r="G227" s="230"/>
      <c r="H227" s="233">
        <v>0.20100000000000001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263</v>
      </c>
      <c r="AU227" s="239" t="s">
        <v>95</v>
      </c>
      <c r="AV227" s="14" t="s">
        <v>217</v>
      </c>
      <c r="AW227" s="14" t="s">
        <v>41</v>
      </c>
      <c r="AX227" s="14" t="s">
        <v>93</v>
      </c>
      <c r="AY227" s="239" t="s">
        <v>209</v>
      </c>
    </row>
    <row r="228" spans="1:65" s="2" customFormat="1" ht="33" customHeight="1">
      <c r="A228" s="35"/>
      <c r="B228" s="36"/>
      <c r="C228" s="194" t="s">
        <v>483</v>
      </c>
      <c r="D228" s="194" t="s">
        <v>212</v>
      </c>
      <c r="E228" s="195" t="s">
        <v>4152</v>
      </c>
      <c r="F228" s="196" t="s">
        <v>4153</v>
      </c>
      <c r="G228" s="197" t="s">
        <v>462</v>
      </c>
      <c r="H228" s="198">
        <v>0.40200000000000002</v>
      </c>
      <c r="I228" s="199"/>
      <c r="J228" s="200">
        <f>ROUND(I228*H228,2)</f>
        <v>0</v>
      </c>
      <c r="K228" s="196" t="s">
        <v>324</v>
      </c>
      <c r="L228" s="40"/>
      <c r="M228" s="201" t="s">
        <v>1</v>
      </c>
      <c r="N228" s="202" t="s">
        <v>50</v>
      </c>
      <c r="O228" s="72"/>
      <c r="P228" s="203">
        <f>O228*H228</f>
        <v>0</v>
      </c>
      <c r="Q228" s="203">
        <v>7.8849000000000002E-3</v>
      </c>
      <c r="R228" s="203">
        <f>Q228*H228</f>
        <v>3.1697298000000003E-3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217</v>
      </c>
      <c r="AT228" s="205" t="s">
        <v>212</v>
      </c>
      <c r="AU228" s="205" t="s">
        <v>95</v>
      </c>
      <c r="AY228" s="17" t="s">
        <v>209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7" t="s">
        <v>93</v>
      </c>
      <c r="BK228" s="206">
        <f>ROUND(I228*H228,2)</f>
        <v>0</v>
      </c>
      <c r="BL228" s="17" t="s">
        <v>217</v>
      </c>
      <c r="BM228" s="205" t="s">
        <v>4461</v>
      </c>
    </row>
    <row r="229" spans="1:65" s="2" customFormat="1" ht="11.25">
      <c r="A229" s="35"/>
      <c r="B229" s="36"/>
      <c r="C229" s="37"/>
      <c r="D229" s="207" t="s">
        <v>219</v>
      </c>
      <c r="E229" s="37"/>
      <c r="F229" s="208" t="s">
        <v>4155</v>
      </c>
      <c r="G229" s="37"/>
      <c r="H229" s="37"/>
      <c r="I229" s="209"/>
      <c r="J229" s="37"/>
      <c r="K229" s="37"/>
      <c r="L229" s="40"/>
      <c r="M229" s="210"/>
      <c r="N229" s="211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7" t="s">
        <v>219</v>
      </c>
      <c r="AU229" s="17" t="s">
        <v>95</v>
      </c>
    </row>
    <row r="230" spans="1:65" s="13" customFormat="1" ht="11.25">
      <c r="B230" s="214"/>
      <c r="C230" s="215"/>
      <c r="D230" s="212" t="s">
        <v>263</v>
      </c>
      <c r="E230" s="216" t="s">
        <v>1</v>
      </c>
      <c r="F230" s="217" t="s">
        <v>4156</v>
      </c>
      <c r="G230" s="215"/>
      <c r="H230" s="218">
        <v>0.40200000000000002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263</v>
      </c>
      <c r="AU230" s="224" t="s">
        <v>95</v>
      </c>
      <c r="AV230" s="13" t="s">
        <v>95</v>
      </c>
      <c r="AW230" s="13" t="s">
        <v>41</v>
      </c>
      <c r="AX230" s="13" t="s">
        <v>85</v>
      </c>
      <c r="AY230" s="224" t="s">
        <v>209</v>
      </c>
    </row>
    <row r="231" spans="1:65" s="14" customFormat="1" ht="11.25">
      <c r="B231" s="229"/>
      <c r="C231" s="230"/>
      <c r="D231" s="212" t="s">
        <v>263</v>
      </c>
      <c r="E231" s="231" t="s">
        <v>1</v>
      </c>
      <c r="F231" s="232" t="s">
        <v>339</v>
      </c>
      <c r="G231" s="230"/>
      <c r="H231" s="233">
        <v>0.40200000000000002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263</v>
      </c>
      <c r="AU231" s="239" t="s">
        <v>95</v>
      </c>
      <c r="AV231" s="14" t="s">
        <v>217</v>
      </c>
      <c r="AW231" s="14" t="s">
        <v>41</v>
      </c>
      <c r="AX231" s="14" t="s">
        <v>93</v>
      </c>
      <c r="AY231" s="239" t="s">
        <v>209</v>
      </c>
    </row>
    <row r="232" spans="1:65" s="2" customFormat="1" ht="37.9" customHeight="1">
      <c r="A232" s="35"/>
      <c r="B232" s="36"/>
      <c r="C232" s="194" t="s">
        <v>490</v>
      </c>
      <c r="D232" s="194" t="s">
        <v>212</v>
      </c>
      <c r="E232" s="195" t="s">
        <v>4157</v>
      </c>
      <c r="F232" s="196" t="s">
        <v>4158</v>
      </c>
      <c r="G232" s="197" t="s">
        <v>462</v>
      </c>
      <c r="H232" s="198">
        <v>0.40200000000000002</v>
      </c>
      <c r="I232" s="199"/>
      <c r="J232" s="200">
        <f>ROUND(I232*H232,2)</f>
        <v>0</v>
      </c>
      <c r="K232" s="196" t="s">
        <v>324</v>
      </c>
      <c r="L232" s="40"/>
      <c r="M232" s="201" t="s">
        <v>1</v>
      </c>
      <c r="N232" s="202" t="s">
        <v>50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217</v>
      </c>
      <c r="AT232" s="205" t="s">
        <v>212</v>
      </c>
      <c r="AU232" s="205" t="s">
        <v>95</v>
      </c>
      <c r="AY232" s="17" t="s">
        <v>209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7" t="s">
        <v>93</v>
      </c>
      <c r="BK232" s="206">
        <f>ROUND(I232*H232,2)</f>
        <v>0</v>
      </c>
      <c r="BL232" s="17" t="s">
        <v>217</v>
      </c>
      <c r="BM232" s="205" t="s">
        <v>4462</v>
      </c>
    </row>
    <row r="233" spans="1:65" s="2" customFormat="1" ht="11.25">
      <c r="A233" s="35"/>
      <c r="B233" s="36"/>
      <c r="C233" s="37"/>
      <c r="D233" s="207" t="s">
        <v>219</v>
      </c>
      <c r="E233" s="37"/>
      <c r="F233" s="208" t="s">
        <v>4160</v>
      </c>
      <c r="G233" s="37"/>
      <c r="H233" s="37"/>
      <c r="I233" s="209"/>
      <c r="J233" s="37"/>
      <c r="K233" s="37"/>
      <c r="L233" s="40"/>
      <c r="M233" s="210"/>
      <c r="N233" s="211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7" t="s">
        <v>219</v>
      </c>
      <c r="AU233" s="17" t="s">
        <v>95</v>
      </c>
    </row>
    <row r="234" spans="1:65" s="12" customFormat="1" ht="22.9" customHeight="1">
      <c r="B234" s="178"/>
      <c r="C234" s="179"/>
      <c r="D234" s="180" t="s">
        <v>84</v>
      </c>
      <c r="E234" s="192" t="s">
        <v>208</v>
      </c>
      <c r="F234" s="192" t="s">
        <v>3929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f>SUM(P235:P239)</f>
        <v>0</v>
      </c>
      <c r="Q234" s="186"/>
      <c r="R234" s="187">
        <f>SUM(R235:R239)</f>
        <v>0.84482919999999995</v>
      </c>
      <c r="S234" s="186"/>
      <c r="T234" s="188">
        <f>SUM(T235:T239)</f>
        <v>0</v>
      </c>
      <c r="AR234" s="189" t="s">
        <v>93</v>
      </c>
      <c r="AT234" s="190" t="s">
        <v>84</v>
      </c>
      <c r="AU234" s="190" t="s">
        <v>93</v>
      </c>
      <c r="AY234" s="189" t="s">
        <v>209</v>
      </c>
      <c r="BK234" s="191">
        <f>SUM(BK235:BK239)</f>
        <v>0</v>
      </c>
    </row>
    <row r="235" spans="1:65" s="2" customFormat="1" ht="24.2" customHeight="1">
      <c r="A235" s="35"/>
      <c r="B235" s="36"/>
      <c r="C235" s="194" t="s">
        <v>499</v>
      </c>
      <c r="D235" s="194" t="s">
        <v>212</v>
      </c>
      <c r="E235" s="195" t="s">
        <v>3939</v>
      </c>
      <c r="F235" s="196" t="s">
        <v>3940</v>
      </c>
      <c r="G235" s="197" t="s">
        <v>462</v>
      </c>
      <c r="H235" s="198">
        <v>6.86</v>
      </c>
      <c r="I235" s="199"/>
      <c r="J235" s="200">
        <f>ROUND(I235*H235,2)</f>
        <v>0</v>
      </c>
      <c r="K235" s="196" t="s">
        <v>324</v>
      </c>
      <c r="L235" s="40"/>
      <c r="M235" s="201" t="s">
        <v>1</v>
      </c>
      <c r="N235" s="202" t="s">
        <v>50</v>
      </c>
      <c r="O235" s="72"/>
      <c r="P235" s="203">
        <f>O235*H235</f>
        <v>0</v>
      </c>
      <c r="Q235" s="203">
        <v>8.9219999999999994E-2</v>
      </c>
      <c r="R235" s="203">
        <f>Q235*H235</f>
        <v>0.61204919999999996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217</v>
      </c>
      <c r="AT235" s="205" t="s">
        <v>212</v>
      </c>
      <c r="AU235" s="205" t="s">
        <v>95</v>
      </c>
      <c r="AY235" s="17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7" t="s">
        <v>93</v>
      </c>
      <c r="BK235" s="206">
        <f>ROUND(I235*H235,2)</f>
        <v>0</v>
      </c>
      <c r="BL235" s="17" t="s">
        <v>217</v>
      </c>
      <c r="BM235" s="205" t="s">
        <v>4463</v>
      </c>
    </row>
    <row r="236" spans="1:65" s="2" customFormat="1" ht="11.25">
      <c r="A236" s="35"/>
      <c r="B236" s="36"/>
      <c r="C236" s="37"/>
      <c r="D236" s="207" t="s">
        <v>219</v>
      </c>
      <c r="E236" s="37"/>
      <c r="F236" s="208" t="s">
        <v>3942</v>
      </c>
      <c r="G236" s="37"/>
      <c r="H236" s="37"/>
      <c r="I236" s="209"/>
      <c r="J236" s="37"/>
      <c r="K236" s="37"/>
      <c r="L236" s="40"/>
      <c r="M236" s="210"/>
      <c r="N236" s="211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7" t="s">
        <v>219</v>
      </c>
      <c r="AU236" s="17" t="s">
        <v>95</v>
      </c>
    </row>
    <row r="237" spans="1:65" s="2" customFormat="1" ht="24.2" customHeight="1">
      <c r="A237" s="35"/>
      <c r="B237" s="36"/>
      <c r="C237" s="250" t="s">
        <v>512</v>
      </c>
      <c r="D237" s="250" t="s">
        <v>405</v>
      </c>
      <c r="E237" s="251" t="s">
        <v>4178</v>
      </c>
      <c r="F237" s="252" t="s">
        <v>4179</v>
      </c>
      <c r="G237" s="253" t="s">
        <v>462</v>
      </c>
      <c r="H237" s="254">
        <v>2.06</v>
      </c>
      <c r="I237" s="255"/>
      <c r="J237" s="256">
        <f>ROUND(I237*H237,2)</f>
        <v>0</v>
      </c>
      <c r="K237" s="252" t="s">
        <v>324</v>
      </c>
      <c r="L237" s="257"/>
      <c r="M237" s="258" t="s">
        <v>1</v>
      </c>
      <c r="N237" s="259" t="s">
        <v>50</v>
      </c>
      <c r="O237" s="72"/>
      <c r="P237" s="203">
        <f>O237*H237</f>
        <v>0</v>
      </c>
      <c r="Q237" s="203">
        <v>0.113</v>
      </c>
      <c r="R237" s="203">
        <f>Q237*H237</f>
        <v>0.23278000000000001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254</v>
      </c>
      <c r="AT237" s="205" t="s">
        <v>405</v>
      </c>
      <c r="AU237" s="205" t="s">
        <v>95</v>
      </c>
      <c r="AY237" s="17" t="s">
        <v>209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7" t="s">
        <v>93</v>
      </c>
      <c r="BK237" s="206">
        <f>ROUND(I237*H237,2)</f>
        <v>0</v>
      </c>
      <c r="BL237" s="17" t="s">
        <v>217</v>
      </c>
      <c r="BM237" s="205" t="s">
        <v>4464</v>
      </c>
    </row>
    <row r="238" spans="1:65" s="2" customFormat="1" ht="19.5">
      <c r="A238" s="35"/>
      <c r="B238" s="36"/>
      <c r="C238" s="37"/>
      <c r="D238" s="212" t="s">
        <v>221</v>
      </c>
      <c r="E238" s="37"/>
      <c r="F238" s="213" t="s">
        <v>4181</v>
      </c>
      <c r="G238" s="37"/>
      <c r="H238" s="37"/>
      <c r="I238" s="209"/>
      <c r="J238" s="37"/>
      <c r="K238" s="37"/>
      <c r="L238" s="40"/>
      <c r="M238" s="210"/>
      <c r="N238" s="211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7" t="s">
        <v>221</v>
      </c>
      <c r="AU238" s="17" t="s">
        <v>95</v>
      </c>
    </row>
    <row r="239" spans="1:65" s="13" customFormat="1" ht="11.25">
      <c r="B239" s="214"/>
      <c r="C239" s="215"/>
      <c r="D239" s="212" t="s">
        <v>263</v>
      </c>
      <c r="E239" s="216" t="s">
        <v>1</v>
      </c>
      <c r="F239" s="217" t="s">
        <v>4465</v>
      </c>
      <c r="G239" s="215"/>
      <c r="H239" s="218">
        <v>2.06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263</v>
      </c>
      <c r="AU239" s="224" t="s">
        <v>95</v>
      </c>
      <c r="AV239" s="13" t="s">
        <v>95</v>
      </c>
      <c r="AW239" s="13" t="s">
        <v>41</v>
      </c>
      <c r="AX239" s="13" t="s">
        <v>93</v>
      </c>
      <c r="AY239" s="224" t="s">
        <v>209</v>
      </c>
    </row>
    <row r="240" spans="1:65" s="12" customFormat="1" ht="22.9" customHeight="1">
      <c r="B240" s="178"/>
      <c r="C240" s="179"/>
      <c r="D240" s="180" t="s">
        <v>84</v>
      </c>
      <c r="E240" s="192" t="s">
        <v>254</v>
      </c>
      <c r="F240" s="192" t="s">
        <v>4184</v>
      </c>
      <c r="G240" s="179"/>
      <c r="H240" s="179"/>
      <c r="I240" s="182"/>
      <c r="J240" s="193">
        <f>BK240</f>
        <v>0</v>
      </c>
      <c r="K240" s="179"/>
      <c r="L240" s="184"/>
      <c r="M240" s="185"/>
      <c r="N240" s="186"/>
      <c r="O240" s="186"/>
      <c r="P240" s="187">
        <f>SUM(P241:P275)</f>
        <v>0</v>
      </c>
      <c r="Q240" s="186"/>
      <c r="R240" s="187">
        <f>SUM(R241:R275)</f>
        <v>6.1810422229999995</v>
      </c>
      <c r="S240" s="186"/>
      <c r="T240" s="188">
        <f>SUM(T241:T275)</f>
        <v>0</v>
      </c>
      <c r="AR240" s="189" t="s">
        <v>93</v>
      </c>
      <c r="AT240" s="190" t="s">
        <v>84</v>
      </c>
      <c r="AU240" s="190" t="s">
        <v>93</v>
      </c>
      <c r="AY240" s="189" t="s">
        <v>209</v>
      </c>
      <c r="BK240" s="191">
        <f>SUM(BK241:BK275)</f>
        <v>0</v>
      </c>
    </row>
    <row r="241" spans="1:65" s="2" customFormat="1" ht="24.2" customHeight="1">
      <c r="A241" s="35"/>
      <c r="B241" s="36"/>
      <c r="C241" s="194" t="s">
        <v>519</v>
      </c>
      <c r="D241" s="194" t="s">
        <v>212</v>
      </c>
      <c r="E241" s="195" t="s">
        <v>4466</v>
      </c>
      <c r="F241" s="196" t="s">
        <v>4467</v>
      </c>
      <c r="G241" s="197" t="s">
        <v>334</v>
      </c>
      <c r="H241" s="198">
        <v>8.3000000000000007</v>
      </c>
      <c r="I241" s="199"/>
      <c r="J241" s="200">
        <f>ROUND(I241*H241,2)</f>
        <v>0</v>
      </c>
      <c r="K241" s="196" t="s">
        <v>324</v>
      </c>
      <c r="L241" s="40"/>
      <c r="M241" s="201" t="s">
        <v>1</v>
      </c>
      <c r="N241" s="202" t="s">
        <v>50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217</v>
      </c>
      <c r="AT241" s="205" t="s">
        <v>212</v>
      </c>
      <c r="AU241" s="205" t="s">
        <v>95</v>
      </c>
      <c r="AY241" s="17" t="s">
        <v>209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7" t="s">
        <v>93</v>
      </c>
      <c r="BK241" s="206">
        <f>ROUND(I241*H241,2)</f>
        <v>0</v>
      </c>
      <c r="BL241" s="17" t="s">
        <v>217</v>
      </c>
      <c r="BM241" s="205" t="s">
        <v>4468</v>
      </c>
    </row>
    <row r="242" spans="1:65" s="2" customFormat="1" ht="11.25">
      <c r="A242" s="35"/>
      <c r="B242" s="36"/>
      <c r="C242" s="37"/>
      <c r="D242" s="207" t="s">
        <v>219</v>
      </c>
      <c r="E242" s="37"/>
      <c r="F242" s="208" t="s">
        <v>4469</v>
      </c>
      <c r="G242" s="37"/>
      <c r="H242" s="37"/>
      <c r="I242" s="209"/>
      <c r="J242" s="37"/>
      <c r="K242" s="37"/>
      <c r="L242" s="40"/>
      <c r="M242" s="210"/>
      <c r="N242" s="211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7" t="s">
        <v>219</v>
      </c>
      <c r="AU242" s="17" t="s">
        <v>95</v>
      </c>
    </row>
    <row r="243" spans="1:65" s="2" customFormat="1" ht="37.9" customHeight="1">
      <c r="A243" s="35"/>
      <c r="B243" s="36"/>
      <c r="C243" s="250" t="s">
        <v>526</v>
      </c>
      <c r="D243" s="250" t="s">
        <v>405</v>
      </c>
      <c r="E243" s="251" t="s">
        <v>4470</v>
      </c>
      <c r="F243" s="252" t="s">
        <v>4471</v>
      </c>
      <c r="G243" s="253" t="s">
        <v>334</v>
      </c>
      <c r="H243" s="254">
        <v>8.4250000000000007</v>
      </c>
      <c r="I243" s="255"/>
      <c r="J243" s="256">
        <f>ROUND(I243*H243,2)</f>
        <v>0</v>
      </c>
      <c r="K243" s="252" t="s">
        <v>324</v>
      </c>
      <c r="L243" s="257"/>
      <c r="M243" s="258" t="s">
        <v>1</v>
      </c>
      <c r="N243" s="259" t="s">
        <v>50</v>
      </c>
      <c r="O243" s="72"/>
      <c r="P243" s="203">
        <f>O243*H243</f>
        <v>0</v>
      </c>
      <c r="Q243" s="203">
        <v>5.0000000000000001E-4</v>
      </c>
      <c r="R243" s="203">
        <f>Q243*H243</f>
        <v>4.2125000000000001E-3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254</v>
      </c>
      <c r="AT243" s="205" t="s">
        <v>405</v>
      </c>
      <c r="AU243" s="205" t="s">
        <v>95</v>
      </c>
      <c r="AY243" s="17" t="s">
        <v>209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7" t="s">
        <v>93</v>
      </c>
      <c r="BK243" s="206">
        <f>ROUND(I243*H243,2)</f>
        <v>0</v>
      </c>
      <c r="BL243" s="17" t="s">
        <v>217</v>
      </c>
      <c r="BM243" s="205" t="s">
        <v>4472</v>
      </c>
    </row>
    <row r="244" spans="1:65" s="13" customFormat="1" ht="11.25">
      <c r="B244" s="214"/>
      <c r="C244" s="215"/>
      <c r="D244" s="212" t="s">
        <v>263</v>
      </c>
      <c r="E244" s="216" t="s">
        <v>1</v>
      </c>
      <c r="F244" s="217" t="s">
        <v>4473</v>
      </c>
      <c r="G244" s="215"/>
      <c r="H244" s="218">
        <v>8.4250000000000007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263</v>
      </c>
      <c r="AU244" s="224" t="s">
        <v>95</v>
      </c>
      <c r="AV244" s="13" t="s">
        <v>95</v>
      </c>
      <c r="AW244" s="13" t="s">
        <v>41</v>
      </c>
      <c r="AX244" s="13" t="s">
        <v>93</v>
      </c>
      <c r="AY244" s="224" t="s">
        <v>209</v>
      </c>
    </row>
    <row r="245" spans="1:65" s="2" customFormat="1" ht="16.5" customHeight="1">
      <c r="A245" s="35"/>
      <c r="B245" s="36"/>
      <c r="C245" s="194" t="s">
        <v>532</v>
      </c>
      <c r="D245" s="194" t="s">
        <v>212</v>
      </c>
      <c r="E245" s="195" t="s">
        <v>4474</v>
      </c>
      <c r="F245" s="196" t="s">
        <v>4475</v>
      </c>
      <c r="G245" s="197" t="s">
        <v>515</v>
      </c>
      <c r="H245" s="198">
        <v>1</v>
      </c>
      <c r="I245" s="199"/>
      <c r="J245" s="200">
        <f>ROUND(I245*H245,2)</f>
        <v>0</v>
      </c>
      <c r="K245" s="196" t="s">
        <v>324</v>
      </c>
      <c r="L245" s="40"/>
      <c r="M245" s="201" t="s">
        <v>1</v>
      </c>
      <c r="N245" s="202" t="s">
        <v>50</v>
      </c>
      <c r="O245" s="72"/>
      <c r="P245" s="203">
        <f>O245*H245</f>
        <v>0</v>
      </c>
      <c r="Q245" s="203">
        <v>3.8000000000000002E-4</v>
      </c>
      <c r="R245" s="203">
        <f>Q245*H245</f>
        <v>3.8000000000000002E-4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217</v>
      </c>
      <c r="AT245" s="205" t="s">
        <v>212</v>
      </c>
      <c r="AU245" s="205" t="s">
        <v>95</v>
      </c>
      <c r="AY245" s="17" t="s">
        <v>209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7" t="s">
        <v>93</v>
      </c>
      <c r="BK245" s="206">
        <f>ROUND(I245*H245,2)</f>
        <v>0</v>
      </c>
      <c r="BL245" s="17" t="s">
        <v>217</v>
      </c>
      <c r="BM245" s="205" t="s">
        <v>4476</v>
      </c>
    </row>
    <row r="246" spans="1:65" s="2" customFormat="1" ht="11.25">
      <c r="A246" s="35"/>
      <c r="B246" s="36"/>
      <c r="C246" s="37"/>
      <c r="D246" s="207" t="s">
        <v>219</v>
      </c>
      <c r="E246" s="37"/>
      <c r="F246" s="208" t="s">
        <v>4477</v>
      </c>
      <c r="G246" s="37"/>
      <c r="H246" s="37"/>
      <c r="I246" s="209"/>
      <c r="J246" s="37"/>
      <c r="K246" s="37"/>
      <c r="L246" s="40"/>
      <c r="M246" s="210"/>
      <c r="N246" s="211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7" t="s">
        <v>219</v>
      </c>
      <c r="AU246" s="17" t="s">
        <v>95</v>
      </c>
    </row>
    <row r="247" spans="1:65" s="2" customFormat="1" ht="24.2" customHeight="1">
      <c r="A247" s="35"/>
      <c r="B247" s="36"/>
      <c r="C247" s="194" t="s">
        <v>538</v>
      </c>
      <c r="D247" s="194" t="s">
        <v>212</v>
      </c>
      <c r="E247" s="195" t="s">
        <v>4478</v>
      </c>
      <c r="F247" s="196" t="s">
        <v>4479</v>
      </c>
      <c r="G247" s="197" t="s">
        <v>515</v>
      </c>
      <c r="H247" s="198">
        <v>1</v>
      </c>
      <c r="I247" s="199"/>
      <c r="J247" s="200">
        <f>ROUND(I247*H247,2)</f>
        <v>0</v>
      </c>
      <c r="K247" s="196" t="s">
        <v>324</v>
      </c>
      <c r="L247" s="40"/>
      <c r="M247" s="201" t="s">
        <v>1</v>
      </c>
      <c r="N247" s="202" t="s">
        <v>50</v>
      </c>
      <c r="O247" s="72"/>
      <c r="P247" s="203">
        <f>O247*H247</f>
        <v>0</v>
      </c>
      <c r="Q247" s="203">
        <v>1.6000000000000001E-4</v>
      </c>
      <c r="R247" s="203">
        <f>Q247*H247</f>
        <v>1.6000000000000001E-4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217</v>
      </c>
      <c r="AT247" s="205" t="s">
        <v>212</v>
      </c>
      <c r="AU247" s="205" t="s">
        <v>95</v>
      </c>
      <c r="AY247" s="17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7" t="s">
        <v>93</v>
      </c>
      <c r="BK247" s="206">
        <f>ROUND(I247*H247,2)</f>
        <v>0</v>
      </c>
      <c r="BL247" s="17" t="s">
        <v>217</v>
      </c>
      <c r="BM247" s="205" t="s">
        <v>4480</v>
      </c>
    </row>
    <row r="248" spans="1:65" s="2" customFormat="1" ht="11.25">
      <c r="A248" s="35"/>
      <c r="B248" s="36"/>
      <c r="C248" s="37"/>
      <c r="D248" s="207" t="s">
        <v>219</v>
      </c>
      <c r="E248" s="37"/>
      <c r="F248" s="208" t="s">
        <v>4481</v>
      </c>
      <c r="G248" s="37"/>
      <c r="H248" s="37"/>
      <c r="I248" s="209"/>
      <c r="J248" s="37"/>
      <c r="K248" s="37"/>
      <c r="L248" s="40"/>
      <c r="M248" s="210"/>
      <c r="N248" s="211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219</v>
      </c>
      <c r="AU248" s="17" t="s">
        <v>95</v>
      </c>
    </row>
    <row r="249" spans="1:65" s="2" customFormat="1" ht="24.2" customHeight="1">
      <c r="A249" s="35"/>
      <c r="B249" s="36"/>
      <c r="C249" s="250" t="s">
        <v>544</v>
      </c>
      <c r="D249" s="250" t="s">
        <v>405</v>
      </c>
      <c r="E249" s="251" t="s">
        <v>4482</v>
      </c>
      <c r="F249" s="252" t="s">
        <v>4483</v>
      </c>
      <c r="G249" s="253" t="s">
        <v>515</v>
      </c>
      <c r="H249" s="254">
        <v>1</v>
      </c>
      <c r="I249" s="255"/>
      <c r="J249" s="256">
        <f>ROUND(I249*H249,2)</f>
        <v>0</v>
      </c>
      <c r="K249" s="252" t="s">
        <v>324</v>
      </c>
      <c r="L249" s="257"/>
      <c r="M249" s="258" t="s">
        <v>1</v>
      </c>
      <c r="N249" s="259" t="s">
        <v>50</v>
      </c>
      <c r="O249" s="72"/>
      <c r="P249" s="203">
        <f>O249*H249</f>
        <v>0</v>
      </c>
      <c r="Q249" s="203">
        <v>1.7899999999999999E-3</v>
      </c>
      <c r="R249" s="203">
        <f>Q249*H249</f>
        <v>1.7899999999999999E-3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254</v>
      </c>
      <c r="AT249" s="205" t="s">
        <v>405</v>
      </c>
      <c r="AU249" s="205" t="s">
        <v>95</v>
      </c>
      <c r="AY249" s="17" t="s">
        <v>209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7" t="s">
        <v>93</v>
      </c>
      <c r="BK249" s="206">
        <f>ROUND(I249*H249,2)</f>
        <v>0</v>
      </c>
      <c r="BL249" s="17" t="s">
        <v>217</v>
      </c>
      <c r="BM249" s="205" t="s">
        <v>4484</v>
      </c>
    </row>
    <row r="250" spans="1:65" s="2" customFormat="1" ht="24.2" customHeight="1">
      <c r="A250" s="35"/>
      <c r="B250" s="36"/>
      <c r="C250" s="250" t="s">
        <v>550</v>
      </c>
      <c r="D250" s="250" t="s">
        <v>405</v>
      </c>
      <c r="E250" s="251" t="s">
        <v>4485</v>
      </c>
      <c r="F250" s="252" t="s">
        <v>4486</v>
      </c>
      <c r="G250" s="253" t="s">
        <v>515</v>
      </c>
      <c r="H250" s="254">
        <v>1</v>
      </c>
      <c r="I250" s="255"/>
      <c r="J250" s="256">
        <f>ROUND(I250*H250,2)</f>
        <v>0</v>
      </c>
      <c r="K250" s="252" t="s">
        <v>324</v>
      </c>
      <c r="L250" s="257"/>
      <c r="M250" s="258" t="s">
        <v>1</v>
      </c>
      <c r="N250" s="259" t="s">
        <v>50</v>
      </c>
      <c r="O250" s="72"/>
      <c r="P250" s="203">
        <f>O250*H250</f>
        <v>0</v>
      </c>
      <c r="Q250" s="203">
        <v>6.8999999999999999E-3</v>
      </c>
      <c r="R250" s="203">
        <f>Q250*H250</f>
        <v>6.8999999999999999E-3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254</v>
      </c>
      <c r="AT250" s="205" t="s">
        <v>405</v>
      </c>
      <c r="AU250" s="205" t="s">
        <v>95</v>
      </c>
      <c r="AY250" s="17" t="s">
        <v>209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7" t="s">
        <v>93</v>
      </c>
      <c r="BK250" s="206">
        <f>ROUND(I250*H250,2)</f>
        <v>0</v>
      </c>
      <c r="BL250" s="17" t="s">
        <v>217</v>
      </c>
      <c r="BM250" s="205" t="s">
        <v>4487</v>
      </c>
    </row>
    <row r="251" spans="1:65" s="2" customFormat="1" ht="24.2" customHeight="1">
      <c r="A251" s="35"/>
      <c r="B251" s="36"/>
      <c r="C251" s="250" t="s">
        <v>556</v>
      </c>
      <c r="D251" s="250" t="s">
        <v>405</v>
      </c>
      <c r="E251" s="251" t="s">
        <v>4488</v>
      </c>
      <c r="F251" s="252" t="s">
        <v>4489</v>
      </c>
      <c r="G251" s="253" t="s">
        <v>515</v>
      </c>
      <c r="H251" s="254">
        <v>1</v>
      </c>
      <c r="I251" s="255"/>
      <c r="J251" s="256">
        <f>ROUND(I251*H251,2)</f>
        <v>0</v>
      </c>
      <c r="K251" s="252" t="s">
        <v>1</v>
      </c>
      <c r="L251" s="257"/>
      <c r="M251" s="258" t="s">
        <v>1</v>
      </c>
      <c r="N251" s="259" t="s">
        <v>50</v>
      </c>
      <c r="O251" s="72"/>
      <c r="P251" s="203">
        <f>O251*H251</f>
        <v>0</v>
      </c>
      <c r="Q251" s="203">
        <v>2.3999999999999998E-3</v>
      </c>
      <c r="R251" s="203">
        <f>Q251*H251</f>
        <v>2.3999999999999998E-3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254</v>
      </c>
      <c r="AT251" s="205" t="s">
        <v>405</v>
      </c>
      <c r="AU251" s="205" t="s">
        <v>95</v>
      </c>
      <c r="AY251" s="17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7" t="s">
        <v>93</v>
      </c>
      <c r="BK251" s="206">
        <f>ROUND(I251*H251,2)</f>
        <v>0</v>
      </c>
      <c r="BL251" s="17" t="s">
        <v>217</v>
      </c>
      <c r="BM251" s="205" t="s">
        <v>4490</v>
      </c>
    </row>
    <row r="252" spans="1:65" s="2" customFormat="1" ht="24.2" customHeight="1">
      <c r="A252" s="35"/>
      <c r="B252" s="36"/>
      <c r="C252" s="250" t="s">
        <v>562</v>
      </c>
      <c r="D252" s="250" t="s">
        <v>405</v>
      </c>
      <c r="E252" s="251" t="s">
        <v>4491</v>
      </c>
      <c r="F252" s="252" t="s">
        <v>4492</v>
      </c>
      <c r="G252" s="253" t="s">
        <v>515</v>
      </c>
      <c r="H252" s="254">
        <v>1</v>
      </c>
      <c r="I252" s="255"/>
      <c r="J252" s="256">
        <f>ROUND(I252*H252,2)</f>
        <v>0</v>
      </c>
      <c r="K252" s="252" t="s">
        <v>324</v>
      </c>
      <c r="L252" s="257"/>
      <c r="M252" s="258" t="s">
        <v>1</v>
      </c>
      <c r="N252" s="259" t="s">
        <v>50</v>
      </c>
      <c r="O252" s="72"/>
      <c r="P252" s="203">
        <f>O252*H252</f>
        <v>0</v>
      </c>
      <c r="Q252" s="203">
        <v>2.9999999999999997E-4</v>
      </c>
      <c r="R252" s="203">
        <f>Q252*H252</f>
        <v>2.9999999999999997E-4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254</v>
      </c>
      <c r="AT252" s="205" t="s">
        <v>405</v>
      </c>
      <c r="AU252" s="205" t="s">
        <v>95</v>
      </c>
      <c r="AY252" s="17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7" t="s">
        <v>93</v>
      </c>
      <c r="BK252" s="206">
        <f>ROUND(I252*H252,2)</f>
        <v>0</v>
      </c>
      <c r="BL252" s="17" t="s">
        <v>217</v>
      </c>
      <c r="BM252" s="205" t="s">
        <v>4493</v>
      </c>
    </row>
    <row r="253" spans="1:65" s="2" customFormat="1" ht="16.5" customHeight="1">
      <c r="A253" s="35"/>
      <c r="B253" s="36"/>
      <c r="C253" s="194" t="s">
        <v>568</v>
      </c>
      <c r="D253" s="194" t="s">
        <v>212</v>
      </c>
      <c r="E253" s="195" t="s">
        <v>4494</v>
      </c>
      <c r="F253" s="196" t="s">
        <v>4495</v>
      </c>
      <c r="G253" s="197" t="s">
        <v>515</v>
      </c>
      <c r="H253" s="198">
        <v>1</v>
      </c>
      <c r="I253" s="199"/>
      <c r="J253" s="200">
        <f>ROUND(I253*H253,2)</f>
        <v>0</v>
      </c>
      <c r="K253" s="196" t="s">
        <v>324</v>
      </c>
      <c r="L253" s="40"/>
      <c r="M253" s="201" t="s">
        <v>1</v>
      </c>
      <c r="N253" s="202" t="s">
        <v>50</v>
      </c>
      <c r="O253" s="72"/>
      <c r="P253" s="203">
        <f>O253*H253</f>
        <v>0</v>
      </c>
      <c r="Q253" s="203">
        <v>8.8250000000000004E-4</v>
      </c>
      <c r="R253" s="203">
        <f>Q253*H253</f>
        <v>8.8250000000000004E-4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217</v>
      </c>
      <c r="AT253" s="205" t="s">
        <v>212</v>
      </c>
      <c r="AU253" s="205" t="s">
        <v>95</v>
      </c>
      <c r="AY253" s="17" t="s">
        <v>209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7" t="s">
        <v>93</v>
      </c>
      <c r="BK253" s="206">
        <f>ROUND(I253*H253,2)</f>
        <v>0</v>
      </c>
      <c r="BL253" s="17" t="s">
        <v>217</v>
      </c>
      <c r="BM253" s="205" t="s">
        <v>4496</v>
      </c>
    </row>
    <row r="254" spans="1:65" s="2" customFormat="1" ht="11.25">
      <c r="A254" s="35"/>
      <c r="B254" s="36"/>
      <c r="C254" s="37"/>
      <c r="D254" s="207" t="s">
        <v>219</v>
      </c>
      <c r="E254" s="37"/>
      <c r="F254" s="208" t="s">
        <v>4497</v>
      </c>
      <c r="G254" s="37"/>
      <c r="H254" s="37"/>
      <c r="I254" s="209"/>
      <c r="J254" s="37"/>
      <c r="K254" s="37"/>
      <c r="L254" s="40"/>
      <c r="M254" s="210"/>
      <c r="N254" s="211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7" t="s">
        <v>219</v>
      </c>
      <c r="AU254" s="17" t="s">
        <v>95</v>
      </c>
    </row>
    <row r="255" spans="1:65" s="2" customFormat="1" ht="37.9" customHeight="1">
      <c r="A255" s="35"/>
      <c r="B255" s="36"/>
      <c r="C255" s="250" t="s">
        <v>573</v>
      </c>
      <c r="D255" s="250" t="s">
        <v>405</v>
      </c>
      <c r="E255" s="251" t="s">
        <v>4498</v>
      </c>
      <c r="F255" s="252" t="s">
        <v>4499</v>
      </c>
      <c r="G255" s="253" t="s">
        <v>515</v>
      </c>
      <c r="H255" s="254">
        <v>1</v>
      </c>
      <c r="I255" s="255"/>
      <c r="J255" s="256">
        <f>ROUND(I255*H255,2)</f>
        <v>0</v>
      </c>
      <c r="K255" s="252" t="s">
        <v>1</v>
      </c>
      <c r="L255" s="257"/>
      <c r="M255" s="258" t="s">
        <v>1</v>
      </c>
      <c r="N255" s="259" t="s">
        <v>50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254</v>
      </c>
      <c r="AT255" s="205" t="s">
        <v>405</v>
      </c>
      <c r="AU255" s="205" t="s">
        <v>95</v>
      </c>
      <c r="AY255" s="17" t="s">
        <v>209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7" t="s">
        <v>93</v>
      </c>
      <c r="BK255" s="206">
        <f>ROUND(I255*H255,2)</f>
        <v>0</v>
      </c>
      <c r="BL255" s="17" t="s">
        <v>217</v>
      </c>
      <c r="BM255" s="205" t="s">
        <v>4500</v>
      </c>
    </row>
    <row r="256" spans="1:65" s="2" customFormat="1" ht="24.2" customHeight="1">
      <c r="A256" s="35"/>
      <c r="B256" s="36"/>
      <c r="C256" s="194" t="s">
        <v>579</v>
      </c>
      <c r="D256" s="194" t="s">
        <v>212</v>
      </c>
      <c r="E256" s="195" t="s">
        <v>4501</v>
      </c>
      <c r="F256" s="196" t="s">
        <v>4502</v>
      </c>
      <c r="G256" s="197" t="s">
        <v>515</v>
      </c>
      <c r="H256" s="198">
        <v>1</v>
      </c>
      <c r="I256" s="199"/>
      <c r="J256" s="200">
        <f>ROUND(I256*H256,2)</f>
        <v>0</v>
      </c>
      <c r="K256" s="196" t="s">
        <v>324</v>
      </c>
      <c r="L256" s="40"/>
      <c r="M256" s="201" t="s">
        <v>1</v>
      </c>
      <c r="N256" s="202" t="s">
        <v>50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217</v>
      </c>
      <c r="AT256" s="205" t="s">
        <v>212</v>
      </c>
      <c r="AU256" s="205" t="s">
        <v>95</v>
      </c>
      <c r="AY256" s="17" t="s">
        <v>209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7" t="s">
        <v>93</v>
      </c>
      <c r="BK256" s="206">
        <f>ROUND(I256*H256,2)</f>
        <v>0</v>
      </c>
      <c r="BL256" s="17" t="s">
        <v>217</v>
      </c>
      <c r="BM256" s="205" t="s">
        <v>4503</v>
      </c>
    </row>
    <row r="257" spans="1:65" s="2" customFormat="1" ht="11.25">
      <c r="A257" s="35"/>
      <c r="B257" s="36"/>
      <c r="C257" s="37"/>
      <c r="D257" s="207" t="s">
        <v>219</v>
      </c>
      <c r="E257" s="37"/>
      <c r="F257" s="208" t="s">
        <v>4504</v>
      </c>
      <c r="G257" s="37"/>
      <c r="H257" s="37"/>
      <c r="I257" s="209"/>
      <c r="J257" s="37"/>
      <c r="K257" s="37"/>
      <c r="L257" s="40"/>
      <c r="M257" s="210"/>
      <c r="N257" s="211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7" t="s">
        <v>219</v>
      </c>
      <c r="AU257" s="17" t="s">
        <v>95</v>
      </c>
    </row>
    <row r="258" spans="1:65" s="2" customFormat="1" ht="24.2" customHeight="1">
      <c r="A258" s="35"/>
      <c r="B258" s="36"/>
      <c r="C258" s="250" t="s">
        <v>586</v>
      </c>
      <c r="D258" s="250" t="s">
        <v>405</v>
      </c>
      <c r="E258" s="251" t="s">
        <v>4505</v>
      </c>
      <c r="F258" s="252" t="s">
        <v>4506</v>
      </c>
      <c r="G258" s="253" t="s">
        <v>515</v>
      </c>
      <c r="H258" s="254">
        <v>1</v>
      </c>
      <c r="I258" s="255"/>
      <c r="J258" s="256">
        <f>ROUND(I258*H258,2)</f>
        <v>0</v>
      </c>
      <c r="K258" s="252" t="s">
        <v>324</v>
      </c>
      <c r="L258" s="257"/>
      <c r="M258" s="258" t="s">
        <v>1</v>
      </c>
      <c r="N258" s="259" t="s">
        <v>50</v>
      </c>
      <c r="O258" s="72"/>
      <c r="P258" s="203">
        <f>O258*H258</f>
        <v>0</v>
      </c>
      <c r="Q258" s="203">
        <v>3.3999999999999998E-3</v>
      </c>
      <c r="R258" s="203">
        <f>Q258*H258</f>
        <v>3.3999999999999998E-3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254</v>
      </c>
      <c r="AT258" s="205" t="s">
        <v>405</v>
      </c>
      <c r="AU258" s="205" t="s">
        <v>95</v>
      </c>
      <c r="AY258" s="17" t="s">
        <v>209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7" t="s">
        <v>93</v>
      </c>
      <c r="BK258" s="206">
        <f>ROUND(I258*H258,2)</f>
        <v>0</v>
      </c>
      <c r="BL258" s="17" t="s">
        <v>217</v>
      </c>
      <c r="BM258" s="205" t="s">
        <v>4507</v>
      </c>
    </row>
    <row r="259" spans="1:65" s="2" customFormat="1" ht="24.2" customHeight="1">
      <c r="A259" s="35"/>
      <c r="B259" s="36"/>
      <c r="C259" s="194" t="s">
        <v>592</v>
      </c>
      <c r="D259" s="194" t="s">
        <v>212</v>
      </c>
      <c r="E259" s="195" t="s">
        <v>4508</v>
      </c>
      <c r="F259" s="196" t="s">
        <v>4509</v>
      </c>
      <c r="G259" s="197" t="s">
        <v>334</v>
      </c>
      <c r="H259" s="198">
        <v>8.3000000000000007</v>
      </c>
      <c r="I259" s="199"/>
      <c r="J259" s="200">
        <f>ROUND(I259*H259,2)</f>
        <v>0</v>
      </c>
      <c r="K259" s="196" t="s">
        <v>324</v>
      </c>
      <c r="L259" s="40"/>
      <c r="M259" s="201" t="s">
        <v>1</v>
      </c>
      <c r="N259" s="202" t="s">
        <v>50</v>
      </c>
      <c r="O259" s="72"/>
      <c r="P259" s="203">
        <f>O259*H259</f>
        <v>0</v>
      </c>
      <c r="Q259" s="203">
        <v>1.6999999999999999E-7</v>
      </c>
      <c r="R259" s="203">
        <f>Q259*H259</f>
        <v>1.4109999999999999E-6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217</v>
      </c>
      <c r="AT259" s="205" t="s">
        <v>212</v>
      </c>
      <c r="AU259" s="205" t="s">
        <v>95</v>
      </c>
      <c r="AY259" s="17" t="s">
        <v>209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7" t="s">
        <v>93</v>
      </c>
      <c r="BK259" s="206">
        <f>ROUND(I259*H259,2)</f>
        <v>0</v>
      </c>
      <c r="BL259" s="17" t="s">
        <v>217</v>
      </c>
      <c r="BM259" s="205" t="s">
        <v>4510</v>
      </c>
    </row>
    <row r="260" spans="1:65" s="2" customFormat="1" ht="11.25">
      <c r="A260" s="35"/>
      <c r="B260" s="36"/>
      <c r="C260" s="37"/>
      <c r="D260" s="207" t="s">
        <v>219</v>
      </c>
      <c r="E260" s="37"/>
      <c r="F260" s="208" t="s">
        <v>4511</v>
      </c>
      <c r="G260" s="37"/>
      <c r="H260" s="37"/>
      <c r="I260" s="209"/>
      <c r="J260" s="37"/>
      <c r="K260" s="37"/>
      <c r="L260" s="40"/>
      <c r="M260" s="210"/>
      <c r="N260" s="211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7" t="s">
        <v>219</v>
      </c>
      <c r="AU260" s="17" t="s">
        <v>95</v>
      </c>
    </row>
    <row r="261" spans="1:65" s="2" customFormat="1" ht="16.5" customHeight="1">
      <c r="A261" s="35"/>
      <c r="B261" s="36"/>
      <c r="C261" s="194" t="s">
        <v>598</v>
      </c>
      <c r="D261" s="194" t="s">
        <v>212</v>
      </c>
      <c r="E261" s="195" t="s">
        <v>4512</v>
      </c>
      <c r="F261" s="196" t="s">
        <v>4513</v>
      </c>
      <c r="G261" s="197" t="s">
        <v>334</v>
      </c>
      <c r="H261" s="198">
        <v>8.3000000000000007</v>
      </c>
      <c r="I261" s="199"/>
      <c r="J261" s="200">
        <f>ROUND(I261*H261,2)</f>
        <v>0</v>
      </c>
      <c r="K261" s="196" t="s">
        <v>324</v>
      </c>
      <c r="L261" s="40"/>
      <c r="M261" s="201" t="s">
        <v>1</v>
      </c>
      <c r="N261" s="202" t="s">
        <v>50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217</v>
      </c>
      <c r="AT261" s="205" t="s">
        <v>212</v>
      </c>
      <c r="AU261" s="205" t="s">
        <v>95</v>
      </c>
      <c r="AY261" s="17" t="s">
        <v>209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7" t="s">
        <v>93</v>
      </c>
      <c r="BK261" s="206">
        <f>ROUND(I261*H261,2)</f>
        <v>0</v>
      </c>
      <c r="BL261" s="17" t="s">
        <v>217</v>
      </c>
      <c r="BM261" s="205" t="s">
        <v>4514</v>
      </c>
    </row>
    <row r="262" spans="1:65" s="2" customFormat="1" ht="11.25">
      <c r="A262" s="35"/>
      <c r="B262" s="36"/>
      <c r="C262" s="37"/>
      <c r="D262" s="207" t="s">
        <v>219</v>
      </c>
      <c r="E262" s="37"/>
      <c r="F262" s="208" t="s">
        <v>4515</v>
      </c>
      <c r="G262" s="37"/>
      <c r="H262" s="37"/>
      <c r="I262" s="209"/>
      <c r="J262" s="37"/>
      <c r="K262" s="37"/>
      <c r="L262" s="40"/>
      <c r="M262" s="210"/>
      <c r="N262" s="211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7" t="s">
        <v>219</v>
      </c>
      <c r="AU262" s="17" t="s">
        <v>95</v>
      </c>
    </row>
    <row r="263" spans="1:65" s="2" customFormat="1" ht="24.2" customHeight="1">
      <c r="A263" s="35"/>
      <c r="B263" s="36"/>
      <c r="C263" s="194" t="s">
        <v>603</v>
      </c>
      <c r="D263" s="194" t="s">
        <v>212</v>
      </c>
      <c r="E263" s="195" t="s">
        <v>4516</v>
      </c>
      <c r="F263" s="196" t="s">
        <v>4517</v>
      </c>
      <c r="G263" s="197" t="s">
        <v>515</v>
      </c>
      <c r="H263" s="198">
        <v>2</v>
      </c>
      <c r="I263" s="199"/>
      <c r="J263" s="200">
        <f>ROUND(I263*H263,2)</f>
        <v>0</v>
      </c>
      <c r="K263" s="196" t="s">
        <v>324</v>
      </c>
      <c r="L263" s="40"/>
      <c r="M263" s="201" t="s">
        <v>1</v>
      </c>
      <c r="N263" s="202" t="s">
        <v>50</v>
      </c>
      <c r="O263" s="72"/>
      <c r="P263" s="203">
        <f>O263*H263</f>
        <v>0</v>
      </c>
      <c r="Q263" s="203">
        <v>0.45937290600000003</v>
      </c>
      <c r="R263" s="203">
        <f>Q263*H263</f>
        <v>0.91874581200000005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217</v>
      </c>
      <c r="AT263" s="205" t="s">
        <v>212</v>
      </c>
      <c r="AU263" s="205" t="s">
        <v>95</v>
      </c>
      <c r="AY263" s="17" t="s">
        <v>209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7" t="s">
        <v>93</v>
      </c>
      <c r="BK263" s="206">
        <f>ROUND(I263*H263,2)</f>
        <v>0</v>
      </c>
      <c r="BL263" s="17" t="s">
        <v>217</v>
      </c>
      <c r="BM263" s="205" t="s">
        <v>4518</v>
      </c>
    </row>
    <row r="264" spans="1:65" s="2" customFormat="1" ht="11.25">
      <c r="A264" s="35"/>
      <c r="B264" s="36"/>
      <c r="C264" s="37"/>
      <c r="D264" s="207" t="s">
        <v>219</v>
      </c>
      <c r="E264" s="37"/>
      <c r="F264" s="208" t="s">
        <v>4519</v>
      </c>
      <c r="G264" s="37"/>
      <c r="H264" s="37"/>
      <c r="I264" s="209"/>
      <c r="J264" s="37"/>
      <c r="K264" s="37"/>
      <c r="L264" s="40"/>
      <c r="M264" s="210"/>
      <c r="N264" s="211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7" t="s">
        <v>219</v>
      </c>
      <c r="AU264" s="17" t="s">
        <v>95</v>
      </c>
    </row>
    <row r="265" spans="1:65" s="2" customFormat="1" ht="16.5" customHeight="1">
      <c r="A265" s="35"/>
      <c r="B265" s="36"/>
      <c r="C265" s="194" t="s">
        <v>609</v>
      </c>
      <c r="D265" s="194" t="s">
        <v>212</v>
      </c>
      <c r="E265" s="195" t="s">
        <v>4520</v>
      </c>
      <c r="F265" s="196" t="s">
        <v>4521</v>
      </c>
      <c r="G265" s="197" t="s">
        <v>515</v>
      </c>
      <c r="H265" s="198">
        <v>1</v>
      </c>
      <c r="I265" s="199"/>
      <c r="J265" s="200">
        <f t="shared" ref="J265:J271" si="0">ROUND(I265*H265,2)</f>
        <v>0</v>
      </c>
      <c r="K265" s="196" t="s">
        <v>1</v>
      </c>
      <c r="L265" s="40"/>
      <c r="M265" s="201" t="s">
        <v>1</v>
      </c>
      <c r="N265" s="202" t="s">
        <v>50</v>
      </c>
      <c r="O265" s="72"/>
      <c r="P265" s="203">
        <f t="shared" ref="P265:P271" si="1">O265*H265</f>
        <v>0</v>
      </c>
      <c r="Q265" s="203">
        <v>2.1158700000000001</v>
      </c>
      <c r="R265" s="203">
        <f t="shared" ref="R265:R271" si="2">Q265*H265</f>
        <v>2.1158700000000001</v>
      </c>
      <c r="S265" s="203">
        <v>0</v>
      </c>
      <c r="T265" s="204">
        <f t="shared" ref="T265:T271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217</v>
      </c>
      <c r="AT265" s="205" t="s">
        <v>212</v>
      </c>
      <c r="AU265" s="205" t="s">
        <v>95</v>
      </c>
      <c r="AY265" s="17" t="s">
        <v>209</v>
      </c>
      <c r="BE265" s="206">
        <f t="shared" ref="BE265:BE271" si="4">IF(N265="základní",J265,0)</f>
        <v>0</v>
      </c>
      <c r="BF265" s="206">
        <f t="shared" ref="BF265:BF271" si="5">IF(N265="snížená",J265,0)</f>
        <v>0</v>
      </c>
      <c r="BG265" s="206">
        <f t="shared" ref="BG265:BG271" si="6">IF(N265="zákl. přenesená",J265,0)</f>
        <v>0</v>
      </c>
      <c r="BH265" s="206">
        <f t="shared" ref="BH265:BH271" si="7">IF(N265="sníž. přenesená",J265,0)</f>
        <v>0</v>
      </c>
      <c r="BI265" s="206">
        <f t="shared" ref="BI265:BI271" si="8">IF(N265="nulová",J265,0)</f>
        <v>0</v>
      </c>
      <c r="BJ265" s="17" t="s">
        <v>93</v>
      </c>
      <c r="BK265" s="206">
        <f t="shared" ref="BK265:BK271" si="9">ROUND(I265*H265,2)</f>
        <v>0</v>
      </c>
      <c r="BL265" s="17" t="s">
        <v>217</v>
      </c>
      <c r="BM265" s="205" t="s">
        <v>4522</v>
      </c>
    </row>
    <row r="266" spans="1:65" s="2" customFormat="1" ht="24.2" customHeight="1">
      <c r="A266" s="35"/>
      <c r="B266" s="36"/>
      <c r="C266" s="250" t="s">
        <v>618</v>
      </c>
      <c r="D266" s="250" t="s">
        <v>405</v>
      </c>
      <c r="E266" s="251" t="s">
        <v>4222</v>
      </c>
      <c r="F266" s="252" t="s">
        <v>4223</v>
      </c>
      <c r="G266" s="253" t="s">
        <v>515</v>
      </c>
      <c r="H266" s="254">
        <v>1</v>
      </c>
      <c r="I266" s="255"/>
      <c r="J266" s="256">
        <f t="shared" si="0"/>
        <v>0</v>
      </c>
      <c r="K266" s="252" t="s">
        <v>324</v>
      </c>
      <c r="L266" s="257"/>
      <c r="M266" s="258" t="s">
        <v>1</v>
      </c>
      <c r="N266" s="259" t="s">
        <v>50</v>
      </c>
      <c r="O266" s="72"/>
      <c r="P266" s="203">
        <f t="shared" si="1"/>
        <v>0</v>
      </c>
      <c r="Q266" s="203">
        <v>2.8000000000000001E-2</v>
      </c>
      <c r="R266" s="203">
        <f t="shared" si="2"/>
        <v>2.8000000000000001E-2</v>
      </c>
      <c r="S266" s="203">
        <v>0</v>
      </c>
      <c r="T266" s="204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254</v>
      </c>
      <c r="AT266" s="205" t="s">
        <v>405</v>
      </c>
      <c r="AU266" s="205" t="s">
        <v>95</v>
      </c>
      <c r="AY266" s="17" t="s">
        <v>209</v>
      </c>
      <c r="BE266" s="206">
        <f t="shared" si="4"/>
        <v>0</v>
      </c>
      <c r="BF266" s="206">
        <f t="shared" si="5"/>
        <v>0</v>
      </c>
      <c r="BG266" s="206">
        <f t="shared" si="6"/>
        <v>0</v>
      </c>
      <c r="BH266" s="206">
        <f t="shared" si="7"/>
        <v>0</v>
      </c>
      <c r="BI266" s="206">
        <f t="shared" si="8"/>
        <v>0</v>
      </c>
      <c r="BJ266" s="17" t="s">
        <v>93</v>
      </c>
      <c r="BK266" s="206">
        <f t="shared" si="9"/>
        <v>0</v>
      </c>
      <c r="BL266" s="17" t="s">
        <v>217</v>
      </c>
      <c r="BM266" s="205" t="s">
        <v>4523</v>
      </c>
    </row>
    <row r="267" spans="1:65" s="2" customFormat="1" ht="24.2" customHeight="1">
      <c r="A267" s="35"/>
      <c r="B267" s="36"/>
      <c r="C267" s="250" t="s">
        <v>624</v>
      </c>
      <c r="D267" s="250" t="s">
        <v>405</v>
      </c>
      <c r="E267" s="251" t="s">
        <v>4225</v>
      </c>
      <c r="F267" s="252" t="s">
        <v>4226</v>
      </c>
      <c r="G267" s="253" t="s">
        <v>515</v>
      </c>
      <c r="H267" s="254">
        <v>1</v>
      </c>
      <c r="I267" s="255"/>
      <c r="J267" s="256">
        <f t="shared" si="0"/>
        <v>0</v>
      </c>
      <c r="K267" s="252" t="s">
        <v>324</v>
      </c>
      <c r="L267" s="257"/>
      <c r="M267" s="258" t="s">
        <v>1</v>
      </c>
      <c r="N267" s="259" t="s">
        <v>50</v>
      </c>
      <c r="O267" s="72"/>
      <c r="P267" s="203">
        <f t="shared" si="1"/>
        <v>0</v>
      </c>
      <c r="Q267" s="203">
        <v>5.0999999999999997E-2</v>
      </c>
      <c r="R267" s="203">
        <f t="shared" si="2"/>
        <v>5.0999999999999997E-2</v>
      </c>
      <c r="S267" s="203">
        <v>0</v>
      </c>
      <c r="T267" s="204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254</v>
      </c>
      <c r="AT267" s="205" t="s">
        <v>405</v>
      </c>
      <c r="AU267" s="205" t="s">
        <v>95</v>
      </c>
      <c r="AY267" s="17" t="s">
        <v>209</v>
      </c>
      <c r="BE267" s="206">
        <f t="shared" si="4"/>
        <v>0</v>
      </c>
      <c r="BF267" s="206">
        <f t="shared" si="5"/>
        <v>0</v>
      </c>
      <c r="BG267" s="206">
        <f t="shared" si="6"/>
        <v>0</v>
      </c>
      <c r="BH267" s="206">
        <f t="shared" si="7"/>
        <v>0</v>
      </c>
      <c r="BI267" s="206">
        <f t="shared" si="8"/>
        <v>0</v>
      </c>
      <c r="BJ267" s="17" t="s">
        <v>93</v>
      </c>
      <c r="BK267" s="206">
        <f t="shared" si="9"/>
        <v>0</v>
      </c>
      <c r="BL267" s="17" t="s">
        <v>217</v>
      </c>
      <c r="BM267" s="205" t="s">
        <v>4524</v>
      </c>
    </row>
    <row r="268" spans="1:65" s="2" customFormat="1" ht="16.5" customHeight="1">
      <c r="A268" s="35"/>
      <c r="B268" s="36"/>
      <c r="C268" s="250" t="s">
        <v>630</v>
      </c>
      <c r="D268" s="250" t="s">
        <v>405</v>
      </c>
      <c r="E268" s="251" t="s">
        <v>2413</v>
      </c>
      <c r="F268" s="252" t="s">
        <v>4228</v>
      </c>
      <c r="G268" s="253" t="s">
        <v>515</v>
      </c>
      <c r="H268" s="254">
        <v>4</v>
      </c>
      <c r="I268" s="255"/>
      <c r="J268" s="256">
        <f t="shared" si="0"/>
        <v>0</v>
      </c>
      <c r="K268" s="252" t="s">
        <v>1</v>
      </c>
      <c r="L268" s="257"/>
      <c r="M268" s="258" t="s">
        <v>1</v>
      </c>
      <c r="N268" s="259" t="s">
        <v>50</v>
      </c>
      <c r="O268" s="72"/>
      <c r="P268" s="203">
        <f t="shared" si="1"/>
        <v>0</v>
      </c>
      <c r="Q268" s="203">
        <v>0.248</v>
      </c>
      <c r="R268" s="203">
        <f t="shared" si="2"/>
        <v>0.99199999999999999</v>
      </c>
      <c r="S268" s="203">
        <v>0</v>
      </c>
      <c r="T268" s="204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254</v>
      </c>
      <c r="AT268" s="205" t="s">
        <v>405</v>
      </c>
      <c r="AU268" s="205" t="s">
        <v>95</v>
      </c>
      <c r="AY268" s="17" t="s">
        <v>209</v>
      </c>
      <c r="BE268" s="206">
        <f t="shared" si="4"/>
        <v>0</v>
      </c>
      <c r="BF268" s="206">
        <f t="shared" si="5"/>
        <v>0</v>
      </c>
      <c r="BG268" s="206">
        <f t="shared" si="6"/>
        <v>0</v>
      </c>
      <c r="BH268" s="206">
        <f t="shared" si="7"/>
        <v>0</v>
      </c>
      <c r="BI268" s="206">
        <f t="shared" si="8"/>
        <v>0</v>
      </c>
      <c r="BJ268" s="17" t="s">
        <v>93</v>
      </c>
      <c r="BK268" s="206">
        <f t="shared" si="9"/>
        <v>0</v>
      </c>
      <c r="BL268" s="17" t="s">
        <v>217</v>
      </c>
      <c r="BM268" s="205" t="s">
        <v>4525</v>
      </c>
    </row>
    <row r="269" spans="1:65" s="2" customFormat="1" ht="16.5" customHeight="1">
      <c r="A269" s="35"/>
      <c r="B269" s="36"/>
      <c r="C269" s="250" t="s">
        <v>636</v>
      </c>
      <c r="D269" s="250" t="s">
        <v>405</v>
      </c>
      <c r="E269" s="251" t="s">
        <v>4230</v>
      </c>
      <c r="F269" s="252" t="s">
        <v>4231</v>
      </c>
      <c r="G269" s="253" t="s">
        <v>515</v>
      </c>
      <c r="H269" s="254">
        <v>1</v>
      </c>
      <c r="I269" s="255"/>
      <c r="J269" s="256">
        <f t="shared" si="0"/>
        <v>0</v>
      </c>
      <c r="K269" s="252" t="s">
        <v>1</v>
      </c>
      <c r="L269" s="257"/>
      <c r="M269" s="258" t="s">
        <v>1</v>
      </c>
      <c r="N269" s="259" t="s">
        <v>50</v>
      </c>
      <c r="O269" s="72"/>
      <c r="P269" s="203">
        <f t="shared" si="1"/>
        <v>0</v>
      </c>
      <c r="Q269" s="203">
        <v>0.44900000000000001</v>
      </c>
      <c r="R269" s="203">
        <f t="shared" si="2"/>
        <v>0.44900000000000001</v>
      </c>
      <c r="S269" s="203">
        <v>0</v>
      </c>
      <c r="T269" s="204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254</v>
      </c>
      <c r="AT269" s="205" t="s">
        <v>405</v>
      </c>
      <c r="AU269" s="205" t="s">
        <v>95</v>
      </c>
      <c r="AY269" s="17" t="s">
        <v>209</v>
      </c>
      <c r="BE269" s="206">
        <f t="shared" si="4"/>
        <v>0</v>
      </c>
      <c r="BF269" s="206">
        <f t="shared" si="5"/>
        <v>0</v>
      </c>
      <c r="BG269" s="206">
        <f t="shared" si="6"/>
        <v>0</v>
      </c>
      <c r="BH269" s="206">
        <f t="shared" si="7"/>
        <v>0</v>
      </c>
      <c r="BI269" s="206">
        <f t="shared" si="8"/>
        <v>0</v>
      </c>
      <c r="BJ269" s="17" t="s">
        <v>93</v>
      </c>
      <c r="BK269" s="206">
        <f t="shared" si="9"/>
        <v>0</v>
      </c>
      <c r="BL269" s="17" t="s">
        <v>217</v>
      </c>
      <c r="BM269" s="205" t="s">
        <v>4526</v>
      </c>
    </row>
    <row r="270" spans="1:65" s="2" customFormat="1" ht="16.5" customHeight="1">
      <c r="A270" s="35"/>
      <c r="B270" s="36"/>
      <c r="C270" s="250" t="s">
        <v>641</v>
      </c>
      <c r="D270" s="250" t="s">
        <v>405</v>
      </c>
      <c r="E270" s="251" t="s">
        <v>2664</v>
      </c>
      <c r="F270" s="252" t="s">
        <v>4233</v>
      </c>
      <c r="G270" s="253" t="s">
        <v>515</v>
      </c>
      <c r="H270" s="254">
        <v>1</v>
      </c>
      <c r="I270" s="255"/>
      <c r="J270" s="256">
        <f t="shared" si="0"/>
        <v>0</v>
      </c>
      <c r="K270" s="252" t="s">
        <v>1</v>
      </c>
      <c r="L270" s="257"/>
      <c r="M270" s="258" t="s">
        <v>1</v>
      </c>
      <c r="N270" s="259" t="s">
        <v>50</v>
      </c>
      <c r="O270" s="72"/>
      <c r="P270" s="203">
        <f t="shared" si="1"/>
        <v>0</v>
      </c>
      <c r="Q270" s="203">
        <v>1.35</v>
      </c>
      <c r="R270" s="203">
        <f t="shared" si="2"/>
        <v>1.35</v>
      </c>
      <c r="S270" s="203">
        <v>0</v>
      </c>
      <c r="T270" s="204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254</v>
      </c>
      <c r="AT270" s="205" t="s">
        <v>405</v>
      </c>
      <c r="AU270" s="205" t="s">
        <v>95</v>
      </c>
      <c r="AY270" s="17" t="s">
        <v>209</v>
      </c>
      <c r="BE270" s="206">
        <f t="shared" si="4"/>
        <v>0</v>
      </c>
      <c r="BF270" s="206">
        <f t="shared" si="5"/>
        <v>0</v>
      </c>
      <c r="BG270" s="206">
        <f t="shared" si="6"/>
        <v>0</v>
      </c>
      <c r="BH270" s="206">
        <f t="shared" si="7"/>
        <v>0</v>
      </c>
      <c r="BI270" s="206">
        <f t="shared" si="8"/>
        <v>0</v>
      </c>
      <c r="BJ270" s="17" t="s">
        <v>93</v>
      </c>
      <c r="BK270" s="206">
        <f t="shared" si="9"/>
        <v>0</v>
      </c>
      <c r="BL270" s="17" t="s">
        <v>217</v>
      </c>
      <c r="BM270" s="205" t="s">
        <v>4527</v>
      </c>
    </row>
    <row r="271" spans="1:65" s="2" customFormat="1" ht="24.2" customHeight="1">
      <c r="A271" s="35"/>
      <c r="B271" s="36"/>
      <c r="C271" s="250" t="s">
        <v>646</v>
      </c>
      <c r="D271" s="250" t="s">
        <v>405</v>
      </c>
      <c r="E271" s="251" t="s">
        <v>4235</v>
      </c>
      <c r="F271" s="252" t="s">
        <v>4236</v>
      </c>
      <c r="G271" s="253" t="s">
        <v>515</v>
      </c>
      <c r="H271" s="254">
        <v>5</v>
      </c>
      <c r="I271" s="255"/>
      <c r="J271" s="256">
        <f t="shared" si="0"/>
        <v>0</v>
      </c>
      <c r="K271" s="252" t="s">
        <v>1</v>
      </c>
      <c r="L271" s="257"/>
      <c r="M271" s="258" t="s">
        <v>1</v>
      </c>
      <c r="N271" s="259" t="s">
        <v>50</v>
      </c>
      <c r="O271" s="72"/>
      <c r="P271" s="203">
        <f t="shared" si="1"/>
        <v>0</v>
      </c>
      <c r="Q271" s="203">
        <v>2E-3</v>
      </c>
      <c r="R271" s="203">
        <f t="shared" si="2"/>
        <v>0.01</v>
      </c>
      <c r="S271" s="203">
        <v>0</v>
      </c>
      <c r="T271" s="204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254</v>
      </c>
      <c r="AT271" s="205" t="s">
        <v>405</v>
      </c>
      <c r="AU271" s="205" t="s">
        <v>95</v>
      </c>
      <c r="AY271" s="17" t="s">
        <v>209</v>
      </c>
      <c r="BE271" s="206">
        <f t="shared" si="4"/>
        <v>0</v>
      </c>
      <c r="BF271" s="206">
        <f t="shared" si="5"/>
        <v>0</v>
      </c>
      <c r="BG271" s="206">
        <f t="shared" si="6"/>
        <v>0</v>
      </c>
      <c r="BH271" s="206">
        <f t="shared" si="7"/>
        <v>0</v>
      </c>
      <c r="BI271" s="206">
        <f t="shared" si="8"/>
        <v>0</v>
      </c>
      <c r="BJ271" s="17" t="s">
        <v>93</v>
      </c>
      <c r="BK271" s="206">
        <f t="shared" si="9"/>
        <v>0</v>
      </c>
      <c r="BL271" s="17" t="s">
        <v>217</v>
      </c>
      <c r="BM271" s="205" t="s">
        <v>4528</v>
      </c>
    </row>
    <row r="272" spans="1:65" s="2" customFormat="1" ht="19.5">
      <c r="A272" s="35"/>
      <c r="B272" s="36"/>
      <c r="C272" s="37"/>
      <c r="D272" s="212" t="s">
        <v>221</v>
      </c>
      <c r="E272" s="37"/>
      <c r="F272" s="213" t="s">
        <v>4238</v>
      </c>
      <c r="G272" s="37"/>
      <c r="H272" s="37"/>
      <c r="I272" s="209"/>
      <c r="J272" s="37"/>
      <c r="K272" s="37"/>
      <c r="L272" s="40"/>
      <c r="M272" s="210"/>
      <c r="N272" s="211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7" t="s">
        <v>221</v>
      </c>
      <c r="AU272" s="17" t="s">
        <v>95</v>
      </c>
    </row>
    <row r="273" spans="1:65" s="2" customFormat="1" ht="37.9" customHeight="1">
      <c r="A273" s="35"/>
      <c r="B273" s="36"/>
      <c r="C273" s="194" t="s">
        <v>654</v>
      </c>
      <c r="D273" s="194" t="s">
        <v>212</v>
      </c>
      <c r="E273" s="195" t="s">
        <v>4239</v>
      </c>
      <c r="F273" s="196" t="s">
        <v>4240</v>
      </c>
      <c r="G273" s="197" t="s">
        <v>515</v>
      </c>
      <c r="H273" s="198">
        <v>1</v>
      </c>
      <c r="I273" s="199"/>
      <c r="J273" s="200">
        <f>ROUND(I273*H273,2)</f>
        <v>0</v>
      </c>
      <c r="K273" s="196" t="s">
        <v>324</v>
      </c>
      <c r="L273" s="40"/>
      <c r="M273" s="201" t="s">
        <v>1</v>
      </c>
      <c r="N273" s="202" t="s">
        <v>50</v>
      </c>
      <c r="O273" s="72"/>
      <c r="P273" s="203">
        <f>O273*H273</f>
        <v>0</v>
      </c>
      <c r="Q273" s="203">
        <v>0.09</v>
      </c>
      <c r="R273" s="203">
        <f>Q273*H273</f>
        <v>0.09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217</v>
      </c>
      <c r="AT273" s="205" t="s">
        <v>212</v>
      </c>
      <c r="AU273" s="205" t="s">
        <v>95</v>
      </c>
      <c r="AY273" s="17" t="s">
        <v>209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7" t="s">
        <v>93</v>
      </c>
      <c r="BK273" s="206">
        <f>ROUND(I273*H273,2)</f>
        <v>0</v>
      </c>
      <c r="BL273" s="17" t="s">
        <v>217</v>
      </c>
      <c r="BM273" s="205" t="s">
        <v>4529</v>
      </c>
    </row>
    <row r="274" spans="1:65" s="2" customFormat="1" ht="11.25">
      <c r="A274" s="35"/>
      <c r="B274" s="36"/>
      <c r="C274" s="37"/>
      <c r="D274" s="207" t="s">
        <v>219</v>
      </c>
      <c r="E274" s="37"/>
      <c r="F274" s="208" t="s">
        <v>4242</v>
      </c>
      <c r="G274" s="37"/>
      <c r="H274" s="37"/>
      <c r="I274" s="209"/>
      <c r="J274" s="37"/>
      <c r="K274" s="37"/>
      <c r="L274" s="40"/>
      <c r="M274" s="210"/>
      <c r="N274" s="211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7" t="s">
        <v>219</v>
      </c>
      <c r="AU274" s="17" t="s">
        <v>95</v>
      </c>
    </row>
    <row r="275" spans="1:65" s="2" customFormat="1" ht="24.2" customHeight="1">
      <c r="A275" s="35"/>
      <c r="B275" s="36"/>
      <c r="C275" s="250" t="s">
        <v>663</v>
      </c>
      <c r="D275" s="250" t="s">
        <v>405</v>
      </c>
      <c r="E275" s="251" t="s">
        <v>2667</v>
      </c>
      <c r="F275" s="252" t="s">
        <v>4243</v>
      </c>
      <c r="G275" s="253" t="s">
        <v>515</v>
      </c>
      <c r="H275" s="254">
        <v>1</v>
      </c>
      <c r="I275" s="255"/>
      <c r="J275" s="256">
        <f>ROUND(I275*H275,2)</f>
        <v>0</v>
      </c>
      <c r="K275" s="252" t="s">
        <v>1</v>
      </c>
      <c r="L275" s="257"/>
      <c r="M275" s="258" t="s">
        <v>1</v>
      </c>
      <c r="N275" s="259" t="s">
        <v>50</v>
      </c>
      <c r="O275" s="72"/>
      <c r="P275" s="203">
        <f>O275*H275</f>
        <v>0</v>
      </c>
      <c r="Q275" s="203">
        <v>0.156</v>
      </c>
      <c r="R275" s="203">
        <f>Q275*H275</f>
        <v>0.156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254</v>
      </c>
      <c r="AT275" s="205" t="s">
        <v>405</v>
      </c>
      <c r="AU275" s="205" t="s">
        <v>95</v>
      </c>
      <c r="AY275" s="17" t="s">
        <v>209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7" t="s">
        <v>93</v>
      </c>
      <c r="BK275" s="206">
        <f>ROUND(I275*H275,2)</f>
        <v>0</v>
      </c>
      <c r="BL275" s="17" t="s">
        <v>217</v>
      </c>
      <c r="BM275" s="205" t="s">
        <v>4530</v>
      </c>
    </row>
    <row r="276" spans="1:65" s="12" customFormat="1" ht="22.9" customHeight="1">
      <c r="B276" s="178"/>
      <c r="C276" s="179"/>
      <c r="D276" s="180" t="s">
        <v>84</v>
      </c>
      <c r="E276" s="192" t="s">
        <v>1034</v>
      </c>
      <c r="F276" s="192" t="s">
        <v>1035</v>
      </c>
      <c r="G276" s="179"/>
      <c r="H276" s="179"/>
      <c r="I276" s="182"/>
      <c r="J276" s="193">
        <f>BK276</f>
        <v>0</v>
      </c>
      <c r="K276" s="179"/>
      <c r="L276" s="184"/>
      <c r="M276" s="185"/>
      <c r="N276" s="186"/>
      <c r="O276" s="186"/>
      <c r="P276" s="187">
        <f>SUM(P277:P278)</f>
        <v>0</v>
      </c>
      <c r="Q276" s="186"/>
      <c r="R276" s="187">
        <f>SUM(R277:R278)</f>
        <v>0</v>
      </c>
      <c r="S276" s="186"/>
      <c r="T276" s="188">
        <f>SUM(T277:T278)</f>
        <v>0</v>
      </c>
      <c r="AR276" s="189" t="s">
        <v>93</v>
      </c>
      <c r="AT276" s="190" t="s">
        <v>84</v>
      </c>
      <c r="AU276" s="190" t="s">
        <v>93</v>
      </c>
      <c r="AY276" s="189" t="s">
        <v>209</v>
      </c>
      <c r="BK276" s="191">
        <f>SUM(BK277:BK278)</f>
        <v>0</v>
      </c>
    </row>
    <row r="277" spans="1:65" s="2" customFormat="1" ht="24.2" customHeight="1">
      <c r="A277" s="35"/>
      <c r="B277" s="36"/>
      <c r="C277" s="194" t="s">
        <v>669</v>
      </c>
      <c r="D277" s="194" t="s">
        <v>212</v>
      </c>
      <c r="E277" s="195" t="s">
        <v>4269</v>
      </c>
      <c r="F277" s="196" t="s">
        <v>4270</v>
      </c>
      <c r="G277" s="197" t="s">
        <v>383</v>
      </c>
      <c r="H277" s="198">
        <v>10.563000000000001</v>
      </c>
      <c r="I277" s="199"/>
      <c r="J277" s="200">
        <f>ROUND(I277*H277,2)</f>
        <v>0</v>
      </c>
      <c r="K277" s="196" t="s">
        <v>324</v>
      </c>
      <c r="L277" s="40"/>
      <c r="M277" s="201" t="s">
        <v>1</v>
      </c>
      <c r="N277" s="202" t="s">
        <v>50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217</v>
      </c>
      <c r="AT277" s="205" t="s">
        <v>212</v>
      </c>
      <c r="AU277" s="205" t="s">
        <v>95</v>
      </c>
      <c r="AY277" s="17" t="s">
        <v>209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7" t="s">
        <v>93</v>
      </c>
      <c r="BK277" s="206">
        <f>ROUND(I277*H277,2)</f>
        <v>0</v>
      </c>
      <c r="BL277" s="17" t="s">
        <v>217</v>
      </c>
      <c r="BM277" s="205" t="s">
        <v>4531</v>
      </c>
    </row>
    <row r="278" spans="1:65" s="2" customFormat="1" ht="11.25">
      <c r="A278" s="35"/>
      <c r="B278" s="36"/>
      <c r="C278" s="37"/>
      <c r="D278" s="207" t="s">
        <v>219</v>
      </c>
      <c r="E278" s="37"/>
      <c r="F278" s="208" t="s">
        <v>4272</v>
      </c>
      <c r="G278" s="37"/>
      <c r="H278" s="37"/>
      <c r="I278" s="209"/>
      <c r="J278" s="37"/>
      <c r="K278" s="37"/>
      <c r="L278" s="40"/>
      <c r="M278" s="225"/>
      <c r="N278" s="226"/>
      <c r="O278" s="227"/>
      <c r="P278" s="227"/>
      <c r="Q278" s="227"/>
      <c r="R278" s="227"/>
      <c r="S278" s="227"/>
      <c r="T278" s="228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7" t="s">
        <v>219</v>
      </c>
      <c r="AU278" s="17" t="s">
        <v>95</v>
      </c>
    </row>
    <row r="279" spans="1:65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56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rpsmGirmjF5VQ6DZVabM9ZjKKyi+xvB1kVXtAFLxcGTV/v5iEsnvxjalZwQXSvRHR2Ap3hvZGzGpCqYAa+hVvQ==" saltValue="DqOTNGRfYQi8gLWaqHskem89kUdLWWTg6bKo901vlCtbQkoBdLEbZpIaEUuFymfFDBqTlqnYAnGPt6Udo78tmQ==" spinCount="100000" sheet="1" objects="1" scenarios="1" formatColumns="0" formatRows="0" autoFilter="0"/>
  <autoFilter ref="C124:K278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hyperlinks>
    <hyperlink ref="F129" r:id="rId1"/>
    <hyperlink ref="F133" r:id="rId2"/>
    <hyperlink ref="F135" r:id="rId3"/>
    <hyperlink ref="F137" r:id="rId4"/>
    <hyperlink ref="F141" r:id="rId5"/>
    <hyperlink ref="F143" r:id="rId6"/>
    <hyperlink ref="F147" r:id="rId7"/>
    <hyperlink ref="F152" r:id="rId8"/>
    <hyperlink ref="F157" r:id="rId9"/>
    <hyperlink ref="F161" r:id="rId10"/>
    <hyperlink ref="F163" r:id="rId11"/>
    <hyperlink ref="F172" r:id="rId12"/>
    <hyperlink ref="F176" r:id="rId13"/>
    <hyperlink ref="F185" r:id="rId14"/>
    <hyperlink ref="F189" r:id="rId15"/>
    <hyperlink ref="F191" r:id="rId16"/>
    <hyperlink ref="F193" r:id="rId17"/>
    <hyperlink ref="F197" r:id="rId18"/>
    <hyperlink ref="F201" r:id="rId19"/>
    <hyperlink ref="F208" r:id="rId20"/>
    <hyperlink ref="F210" r:id="rId21"/>
    <hyperlink ref="F215" r:id="rId22"/>
    <hyperlink ref="F220" r:id="rId23"/>
    <hyperlink ref="F225" r:id="rId24"/>
    <hyperlink ref="F229" r:id="rId25"/>
    <hyperlink ref="F233" r:id="rId26"/>
    <hyperlink ref="F236" r:id="rId27"/>
    <hyperlink ref="F242" r:id="rId28"/>
    <hyperlink ref="F246" r:id="rId29"/>
    <hyperlink ref="F248" r:id="rId30"/>
    <hyperlink ref="F254" r:id="rId31"/>
    <hyperlink ref="F257" r:id="rId32"/>
    <hyperlink ref="F260" r:id="rId33"/>
    <hyperlink ref="F262" r:id="rId34"/>
    <hyperlink ref="F264" r:id="rId35"/>
    <hyperlink ref="F274" r:id="rId36"/>
    <hyperlink ref="F278" r:id="rId3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4532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4533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ROUND((SUM(BE125:BE269)),  2)</f>
        <v>0</v>
      </c>
      <c r="G35" s="35"/>
      <c r="H35" s="35"/>
      <c r="I35" s="133">
        <v>0.21</v>
      </c>
      <c r="J35" s="132">
        <f>ROUND(((SUM(BE125:BE269))*I35),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ROUND((SUM(BF125:BF269)),  2)</f>
        <v>0</v>
      </c>
      <c r="G36" s="35"/>
      <c r="H36" s="35"/>
      <c r="I36" s="133">
        <v>0.12</v>
      </c>
      <c r="J36" s="132">
        <f>ROUND(((SUM(BF125:BF269))*I36),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ROUND((SUM(BG125:BG269)),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ROUND((SUM(BH125:BH269)),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ROUND((SUM(BI125:BI269)),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4532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 xml:space="preserve">D.6.01 - SO 21 - Venkovní schodiště 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J125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J126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301</v>
      </c>
      <c r="E99" s="164"/>
      <c r="F99" s="164"/>
      <c r="G99" s="164"/>
      <c r="H99" s="164"/>
      <c r="I99" s="164"/>
      <c r="J99" s="165">
        <f>J127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302</v>
      </c>
      <c r="E100" s="164"/>
      <c r="F100" s="164"/>
      <c r="G100" s="164"/>
      <c r="H100" s="164"/>
      <c r="I100" s="164"/>
      <c r="J100" s="165">
        <f>J136</f>
        <v>0</v>
      </c>
      <c r="K100" s="105"/>
      <c r="L100" s="166"/>
    </row>
    <row r="101" spans="1:47" s="9" customFormat="1" ht="24.95" customHeight="1">
      <c r="B101" s="156"/>
      <c r="C101" s="157"/>
      <c r="D101" s="158" t="s">
        <v>303</v>
      </c>
      <c r="E101" s="159"/>
      <c r="F101" s="159"/>
      <c r="G101" s="159"/>
      <c r="H101" s="159"/>
      <c r="I101" s="159"/>
      <c r="J101" s="160">
        <f>J139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312</v>
      </c>
      <c r="E102" s="164"/>
      <c r="F102" s="164"/>
      <c r="G102" s="164"/>
      <c r="H102" s="164"/>
      <c r="I102" s="164"/>
      <c r="J102" s="165">
        <f>J140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4534</v>
      </c>
      <c r="E103" s="164"/>
      <c r="F103" s="164"/>
      <c r="G103" s="164"/>
      <c r="H103" s="164"/>
      <c r="I103" s="164"/>
      <c r="J103" s="165">
        <f>J249</f>
        <v>0</v>
      </c>
      <c r="K103" s="105"/>
      <c r="L103" s="16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3" t="s">
        <v>194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TACHOV - dětská skupina, p.p.č. 1450/1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1"/>
      <c r="C114" s="29" t="s">
        <v>180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5"/>
      <c r="B115" s="36"/>
      <c r="C115" s="37"/>
      <c r="D115" s="37"/>
      <c r="E115" s="324" t="s">
        <v>4532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2335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 xml:space="preserve">D.6.01 - SO 21 - Venkovní schodiště 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9" t="s">
        <v>22</v>
      </c>
      <c r="D119" s="37"/>
      <c r="E119" s="37"/>
      <c r="F119" s="27" t="str">
        <f>F14</f>
        <v>Tachov</v>
      </c>
      <c r="G119" s="37"/>
      <c r="H119" s="37"/>
      <c r="I119" s="29" t="s">
        <v>24</v>
      </c>
      <c r="J119" s="67">
        <f>IF(J14="","",J14)</f>
        <v>45539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29" t="s">
        <v>29</v>
      </c>
      <c r="D121" s="37"/>
      <c r="E121" s="37"/>
      <c r="F121" s="27" t="str">
        <f>E17</f>
        <v>město Tachov</v>
      </c>
      <c r="G121" s="37"/>
      <c r="H121" s="37"/>
      <c r="I121" s="29" t="s">
        <v>37</v>
      </c>
      <c r="J121" s="33" t="str">
        <f>E23</f>
        <v>Architektonické studio Hysek s.r.o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35</v>
      </c>
      <c r="D122" s="37"/>
      <c r="E122" s="37"/>
      <c r="F122" s="27" t="str">
        <f>IF(E20="","",E20)</f>
        <v>Vyplň údaj</v>
      </c>
      <c r="G122" s="37"/>
      <c r="H122" s="37"/>
      <c r="I122" s="29" t="s">
        <v>42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195</v>
      </c>
      <c r="D124" s="170" t="s">
        <v>70</v>
      </c>
      <c r="E124" s="170" t="s">
        <v>66</v>
      </c>
      <c r="F124" s="170" t="s">
        <v>67</v>
      </c>
      <c r="G124" s="170" t="s">
        <v>196</v>
      </c>
      <c r="H124" s="170" t="s">
        <v>197</v>
      </c>
      <c r="I124" s="170" t="s">
        <v>198</v>
      </c>
      <c r="J124" s="170" t="s">
        <v>185</v>
      </c>
      <c r="K124" s="171" t="s">
        <v>199</v>
      </c>
      <c r="L124" s="172"/>
      <c r="M124" s="76" t="s">
        <v>1</v>
      </c>
      <c r="N124" s="77" t="s">
        <v>49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P126+P139</f>
        <v>0</v>
      </c>
      <c r="Q125" s="80"/>
      <c r="R125" s="175">
        <f>R126+R139</f>
        <v>3.6499961604750002</v>
      </c>
      <c r="S125" s="80"/>
      <c r="T125" s="176">
        <f>T126+T139</f>
        <v>1.1959500000000001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84</v>
      </c>
      <c r="AU125" s="17" t="s">
        <v>187</v>
      </c>
      <c r="BK125" s="177">
        <f>BK126+BK139</f>
        <v>0</v>
      </c>
    </row>
    <row r="126" spans="1:65" s="12" customFormat="1" ht="25.9" customHeight="1">
      <c r="B126" s="178"/>
      <c r="C126" s="179"/>
      <c r="D126" s="180" t="s">
        <v>84</v>
      </c>
      <c r="E126" s="181" t="s">
        <v>318</v>
      </c>
      <c r="F126" s="181" t="s">
        <v>319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P127+P136</f>
        <v>0</v>
      </c>
      <c r="Q126" s="186"/>
      <c r="R126" s="187">
        <f>R127+R136</f>
        <v>6.4934399999999988E-3</v>
      </c>
      <c r="S126" s="186"/>
      <c r="T126" s="188">
        <f>T127+T136</f>
        <v>0</v>
      </c>
      <c r="AR126" s="189" t="s">
        <v>93</v>
      </c>
      <c r="AT126" s="190" t="s">
        <v>84</v>
      </c>
      <c r="AU126" s="190" t="s">
        <v>85</v>
      </c>
      <c r="AY126" s="189" t="s">
        <v>209</v>
      </c>
      <c r="BK126" s="191">
        <f>BK127+BK136</f>
        <v>0</v>
      </c>
    </row>
    <row r="127" spans="1:65" s="12" customFormat="1" ht="22.9" customHeight="1">
      <c r="B127" s="178"/>
      <c r="C127" s="179"/>
      <c r="D127" s="180" t="s">
        <v>84</v>
      </c>
      <c r="E127" s="192" t="s">
        <v>259</v>
      </c>
      <c r="F127" s="192" t="s">
        <v>969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SUM(P128:P135)</f>
        <v>0</v>
      </c>
      <c r="Q127" s="186"/>
      <c r="R127" s="187">
        <f>SUM(R128:R135)</f>
        <v>6.4934399999999988E-3</v>
      </c>
      <c r="S127" s="186"/>
      <c r="T127" s="188">
        <f>SUM(T128:T135)</f>
        <v>0</v>
      </c>
      <c r="AR127" s="189" t="s">
        <v>93</v>
      </c>
      <c r="AT127" s="190" t="s">
        <v>84</v>
      </c>
      <c r="AU127" s="190" t="s">
        <v>93</v>
      </c>
      <c r="AY127" s="189" t="s">
        <v>209</v>
      </c>
      <c r="BK127" s="191">
        <f>SUM(BK128:BK135)</f>
        <v>0</v>
      </c>
    </row>
    <row r="128" spans="1:65" s="2" customFormat="1" ht="24.2" customHeight="1">
      <c r="A128" s="35"/>
      <c r="B128" s="36"/>
      <c r="C128" s="194" t="s">
        <v>93</v>
      </c>
      <c r="D128" s="194" t="s">
        <v>212</v>
      </c>
      <c r="E128" s="195" t="s">
        <v>4535</v>
      </c>
      <c r="F128" s="196" t="s">
        <v>4536</v>
      </c>
      <c r="G128" s="197" t="s">
        <v>515</v>
      </c>
      <c r="H128" s="198">
        <v>20</v>
      </c>
      <c r="I128" s="199"/>
      <c r="J128" s="200">
        <f>ROUND(I128*H128,2)</f>
        <v>0</v>
      </c>
      <c r="K128" s="196" t="s">
        <v>324</v>
      </c>
      <c r="L128" s="40"/>
      <c r="M128" s="201" t="s">
        <v>1</v>
      </c>
      <c r="N128" s="202" t="s">
        <v>50</v>
      </c>
      <c r="O128" s="72"/>
      <c r="P128" s="203">
        <f>O128*H128</f>
        <v>0</v>
      </c>
      <c r="Q128" s="203">
        <v>4.4672000000000002E-5</v>
      </c>
      <c r="R128" s="203">
        <f>Q128*H128</f>
        <v>8.9344000000000001E-4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217</v>
      </c>
      <c r="AT128" s="205" t="s">
        <v>212</v>
      </c>
      <c r="AU128" s="205" t="s">
        <v>95</v>
      </c>
      <c r="AY128" s="17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93</v>
      </c>
      <c r="BK128" s="206">
        <f>ROUND(I128*H128,2)</f>
        <v>0</v>
      </c>
      <c r="BL128" s="17" t="s">
        <v>217</v>
      </c>
      <c r="BM128" s="205" t="s">
        <v>4537</v>
      </c>
    </row>
    <row r="129" spans="1:65" s="2" customFormat="1" ht="11.25">
      <c r="A129" s="35"/>
      <c r="B129" s="36"/>
      <c r="C129" s="37"/>
      <c r="D129" s="207" t="s">
        <v>219</v>
      </c>
      <c r="E129" s="37"/>
      <c r="F129" s="208" t="s">
        <v>4538</v>
      </c>
      <c r="G129" s="37"/>
      <c r="H129" s="37"/>
      <c r="I129" s="209"/>
      <c r="J129" s="37"/>
      <c r="K129" s="37"/>
      <c r="L129" s="40"/>
      <c r="M129" s="210"/>
      <c r="N129" s="211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219</v>
      </c>
      <c r="AU129" s="17" t="s">
        <v>95</v>
      </c>
    </row>
    <row r="130" spans="1:65" s="13" customFormat="1" ht="11.25">
      <c r="B130" s="214"/>
      <c r="C130" s="215"/>
      <c r="D130" s="212" t="s">
        <v>263</v>
      </c>
      <c r="E130" s="216" t="s">
        <v>1</v>
      </c>
      <c r="F130" s="217" t="s">
        <v>4539</v>
      </c>
      <c r="G130" s="215"/>
      <c r="H130" s="218">
        <v>20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263</v>
      </c>
      <c r="AU130" s="224" t="s">
        <v>95</v>
      </c>
      <c r="AV130" s="13" t="s">
        <v>95</v>
      </c>
      <c r="AW130" s="13" t="s">
        <v>41</v>
      </c>
      <c r="AX130" s="13" t="s">
        <v>85</v>
      </c>
      <c r="AY130" s="224" t="s">
        <v>209</v>
      </c>
    </row>
    <row r="131" spans="1:65" s="14" customFormat="1" ht="11.25">
      <c r="B131" s="229"/>
      <c r="C131" s="230"/>
      <c r="D131" s="212" t="s">
        <v>263</v>
      </c>
      <c r="E131" s="231" t="s">
        <v>1</v>
      </c>
      <c r="F131" s="232" t="s">
        <v>339</v>
      </c>
      <c r="G131" s="230"/>
      <c r="H131" s="233">
        <v>20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263</v>
      </c>
      <c r="AU131" s="239" t="s">
        <v>95</v>
      </c>
      <c r="AV131" s="14" t="s">
        <v>217</v>
      </c>
      <c r="AW131" s="14" t="s">
        <v>41</v>
      </c>
      <c r="AX131" s="14" t="s">
        <v>93</v>
      </c>
      <c r="AY131" s="239" t="s">
        <v>209</v>
      </c>
    </row>
    <row r="132" spans="1:65" s="2" customFormat="1" ht="21.75" customHeight="1">
      <c r="A132" s="35"/>
      <c r="B132" s="36"/>
      <c r="C132" s="194" t="s">
        <v>95</v>
      </c>
      <c r="D132" s="194" t="s">
        <v>212</v>
      </c>
      <c r="E132" s="195" t="s">
        <v>4540</v>
      </c>
      <c r="F132" s="196" t="s">
        <v>4541</v>
      </c>
      <c r="G132" s="197" t="s">
        <v>515</v>
      </c>
      <c r="H132" s="198">
        <v>20</v>
      </c>
      <c r="I132" s="199"/>
      <c r="J132" s="200">
        <f>ROUND(I132*H132,2)</f>
        <v>0</v>
      </c>
      <c r="K132" s="196" t="s">
        <v>324</v>
      </c>
      <c r="L132" s="40"/>
      <c r="M132" s="201" t="s">
        <v>1</v>
      </c>
      <c r="N132" s="202" t="s">
        <v>50</v>
      </c>
      <c r="O132" s="72"/>
      <c r="P132" s="203">
        <f>O132*H132</f>
        <v>0</v>
      </c>
      <c r="Q132" s="203">
        <v>2.7999999999999998E-4</v>
      </c>
      <c r="R132" s="203">
        <f>Q132*H132</f>
        <v>5.5999999999999991E-3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217</v>
      </c>
      <c r="AT132" s="205" t="s">
        <v>212</v>
      </c>
      <c r="AU132" s="205" t="s">
        <v>95</v>
      </c>
      <c r="AY132" s="17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93</v>
      </c>
      <c r="BK132" s="206">
        <f>ROUND(I132*H132,2)</f>
        <v>0</v>
      </c>
      <c r="BL132" s="17" t="s">
        <v>217</v>
      </c>
      <c r="BM132" s="205" t="s">
        <v>4542</v>
      </c>
    </row>
    <row r="133" spans="1:65" s="2" customFormat="1" ht="11.25">
      <c r="A133" s="35"/>
      <c r="B133" s="36"/>
      <c r="C133" s="37"/>
      <c r="D133" s="207" t="s">
        <v>219</v>
      </c>
      <c r="E133" s="37"/>
      <c r="F133" s="208" t="s">
        <v>4543</v>
      </c>
      <c r="G133" s="37"/>
      <c r="H133" s="37"/>
      <c r="I133" s="209"/>
      <c r="J133" s="37"/>
      <c r="K133" s="37"/>
      <c r="L133" s="40"/>
      <c r="M133" s="210"/>
      <c r="N133" s="211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219</v>
      </c>
      <c r="AU133" s="17" t="s">
        <v>95</v>
      </c>
    </row>
    <row r="134" spans="1:65" s="13" customFormat="1" ht="11.25">
      <c r="B134" s="214"/>
      <c r="C134" s="215"/>
      <c r="D134" s="212" t="s">
        <v>263</v>
      </c>
      <c r="E134" s="216" t="s">
        <v>1</v>
      </c>
      <c r="F134" s="217" t="s">
        <v>4539</v>
      </c>
      <c r="G134" s="215"/>
      <c r="H134" s="218">
        <v>20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263</v>
      </c>
      <c r="AU134" s="224" t="s">
        <v>95</v>
      </c>
      <c r="AV134" s="13" t="s">
        <v>95</v>
      </c>
      <c r="AW134" s="13" t="s">
        <v>41</v>
      </c>
      <c r="AX134" s="13" t="s">
        <v>85</v>
      </c>
      <c r="AY134" s="224" t="s">
        <v>209</v>
      </c>
    </row>
    <row r="135" spans="1:65" s="14" customFormat="1" ht="11.25">
      <c r="B135" s="229"/>
      <c r="C135" s="230"/>
      <c r="D135" s="212" t="s">
        <v>263</v>
      </c>
      <c r="E135" s="231" t="s">
        <v>1</v>
      </c>
      <c r="F135" s="232" t="s">
        <v>339</v>
      </c>
      <c r="G135" s="230"/>
      <c r="H135" s="233">
        <v>20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263</v>
      </c>
      <c r="AU135" s="239" t="s">
        <v>95</v>
      </c>
      <c r="AV135" s="14" t="s">
        <v>217</v>
      </c>
      <c r="AW135" s="14" t="s">
        <v>41</v>
      </c>
      <c r="AX135" s="14" t="s">
        <v>93</v>
      </c>
      <c r="AY135" s="239" t="s">
        <v>209</v>
      </c>
    </row>
    <row r="136" spans="1:65" s="12" customFormat="1" ht="22.9" customHeight="1">
      <c r="B136" s="178"/>
      <c r="C136" s="179"/>
      <c r="D136" s="180" t="s">
        <v>84</v>
      </c>
      <c r="E136" s="192" t="s">
        <v>1034</v>
      </c>
      <c r="F136" s="192" t="s">
        <v>1035</v>
      </c>
      <c r="G136" s="179"/>
      <c r="H136" s="179"/>
      <c r="I136" s="182"/>
      <c r="J136" s="193">
        <f>BK136</f>
        <v>0</v>
      </c>
      <c r="K136" s="179"/>
      <c r="L136" s="184"/>
      <c r="M136" s="185"/>
      <c r="N136" s="186"/>
      <c r="O136" s="186"/>
      <c r="P136" s="187">
        <f>SUM(P137:P138)</f>
        <v>0</v>
      </c>
      <c r="Q136" s="186"/>
      <c r="R136" s="187">
        <f>SUM(R137:R138)</f>
        <v>0</v>
      </c>
      <c r="S136" s="186"/>
      <c r="T136" s="188">
        <f>SUM(T137:T138)</f>
        <v>0</v>
      </c>
      <c r="AR136" s="189" t="s">
        <v>93</v>
      </c>
      <c r="AT136" s="190" t="s">
        <v>84</v>
      </c>
      <c r="AU136" s="190" t="s">
        <v>93</v>
      </c>
      <c r="AY136" s="189" t="s">
        <v>209</v>
      </c>
      <c r="BK136" s="191">
        <f>SUM(BK137:BK138)</f>
        <v>0</v>
      </c>
    </row>
    <row r="137" spans="1:65" s="2" customFormat="1" ht="16.5" customHeight="1">
      <c r="A137" s="35"/>
      <c r="B137" s="36"/>
      <c r="C137" s="194" t="s">
        <v>130</v>
      </c>
      <c r="D137" s="194" t="s">
        <v>212</v>
      </c>
      <c r="E137" s="195" t="s">
        <v>4544</v>
      </c>
      <c r="F137" s="196" t="s">
        <v>4545</v>
      </c>
      <c r="G137" s="197" t="s">
        <v>383</v>
      </c>
      <c r="H137" s="198">
        <v>6.0000000000000001E-3</v>
      </c>
      <c r="I137" s="199"/>
      <c r="J137" s="200">
        <f>ROUND(I137*H137,2)</f>
        <v>0</v>
      </c>
      <c r="K137" s="196" t="s">
        <v>324</v>
      </c>
      <c r="L137" s="40"/>
      <c r="M137" s="201" t="s">
        <v>1</v>
      </c>
      <c r="N137" s="202" t="s">
        <v>50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217</v>
      </c>
      <c r="AT137" s="205" t="s">
        <v>212</v>
      </c>
      <c r="AU137" s="205" t="s">
        <v>95</v>
      </c>
      <c r="AY137" s="17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7" t="s">
        <v>93</v>
      </c>
      <c r="BK137" s="206">
        <f>ROUND(I137*H137,2)</f>
        <v>0</v>
      </c>
      <c r="BL137" s="17" t="s">
        <v>217</v>
      </c>
      <c r="BM137" s="205" t="s">
        <v>4546</v>
      </c>
    </row>
    <row r="138" spans="1:65" s="2" customFormat="1" ht="11.25">
      <c r="A138" s="35"/>
      <c r="B138" s="36"/>
      <c r="C138" s="37"/>
      <c r="D138" s="207" t="s">
        <v>219</v>
      </c>
      <c r="E138" s="37"/>
      <c r="F138" s="208" t="s">
        <v>4547</v>
      </c>
      <c r="G138" s="37"/>
      <c r="H138" s="37"/>
      <c r="I138" s="209"/>
      <c r="J138" s="37"/>
      <c r="K138" s="37"/>
      <c r="L138" s="40"/>
      <c r="M138" s="210"/>
      <c r="N138" s="21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219</v>
      </c>
      <c r="AU138" s="17" t="s">
        <v>95</v>
      </c>
    </row>
    <row r="139" spans="1:65" s="12" customFormat="1" ht="25.9" customHeight="1">
      <c r="B139" s="178"/>
      <c r="C139" s="179"/>
      <c r="D139" s="180" t="s">
        <v>84</v>
      </c>
      <c r="E139" s="181" t="s">
        <v>1041</v>
      </c>
      <c r="F139" s="181" t="s">
        <v>1042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P140+P249</f>
        <v>0</v>
      </c>
      <c r="Q139" s="186"/>
      <c r="R139" s="187">
        <f>R140+R249</f>
        <v>3.6435027204750003</v>
      </c>
      <c r="S139" s="186"/>
      <c r="T139" s="188">
        <f>T140+T249</f>
        <v>1.1959500000000001</v>
      </c>
      <c r="AR139" s="189" t="s">
        <v>95</v>
      </c>
      <c r="AT139" s="190" t="s">
        <v>84</v>
      </c>
      <c r="AU139" s="190" t="s">
        <v>85</v>
      </c>
      <c r="AY139" s="189" t="s">
        <v>209</v>
      </c>
      <c r="BK139" s="191">
        <f>BK140+BK249</f>
        <v>0</v>
      </c>
    </row>
    <row r="140" spans="1:65" s="12" customFormat="1" ht="22.9" customHeight="1">
      <c r="B140" s="178"/>
      <c r="C140" s="179"/>
      <c r="D140" s="180" t="s">
        <v>84</v>
      </c>
      <c r="E140" s="192" t="s">
        <v>1931</v>
      </c>
      <c r="F140" s="192" t="s">
        <v>1932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SUM(P141:P248)</f>
        <v>0</v>
      </c>
      <c r="Q140" s="186"/>
      <c r="R140" s="187">
        <f>SUM(R141:R248)</f>
        <v>2.2839009726750001</v>
      </c>
      <c r="S140" s="186"/>
      <c r="T140" s="188">
        <f>SUM(T141:T248)</f>
        <v>0</v>
      </c>
      <c r="AR140" s="189" t="s">
        <v>95</v>
      </c>
      <c r="AT140" s="190" t="s">
        <v>84</v>
      </c>
      <c r="AU140" s="190" t="s">
        <v>93</v>
      </c>
      <c r="AY140" s="189" t="s">
        <v>209</v>
      </c>
      <c r="BK140" s="191">
        <f>SUM(BK141:BK248)</f>
        <v>0</v>
      </c>
    </row>
    <row r="141" spans="1:65" s="2" customFormat="1" ht="24.2" customHeight="1">
      <c r="A141" s="35"/>
      <c r="B141" s="36"/>
      <c r="C141" s="194" t="s">
        <v>217</v>
      </c>
      <c r="D141" s="194" t="s">
        <v>212</v>
      </c>
      <c r="E141" s="195" t="s">
        <v>4548</v>
      </c>
      <c r="F141" s="196" t="s">
        <v>4549</v>
      </c>
      <c r="G141" s="197" t="s">
        <v>334</v>
      </c>
      <c r="H141" s="198">
        <v>19.68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6.7000000000000002E-4</v>
      </c>
      <c r="R141" s="203">
        <f>Q141*H141</f>
        <v>1.31856E-2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416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416</v>
      </c>
      <c r="BM141" s="205" t="s">
        <v>4550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4551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95</v>
      </c>
    </row>
    <row r="143" spans="1:65" s="13" customFormat="1" ht="11.25">
      <c r="B143" s="214"/>
      <c r="C143" s="215"/>
      <c r="D143" s="212" t="s">
        <v>263</v>
      </c>
      <c r="E143" s="216" t="s">
        <v>1</v>
      </c>
      <c r="F143" s="217" t="s">
        <v>4552</v>
      </c>
      <c r="G143" s="215"/>
      <c r="H143" s="218">
        <v>12.16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263</v>
      </c>
      <c r="AU143" s="224" t="s">
        <v>95</v>
      </c>
      <c r="AV143" s="13" t="s">
        <v>95</v>
      </c>
      <c r="AW143" s="13" t="s">
        <v>41</v>
      </c>
      <c r="AX143" s="13" t="s">
        <v>85</v>
      </c>
      <c r="AY143" s="224" t="s">
        <v>209</v>
      </c>
    </row>
    <row r="144" spans="1:65" s="13" customFormat="1" ht="11.25">
      <c r="B144" s="214"/>
      <c r="C144" s="215"/>
      <c r="D144" s="212" t="s">
        <v>263</v>
      </c>
      <c r="E144" s="216" t="s">
        <v>1</v>
      </c>
      <c r="F144" s="217" t="s">
        <v>4553</v>
      </c>
      <c r="G144" s="215"/>
      <c r="H144" s="218">
        <v>7.52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263</v>
      </c>
      <c r="AU144" s="224" t="s">
        <v>95</v>
      </c>
      <c r="AV144" s="13" t="s">
        <v>95</v>
      </c>
      <c r="AW144" s="13" t="s">
        <v>41</v>
      </c>
      <c r="AX144" s="13" t="s">
        <v>85</v>
      </c>
      <c r="AY144" s="224" t="s">
        <v>209</v>
      </c>
    </row>
    <row r="145" spans="1:65" s="14" customFormat="1" ht="11.25">
      <c r="B145" s="229"/>
      <c r="C145" s="230"/>
      <c r="D145" s="212" t="s">
        <v>263</v>
      </c>
      <c r="E145" s="231" t="s">
        <v>1</v>
      </c>
      <c r="F145" s="232" t="s">
        <v>339</v>
      </c>
      <c r="G145" s="230"/>
      <c r="H145" s="233">
        <v>19.68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263</v>
      </c>
      <c r="AU145" s="239" t="s">
        <v>95</v>
      </c>
      <c r="AV145" s="14" t="s">
        <v>217</v>
      </c>
      <c r="AW145" s="14" t="s">
        <v>41</v>
      </c>
      <c r="AX145" s="14" t="s">
        <v>93</v>
      </c>
      <c r="AY145" s="239" t="s">
        <v>209</v>
      </c>
    </row>
    <row r="146" spans="1:65" s="2" customFormat="1" ht="24.2" customHeight="1">
      <c r="A146" s="35"/>
      <c r="B146" s="36"/>
      <c r="C146" s="194" t="s">
        <v>208</v>
      </c>
      <c r="D146" s="194" t="s">
        <v>212</v>
      </c>
      <c r="E146" s="195" t="s">
        <v>4554</v>
      </c>
      <c r="F146" s="196" t="s">
        <v>4555</v>
      </c>
      <c r="G146" s="197" t="s">
        <v>334</v>
      </c>
      <c r="H146" s="198">
        <v>25</v>
      </c>
      <c r="I146" s="199"/>
      <c r="J146" s="200">
        <f>ROUND(I146*H146,2)</f>
        <v>0</v>
      </c>
      <c r="K146" s="196" t="s">
        <v>324</v>
      </c>
      <c r="L146" s="40"/>
      <c r="M146" s="201" t="s">
        <v>1</v>
      </c>
      <c r="N146" s="202" t="s">
        <v>50</v>
      </c>
      <c r="O146" s="72"/>
      <c r="P146" s="203">
        <f>O146*H146</f>
        <v>0</v>
      </c>
      <c r="Q146" s="203">
        <v>2.5000000000000001E-4</v>
      </c>
      <c r="R146" s="203">
        <f>Q146*H146</f>
        <v>6.2500000000000003E-3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416</v>
      </c>
      <c r="AT146" s="205" t="s">
        <v>212</v>
      </c>
      <c r="AU146" s="205" t="s">
        <v>95</v>
      </c>
      <c r="AY146" s="17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93</v>
      </c>
      <c r="BK146" s="206">
        <f>ROUND(I146*H146,2)</f>
        <v>0</v>
      </c>
      <c r="BL146" s="17" t="s">
        <v>416</v>
      </c>
      <c r="BM146" s="205" t="s">
        <v>4556</v>
      </c>
    </row>
    <row r="147" spans="1:65" s="2" customFormat="1" ht="11.25">
      <c r="A147" s="35"/>
      <c r="B147" s="36"/>
      <c r="C147" s="37"/>
      <c r="D147" s="207" t="s">
        <v>219</v>
      </c>
      <c r="E147" s="37"/>
      <c r="F147" s="208" t="s">
        <v>4557</v>
      </c>
      <c r="G147" s="37"/>
      <c r="H147" s="37"/>
      <c r="I147" s="209"/>
      <c r="J147" s="37"/>
      <c r="K147" s="37"/>
      <c r="L147" s="40"/>
      <c r="M147" s="210"/>
      <c r="N147" s="21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219</v>
      </c>
      <c r="AU147" s="17" t="s">
        <v>95</v>
      </c>
    </row>
    <row r="148" spans="1:65" s="2" customFormat="1" ht="24.2" customHeight="1">
      <c r="A148" s="35"/>
      <c r="B148" s="36"/>
      <c r="C148" s="250" t="s">
        <v>241</v>
      </c>
      <c r="D148" s="250" t="s">
        <v>405</v>
      </c>
      <c r="E148" s="251" t="s">
        <v>4558</v>
      </c>
      <c r="F148" s="252" t="s">
        <v>4559</v>
      </c>
      <c r="G148" s="253" t="s">
        <v>515</v>
      </c>
      <c r="H148" s="254">
        <v>25</v>
      </c>
      <c r="I148" s="255"/>
      <c r="J148" s="256">
        <f>ROUND(I148*H148,2)</f>
        <v>0</v>
      </c>
      <c r="K148" s="252" t="s">
        <v>324</v>
      </c>
      <c r="L148" s="257"/>
      <c r="M148" s="258" t="s">
        <v>1</v>
      </c>
      <c r="N148" s="259" t="s">
        <v>50</v>
      </c>
      <c r="O148" s="72"/>
      <c r="P148" s="203">
        <f>O148*H148</f>
        <v>0</v>
      </c>
      <c r="Q148" s="203">
        <v>1.18E-2</v>
      </c>
      <c r="R148" s="203">
        <f>Q148*H148</f>
        <v>0.29499999999999998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526</v>
      </c>
      <c r="AT148" s="205" t="s">
        <v>405</v>
      </c>
      <c r="AU148" s="205" t="s">
        <v>95</v>
      </c>
      <c r="AY148" s="17" t="s">
        <v>209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93</v>
      </c>
      <c r="BK148" s="206">
        <f>ROUND(I148*H148,2)</f>
        <v>0</v>
      </c>
      <c r="BL148" s="17" t="s">
        <v>416</v>
      </c>
      <c r="BM148" s="205" t="s">
        <v>4560</v>
      </c>
    </row>
    <row r="149" spans="1:65" s="2" customFormat="1" ht="24.2" customHeight="1">
      <c r="A149" s="35"/>
      <c r="B149" s="36"/>
      <c r="C149" s="194" t="s">
        <v>248</v>
      </c>
      <c r="D149" s="194" t="s">
        <v>212</v>
      </c>
      <c r="E149" s="195" t="s">
        <v>4561</v>
      </c>
      <c r="F149" s="196" t="s">
        <v>4562</v>
      </c>
      <c r="G149" s="197" t="s">
        <v>334</v>
      </c>
      <c r="H149" s="198">
        <v>11.02</v>
      </c>
      <c r="I149" s="199"/>
      <c r="J149" s="200">
        <f>ROUND(I149*H149,2)</f>
        <v>0</v>
      </c>
      <c r="K149" s="196" t="s">
        <v>324</v>
      </c>
      <c r="L149" s="40"/>
      <c r="M149" s="201" t="s">
        <v>1</v>
      </c>
      <c r="N149" s="202" t="s">
        <v>50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416</v>
      </c>
      <c r="AT149" s="205" t="s">
        <v>212</v>
      </c>
      <c r="AU149" s="205" t="s">
        <v>95</v>
      </c>
      <c r="AY149" s="17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93</v>
      </c>
      <c r="BK149" s="206">
        <f>ROUND(I149*H149,2)</f>
        <v>0</v>
      </c>
      <c r="BL149" s="17" t="s">
        <v>416</v>
      </c>
      <c r="BM149" s="205" t="s">
        <v>4563</v>
      </c>
    </row>
    <row r="150" spans="1:65" s="2" customFormat="1" ht="11.25">
      <c r="A150" s="35"/>
      <c r="B150" s="36"/>
      <c r="C150" s="37"/>
      <c r="D150" s="207" t="s">
        <v>219</v>
      </c>
      <c r="E150" s="37"/>
      <c r="F150" s="208" t="s">
        <v>4564</v>
      </c>
      <c r="G150" s="37"/>
      <c r="H150" s="37"/>
      <c r="I150" s="209"/>
      <c r="J150" s="37"/>
      <c r="K150" s="37"/>
      <c r="L150" s="40"/>
      <c r="M150" s="210"/>
      <c r="N150" s="211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7" t="s">
        <v>219</v>
      </c>
      <c r="AU150" s="17" t="s">
        <v>95</v>
      </c>
    </row>
    <row r="151" spans="1:65" s="13" customFormat="1" ht="11.25">
      <c r="B151" s="214"/>
      <c r="C151" s="215"/>
      <c r="D151" s="212" t="s">
        <v>263</v>
      </c>
      <c r="E151" s="216" t="s">
        <v>1</v>
      </c>
      <c r="F151" s="217" t="s">
        <v>4565</v>
      </c>
      <c r="G151" s="215"/>
      <c r="H151" s="218">
        <v>11.02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263</v>
      </c>
      <c r="AU151" s="224" t="s">
        <v>95</v>
      </c>
      <c r="AV151" s="13" t="s">
        <v>95</v>
      </c>
      <c r="AW151" s="13" t="s">
        <v>41</v>
      </c>
      <c r="AX151" s="13" t="s">
        <v>85</v>
      </c>
      <c r="AY151" s="224" t="s">
        <v>209</v>
      </c>
    </row>
    <row r="152" spans="1:65" s="14" customFormat="1" ht="11.25">
      <c r="B152" s="229"/>
      <c r="C152" s="230"/>
      <c r="D152" s="212" t="s">
        <v>263</v>
      </c>
      <c r="E152" s="231" t="s">
        <v>1</v>
      </c>
      <c r="F152" s="232" t="s">
        <v>339</v>
      </c>
      <c r="G152" s="230"/>
      <c r="H152" s="233">
        <v>11.02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263</v>
      </c>
      <c r="AU152" s="239" t="s">
        <v>95</v>
      </c>
      <c r="AV152" s="14" t="s">
        <v>217</v>
      </c>
      <c r="AW152" s="14" t="s">
        <v>41</v>
      </c>
      <c r="AX152" s="14" t="s">
        <v>93</v>
      </c>
      <c r="AY152" s="239" t="s">
        <v>209</v>
      </c>
    </row>
    <row r="153" spans="1:65" s="2" customFormat="1" ht="16.5" customHeight="1">
      <c r="A153" s="35"/>
      <c r="B153" s="36"/>
      <c r="C153" s="194" t="s">
        <v>254</v>
      </c>
      <c r="D153" s="194" t="s">
        <v>212</v>
      </c>
      <c r="E153" s="195" t="s">
        <v>4566</v>
      </c>
      <c r="F153" s="196" t="s">
        <v>4567</v>
      </c>
      <c r="G153" s="197" t="s">
        <v>462</v>
      </c>
      <c r="H153" s="198">
        <v>3.68</v>
      </c>
      <c r="I153" s="199"/>
      <c r="J153" s="200">
        <f>ROUND(I153*H153,2)</f>
        <v>0</v>
      </c>
      <c r="K153" s="196" t="s">
        <v>324</v>
      </c>
      <c r="L153" s="40"/>
      <c r="M153" s="201" t="s">
        <v>1</v>
      </c>
      <c r="N153" s="202" t="s">
        <v>50</v>
      </c>
      <c r="O153" s="72"/>
      <c r="P153" s="203">
        <f>O153*H153</f>
        <v>0</v>
      </c>
      <c r="Q153" s="203">
        <v>2.4659999999999998E-4</v>
      </c>
      <c r="R153" s="203">
        <f>Q153*H153</f>
        <v>9.0748799999999991E-4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416</v>
      </c>
      <c r="AT153" s="205" t="s">
        <v>212</v>
      </c>
      <c r="AU153" s="205" t="s">
        <v>95</v>
      </c>
      <c r="AY153" s="17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93</v>
      </c>
      <c r="BK153" s="206">
        <f>ROUND(I153*H153,2)</f>
        <v>0</v>
      </c>
      <c r="BL153" s="17" t="s">
        <v>416</v>
      </c>
      <c r="BM153" s="205" t="s">
        <v>4568</v>
      </c>
    </row>
    <row r="154" spans="1:65" s="2" customFormat="1" ht="11.25">
      <c r="A154" s="35"/>
      <c r="B154" s="36"/>
      <c r="C154" s="37"/>
      <c r="D154" s="207" t="s">
        <v>219</v>
      </c>
      <c r="E154" s="37"/>
      <c r="F154" s="208" t="s">
        <v>4569</v>
      </c>
      <c r="G154" s="37"/>
      <c r="H154" s="37"/>
      <c r="I154" s="209"/>
      <c r="J154" s="37"/>
      <c r="K154" s="37"/>
      <c r="L154" s="40"/>
      <c r="M154" s="210"/>
      <c r="N154" s="211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219</v>
      </c>
      <c r="AU154" s="17" t="s">
        <v>95</v>
      </c>
    </row>
    <row r="155" spans="1:65" s="13" customFormat="1" ht="11.25">
      <c r="B155" s="214"/>
      <c r="C155" s="215"/>
      <c r="D155" s="212" t="s">
        <v>263</v>
      </c>
      <c r="E155" s="216" t="s">
        <v>1</v>
      </c>
      <c r="F155" s="217" t="s">
        <v>4570</v>
      </c>
      <c r="G155" s="215"/>
      <c r="H155" s="218">
        <v>3.68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263</v>
      </c>
      <c r="AU155" s="224" t="s">
        <v>95</v>
      </c>
      <c r="AV155" s="13" t="s">
        <v>95</v>
      </c>
      <c r="AW155" s="13" t="s">
        <v>41</v>
      </c>
      <c r="AX155" s="13" t="s">
        <v>85</v>
      </c>
      <c r="AY155" s="224" t="s">
        <v>209</v>
      </c>
    </row>
    <row r="156" spans="1:65" s="14" customFormat="1" ht="11.25">
      <c r="B156" s="229"/>
      <c r="C156" s="230"/>
      <c r="D156" s="212" t="s">
        <v>263</v>
      </c>
      <c r="E156" s="231" t="s">
        <v>1</v>
      </c>
      <c r="F156" s="232" t="s">
        <v>339</v>
      </c>
      <c r="G156" s="230"/>
      <c r="H156" s="233">
        <v>3.68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263</v>
      </c>
      <c r="AU156" s="239" t="s">
        <v>95</v>
      </c>
      <c r="AV156" s="14" t="s">
        <v>217</v>
      </c>
      <c r="AW156" s="14" t="s">
        <v>41</v>
      </c>
      <c r="AX156" s="14" t="s">
        <v>93</v>
      </c>
      <c r="AY156" s="239" t="s">
        <v>209</v>
      </c>
    </row>
    <row r="157" spans="1:65" s="2" customFormat="1" ht="16.5" customHeight="1">
      <c r="A157" s="35"/>
      <c r="B157" s="36"/>
      <c r="C157" s="250" t="s">
        <v>259</v>
      </c>
      <c r="D157" s="250" t="s">
        <v>405</v>
      </c>
      <c r="E157" s="251" t="s">
        <v>4571</v>
      </c>
      <c r="F157" s="252" t="s">
        <v>4572</v>
      </c>
      <c r="G157" s="253" t="s">
        <v>462</v>
      </c>
      <c r="H157" s="254">
        <v>3.68</v>
      </c>
      <c r="I157" s="255"/>
      <c r="J157" s="256">
        <f>ROUND(I157*H157,2)</f>
        <v>0</v>
      </c>
      <c r="K157" s="252" t="s">
        <v>324</v>
      </c>
      <c r="L157" s="257"/>
      <c r="M157" s="258" t="s">
        <v>1</v>
      </c>
      <c r="N157" s="259" t="s">
        <v>50</v>
      </c>
      <c r="O157" s="72"/>
      <c r="P157" s="203">
        <f>O157*H157</f>
        <v>0</v>
      </c>
      <c r="Q157" s="203">
        <v>1.46E-2</v>
      </c>
      <c r="R157" s="203">
        <f>Q157*H157</f>
        <v>5.3728000000000005E-2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526</v>
      </c>
      <c r="AT157" s="205" t="s">
        <v>405</v>
      </c>
      <c r="AU157" s="205" t="s">
        <v>95</v>
      </c>
      <c r="AY157" s="17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93</v>
      </c>
      <c r="BK157" s="206">
        <f>ROUND(I157*H157,2)</f>
        <v>0</v>
      </c>
      <c r="BL157" s="17" t="s">
        <v>416</v>
      </c>
      <c r="BM157" s="205" t="s">
        <v>4573</v>
      </c>
    </row>
    <row r="158" spans="1:65" s="13" customFormat="1" ht="11.25">
      <c r="B158" s="214"/>
      <c r="C158" s="215"/>
      <c r="D158" s="212" t="s">
        <v>263</v>
      </c>
      <c r="E158" s="216" t="s">
        <v>1</v>
      </c>
      <c r="F158" s="217" t="s">
        <v>4570</v>
      </c>
      <c r="G158" s="215"/>
      <c r="H158" s="218">
        <v>3.68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263</v>
      </c>
      <c r="AU158" s="224" t="s">
        <v>95</v>
      </c>
      <c r="AV158" s="13" t="s">
        <v>95</v>
      </c>
      <c r="AW158" s="13" t="s">
        <v>41</v>
      </c>
      <c r="AX158" s="13" t="s">
        <v>85</v>
      </c>
      <c r="AY158" s="224" t="s">
        <v>209</v>
      </c>
    </row>
    <row r="159" spans="1:65" s="14" customFormat="1" ht="11.25">
      <c r="B159" s="229"/>
      <c r="C159" s="230"/>
      <c r="D159" s="212" t="s">
        <v>263</v>
      </c>
      <c r="E159" s="231" t="s">
        <v>1</v>
      </c>
      <c r="F159" s="232" t="s">
        <v>339</v>
      </c>
      <c r="G159" s="230"/>
      <c r="H159" s="233">
        <v>3.68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263</v>
      </c>
      <c r="AU159" s="239" t="s">
        <v>95</v>
      </c>
      <c r="AV159" s="14" t="s">
        <v>217</v>
      </c>
      <c r="AW159" s="14" t="s">
        <v>41</v>
      </c>
      <c r="AX159" s="14" t="s">
        <v>93</v>
      </c>
      <c r="AY159" s="239" t="s">
        <v>209</v>
      </c>
    </row>
    <row r="160" spans="1:65" s="2" customFormat="1" ht="24.2" customHeight="1">
      <c r="A160" s="35"/>
      <c r="B160" s="36"/>
      <c r="C160" s="194" t="s">
        <v>265</v>
      </c>
      <c r="D160" s="194" t="s">
        <v>212</v>
      </c>
      <c r="E160" s="195" t="s">
        <v>2032</v>
      </c>
      <c r="F160" s="196" t="s">
        <v>2033</v>
      </c>
      <c r="G160" s="197" t="s">
        <v>2034</v>
      </c>
      <c r="H160" s="198">
        <v>537.77700000000004</v>
      </c>
      <c r="I160" s="199"/>
      <c r="J160" s="200">
        <f>ROUND(I160*H160,2)</f>
        <v>0</v>
      </c>
      <c r="K160" s="196" t="s">
        <v>324</v>
      </c>
      <c r="L160" s="40"/>
      <c r="M160" s="201" t="s">
        <v>1</v>
      </c>
      <c r="N160" s="202" t="s">
        <v>50</v>
      </c>
      <c r="O160" s="72"/>
      <c r="P160" s="203">
        <f>O160*H160</f>
        <v>0</v>
      </c>
      <c r="Q160" s="203">
        <v>5.8275E-5</v>
      </c>
      <c r="R160" s="203">
        <f>Q160*H160</f>
        <v>3.1338954675000003E-2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416</v>
      </c>
      <c r="AT160" s="205" t="s">
        <v>212</v>
      </c>
      <c r="AU160" s="205" t="s">
        <v>95</v>
      </c>
      <c r="AY160" s="17" t="s">
        <v>209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7" t="s">
        <v>93</v>
      </c>
      <c r="BK160" s="206">
        <f>ROUND(I160*H160,2)</f>
        <v>0</v>
      </c>
      <c r="BL160" s="17" t="s">
        <v>416</v>
      </c>
      <c r="BM160" s="205" t="s">
        <v>4574</v>
      </c>
    </row>
    <row r="161" spans="1:65" s="2" customFormat="1" ht="11.25">
      <c r="A161" s="35"/>
      <c r="B161" s="36"/>
      <c r="C161" s="37"/>
      <c r="D161" s="207" t="s">
        <v>219</v>
      </c>
      <c r="E161" s="37"/>
      <c r="F161" s="208" t="s">
        <v>2036</v>
      </c>
      <c r="G161" s="37"/>
      <c r="H161" s="37"/>
      <c r="I161" s="209"/>
      <c r="J161" s="37"/>
      <c r="K161" s="37"/>
      <c r="L161" s="40"/>
      <c r="M161" s="210"/>
      <c r="N161" s="21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7" t="s">
        <v>219</v>
      </c>
      <c r="AU161" s="17" t="s">
        <v>95</v>
      </c>
    </row>
    <row r="162" spans="1:65" s="15" customFormat="1" ht="11.25">
      <c r="B162" s="240"/>
      <c r="C162" s="241"/>
      <c r="D162" s="212" t="s">
        <v>263</v>
      </c>
      <c r="E162" s="242" t="s">
        <v>1</v>
      </c>
      <c r="F162" s="243" t="s">
        <v>4575</v>
      </c>
      <c r="G162" s="241"/>
      <c r="H162" s="242" t="s">
        <v>1</v>
      </c>
      <c r="I162" s="244"/>
      <c r="J162" s="241"/>
      <c r="K162" s="241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263</v>
      </c>
      <c r="AU162" s="249" t="s">
        <v>95</v>
      </c>
      <c r="AV162" s="15" t="s">
        <v>93</v>
      </c>
      <c r="AW162" s="15" t="s">
        <v>41</v>
      </c>
      <c r="AX162" s="15" t="s">
        <v>85</v>
      </c>
      <c r="AY162" s="249" t="s">
        <v>209</v>
      </c>
    </row>
    <row r="163" spans="1:65" s="13" customFormat="1" ht="11.25">
      <c r="B163" s="214"/>
      <c r="C163" s="215"/>
      <c r="D163" s="212" t="s">
        <v>263</v>
      </c>
      <c r="E163" s="216" t="s">
        <v>1</v>
      </c>
      <c r="F163" s="217" t="s">
        <v>4576</v>
      </c>
      <c r="G163" s="215"/>
      <c r="H163" s="218">
        <v>1.6930000000000001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263</v>
      </c>
      <c r="AU163" s="224" t="s">
        <v>95</v>
      </c>
      <c r="AV163" s="13" t="s">
        <v>95</v>
      </c>
      <c r="AW163" s="13" t="s">
        <v>41</v>
      </c>
      <c r="AX163" s="13" t="s">
        <v>85</v>
      </c>
      <c r="AY163" s="224" t="s">
        <v>209</v>
      </c>
    </row>
    <row r="164" spans="1:65" s="13" customFormat="1" ht="11.25">
      <c r="B164" s="214"/>
      <c r="C164" s="215"/>
      <c r="D164" s="212" t="s">
        <v>263</v>
      </c>
      <c r="E164" s="216" t="s">
        <v>1</v>
      </c>
      <c r="F164" s="217" t="s">
        <v>4577</v>
      </c>
      <c r="G164" s="215"/>
      <c r="H164" s="218">
        <v>0.96899999999999997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263</v>
      </c>
      <c r="AU164" s="224" t="s">
        <v>95</v>
      </c>
      <c r="AV164" s="13" t="s">
        <v>95</v>
      </c>
      <c r="AW164" s="13" t="s">
        <v>41</v>
      </c>
      <c r="AX164" s="13" t="s">
        <v>85</v>
      </c>
      <c r="AY164" s="224" t="s">
        <v>209</v>
      </c>
    </row>
    <row r="165" spans="1:65" s="13" customFormat="1" ht="11.25">
      <c r="B165" s="214"/>
      <c r="C165" s="215"/>
      <c r="D165" s="212" t="s">
        <v>263</v>
      </c>
      <c r="E165" s="216" t="s">
        <v>1</v>
      </c>
      <c r="F165" s="217" t="s">
        <v>4578</v>
      </c>
      <c r="G165" s="215"/>
      <c r="H165" s="218">
        <v>0.53900000000000003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263</v>
      </c>
      <c r="AU165" s="224" t="s">
        <v>95</v>
      </c>
      <c r="AV165" s="13" t="s">
        <v>95</v>
      </c>
      <c r="AW165" s="13" t="s">
        <v>41</v>
      </c>
      <c r="AX165" s="13" t="s">
        <v>85</v>
      </c>
      <c r="AY165" s="224" t="s">
        <v>209</v>
      </c>
    </row>
    <row r="166" spans="1:65" s="13" customFormat="1" ht="11.25">
      <c r="B166" s="214"/>
      <c r="C166" s="215"/>
      <c r="D166" s="212" t="s">
        <v>263</v>
      </c>
      <c r="E166" s="216" t="s">
        <v>1</v>
      </c>
      <c r="F166" s="217" t="s">
        <v>4579</v>
      </c>
      <c r="G166" s="215"/>
      <c r="H166" s="218">
        <v>403.2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263</v>
      </c>
      <c r="AU166" s="224" t="s">
        <v>95</v>
      </c>
      <c r="AV166" s="13" t="s">
        <v>95</v>
      </c>
      <c r="AW166" s="13" t="s">
        <v>41</v>
      </c>
      <c r="AX166" s="13" t="s">
        <v>85</v>
      </c>
      <c r="AY166" s="224" t="s">
        <v>209</v>
      </c>
    </row>
    <row r="167" spans="1:65" s="13" customFormat="1" ht="11.25">
      <c r="B167" s="214"/>
      <c r="C167" s="215"/>
      <c r="D167" s="212" t="s">
        <v>263</v>
      </c>
      <c r="E167" s="216" t="s">
        <v>1</v>
      </c>
      <c r="F167" s="217" t="s">
        <v>4580</v>
      </c>
      <c r="G167" s="215"/>
      <c r="H167" s="218">
        <v>69.599999999999994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263</v>
      </c>
      <c r="AU167" s="224" t="s">
        <v>95</v>
      </c>
      <c r="AV167" s="13" t="s">
        <v>95</v>
      </c>
      <c r="AW167" s="13" t="s">
        <v>41</v>
      </c>
      <c r="AX167" s="13" t="s">
        <v>85</v>
      </c>
      <c r="AY167" s="224" t="s">
        <v>209</v>
      </c>
    </row>
    <row r="168" spans="1:65" s="13" customFormat="1" ht="11.25">
      <c r="B168" s="214"/>
      <c r="C168" s="215"/>
      <c r="D168" s="212" t="s">
        <v>263</v>
      </c>
      <c r="E168" s="216" t="s">
        <v>1</v>
      </c>
      <c r="F168" s="217" t="s">
        <v>4581</v>
      </c>
      <c r="G168" s="215"/>
      <c r="H168" s="218">
        <v>61.776000000000003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263</v>
      </c>
      <c r="AU168" s="224" t="s">
        <v>95</v>
      </c>
      <c r="AV168" s="13" t="s">
        <v>95</v>
      </c>
      <c r="AW168" s="13" t="s">
        <v>41</v>
      </c>
      <c r="AX168" s="13" t="s">
        <v>85</v>
      </c>
      <c r="AY168" s="224" t="s">
        <v>209</v>
      </c>
    </row>
    <row r="169" spans="1:65" s="14" customFormat="1" ht="11.25">
      <c r="B169" s="229"/>
      <c r="C169" s="230"/>
      <c r="D169" s="212" t="s">
        <v>263</v>
      </c>
      <c r="E169" s="231" t="s">
        <v>1</v>
      </c>
      <c r="F169" s="232" t="s">
        <v>339</v>
      </c>
      <c r="G169" s="230"/>
      <c r="H169" s="233">
        <v>537.77700000000004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263</v>
      </c>
      <c r="AU169" s="239" t="s">
        <v>95</v>
      </c>
      <c r="AV169" s="14" t="s">
        <v>217</v>
      </c>
      <c r="AW169" s="14" t="s">
        <v>41</v>
      </c>
      <c r="AX169" s="14" t="s">
        <v>93</v>
      </c>
      <c r="AY169" s="239" t="s">
        <v>209</v>
      </c>
    </row>
    <row r="170" spans="1:65" s="2" customFormat="1" ht="33" customHeight="1">
      <c r="A170" s="35"/>
      <c r="B170" s="36"/>
      <c r="C170" s="250" t="s">
        <v>270</v>
      </c>
      <c r="D170" s="250" t="s">
        <v>405</v>
      </c>
      <c r="E170" s="251" t="s">
        <v>4582</v>
      </c>
      <c r="F170" s="252" t="s">
        <v>4583</v>
      </c>
      <c r="G170" s="253" t="s">
        <v>334</v>
      </c>
      <c r="H170" s="254">
        <v>24.029</v>
      </c>
      <c r="I170" s="255"/>
      <c r="J170" s="256">
        <f>ROUND(I170*H170,2)</f>
        <v>0</v>
      </c>
      <c r="K170" s="252" t="s">
        <v>1</v>
      </c>
      <c r="L170" s="257"/>
      <c r="M170" s="258" t="s">
        <v>1</v>
      </c>
      <c r="N170" s="259" t="s">
        <v>50</v>
      </c>
      <c r="O170" s="72"/>
      <c r="P170" s="203">
        <f>O170*H170</f>
        <v>0</v>
      </c>
      <c r="Q170" s="203">
        <v>3.0999999999999999E-3</v>
      </c>
      <c r="R170" s="203">
        <f>Q170*H170</f>
        <v>7.4489899999999998E-2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526</v>
      </c>
      <c r="AT170" s="205" t="s">
        <v>405</v>
      </c>
      <c r="AU170" s="205" t="s">
        <v>95</v>
      </c>
      <c r="AY170" s="17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7" t="s">
        <v>93</v>
      </c>
      <c r="BK170" s="206">
        <f>ROUND(I170*H170,2)</f>
        <v>0</v>
      </c>
      <c r="BL170" s="17" t="s">
        <v>416</v>
      </c>
      <c r="BM170" s="205" t="s">
        <v>4584</v>
      </c>
    </row>
    <row r="171" spans="1:65" s="13" customFormat="1" ht="33.75">
      <c r="B171" s="214"/>
      <c r="C171" s="215"/>
      <c r="D171" s="212" t="s">
        <v>263</v>
      </c>
      <c r="E171" s="216" t="s">
        <v>1</v>
      </c>
      <c r="F171" s="217" t="s">
        <v>4585</v>
      </c>
      <c r="G171" s="215"/>
      <c r="H171" s="218">
        <v>24.029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263</v>
      </c>
      <c r="AU171" s="224" t="s">
        <v>95</v>
      </c>
      <c r="AV171" s="13" t="s">
        <v>95</v>
      </c>
      <c r="AW171" s="13" t="s">
        <v>41</v>
      </c>
      <c r="AX171" s="13" t="s">
        <v>85</v>
      </c>
      <c r="AY171" s="224" t="s">
        <v>209</v>
      </c>
    </row>
    <row r="172" spans="1:65" s="14" customFormat="1" ht="11.25">
      <c r="B172" s="229"/>
      <c r="C172" s="230"/>
      <c r="D172" s="212" t="s">
        <v>263</v>
      </c>
      <c r="E172" s="231" t="s">
        <v>1</v>
      </c>
      <c r="F172" s="232" t="s">
        <v>339</v>
      </c>
      <c r="G172" s="230"/>
      <c r="H172" s="233">
        <v>24.029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263</v>
      </c>
      <c r="AU172" s="239" t="s">
        <v>95</v>
      </c>
      <c r="AV172" s="14" t="s">
        <v>217</v>
      </c>
      <c r="AW172" s="14" t="s">
        <v>41</v>
      </c>
      <c r="AX172" s="14" t="s">
        <v>93</v>
      </c>
      <c r="AY172" s="239" t="s">
        <v>209</v>
      </c>
    </row>
    <row r="173" spans="1:65" s="2" customFormat="1" ht="33" customHeight="1">
      <c r="A173" s="35"/>
      <c r="B173" s="36"/>
      <c r="C173" s="250" t="s">
        <v>8</v>
      </c>
      <c r="D173" s="250" t="s">
        <v>405</v>
      </c>
      <c r="E173" s="251" t="s">
        <v>4586</v>
      </c>
      <c r="F173" s="252" t="s">
        <v>4587</v>
      </c>
      <c r="G173" s="253" t="s">
        <v>334</v>
      </c>
      <c r="H173" s="254">
        <v>22.605</v>
      </c>
      <c r="I173" s="255"/>
      <c r="J173" s="256">
        <f>ROUND(I173*H173,2)</f>
        <v>0</v>
      </c>
      <c r="K173" s="252" t="s">
        <v>1</v>
      </c>
      <c r="L173" s="257"/>
      <c r="M173" s="258" t="s">
        <v>1</v>
      </c>
      <c r="N173" s="259" t="s">
        <v>50</v>
      </c>
      <c r="O173" s="72"/>
      <c r="P173" s="203">
        <f>O173*H173</f>
        <v>0</v>
      </c>
      <c r="Q173" s="203">
        <v>1.97E-3</v>
      </c>
      <c r="R173" s="203">
        <f>Q173*H173</f>
        <v>4.4531849999999998E-2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526</v>
      </c>
      <c r="AT173" s="205" t="s">
        <v>405</v>
      </c>
      <c r="AU173" s="205" t="s">
        <v>95</v>
      </c>
      <c r="AY173" s="17" t="s">
        <v>209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93</v>
      </c>
      <c r="BK173" s="206">
        <f>ROUND(I173*H173,2)</f>
        <v>0</v>
      </c>
      <c r="BL173" s="17" t="s">
        <v>416</v>
      </c>
      <c r="BM173" s="205" t="s">
        <v>4588</v>
      </c>
    </row>
    <row r="174" spans="1:65" s="15" customFormat="1" ht="11.25">
      <c r="B174" s="240"/>
      <c r="C174" s="241"/>
      <c r="D174" s="212" t="s">
        <v>263</v>
      </c>
      <c r="E174" s="242" t="s">
        <v>1</v>
      </c>
      <c r="F174" s="243" t="s">
        <v>4589</v>
      </c>
      <c r="G174" s="241"/>
      <c r="H174" s="242" t="s">
        <v>1</v>
      </c>
      <c r="I174" s="244"/>
      <c r="J174" s="241"/>
      <c r="K174" s="241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263</v>
      </c>
      <c r="AU174" s="249" t="s">
        <v>95</v>
      </c>
      <c r="AV174" s="15" t="s">
        <v>93</v>
      </c>
      <c r="AW174" s="15" t="s">
        <v>41</v>
      </c>
      <c r="AX174" s="15" t="s">
        <v>85</v>
      </c>
      <c r="AY174" s="249" t="s">
        <v>209</v>
      </c>
    </row>
    <row r="175" spans="1:65" s="13" customFormat="1" ht="22.5">
      <c r="B175" s="214"/>
      <c r="C175" s="215"/>
      <c r="D175" s="212" t="s">
        <v>263</v>
      </c>
      <c r="E175" s="216" t="s">
        <v>1</v>
      </c>
      <c r="F175" s="217" t="s">
        <v>4590</v>
      </c>
      <c r="G175" s="215"/>
      <c r="H175" s="218">
        <v>22.605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263</v>
      </c>
      <c r="AU175" s="224" t="s">
        <v>95</v>
      </c>
      <c r="AV175" s="13" t="s">
        <v>95</v>
      </c>
      <c r="AW175" s="13" t="s">
        <v>41</v>
      </c>
      <c r="AX175" s="13" t="s">
        <v>85</v>
      </c>
      <c r="AY175" s="224" t="s">
        <v>209</v>
      </c>
    </row>
    <row r="176" spans="1:65" s="14" customFormat="1" ht="11.25">
      <c r="B176" s="229"/>
      <c r="C176" s="230"/>
      <c r="D176" s="212" t="s">
        <v>263</v>
      </c>
      <c r="E176" s="231" t="s">
        <v>1</v>
      </c>
      <c r="F176" s="232" t="s">
        <v>339</v>
      </c>
      <c r="G176" s="230"/>
      <c r="H176" s="233">
        <v>22.605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263</v>
      </c>
      <c r="AU176" s="239" t="s">
        <v>95</v>
      </c>
      <c r="AV176" s="14" t="s">
        <v>217</v>
      </c>
      <c r="AW176" s="14" t="s">
        <v>41</v>
      </c>
      <c r="AX176" s="14" t="s">
        <v>93</v>
      </c>
      <c r="AY176" s="239" t="s">
        <v>209</v>
      </c>
    </row>
    <row r="177" spans="1:65" s="2" customFormat="1" ht="33" customHeight="1">
      <c r="A177" s="35"/>
      <c r="B177" s="36"/>
      <c r="C177" s="250" t="s">
        <v>279</v>
      </c>
      <c r="D177" s="250" t="s">
        <v>405</v>
      </c>
      <c r="E177" s="251" t="s">
        <v>4591</v>
      </c>
      <c r="F177" s="252" t="s">
        <v>4592</v>
      </c>
      <c r="G177" s="253" t="s">
        <v>334</v>
      </c>
      <c r="H177" s="254">
        <v>21.766999999999999</v>
      </c>
      <c r="I177" s="255"/>
      <c r="J177" s="256">
        <f>ROUND(I177*H177,2)</f>
        <v>0</v>
      </c>
      <c r="K177" s="252" t="s">
        <v>1</v>
      </c>
      <c r="L177" s="257"/>
      <c r="M177" s="258" t="s">
        <v>1</v>
      </c>
      <c r="N177" s="259" t="s">
        <v>50</v>
      </c>
      <c r="O177" s="72"/>
      <c r="P177" s="203">
        <f>O177*H177</f>
        <v>0</v>
      </c>
      <c r="Q177" s="203">
        <v>5.9999999999999995E-4</v>
      </c>
      <c r="R177" s="203">
        <f>Q177*H177</f>
        <v>1.3060199999999999E-2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526</v>
      </c>
      <c r="AT177" s="205" t="s">
        <v>405</v>
      </c>
      <c r="AU177" s="205" t="s">
        <v>95</v>
      </c>
      <c r="AY177" s="17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93</v>
      </c>
      <c r="BK177" s="206">
        <f>ROUND(I177*H177,2)</f>
        <v>0</v>
      </c>
      <c r="BL177" s="17" t="s">
        <v>416</v>
      </c>
      <c r="BM177" s="205" t="s">
        <v>4593</v>
      </c>
    </row>
    <row r="178" spans="1:65" s="15" customFormat="1" ht="11.25">
      <c r="B178" s="240"/>
      <c r="C178" s="241"/>
      <c r="D178" s="212" t="s">
        <v>263</v>
      </c>
      <c r="E178" s="242" t="s">
        <v>1</v>
      </c>
      <c r="F178" s="243" t="s">
        <v>4594</v>
      </c>
      <c r="G178" s="241"/>
      <c r="H178" s="242" t="s">
        <v>1</v>
      </c>
      <c r="I178" s="244"/>
      <c r="J178" s="241"/>
      <c r="K178" s="241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263</v>
      </c>
      <c r="AU178" s="249" t="s">
        <v>95</v>
      </c>
      <c r="AV178" s="15" t="s">
        <v>93</v>
      </c>
      <c r="AW178" s="15" t="s">
        <v>41</v>
      </c>
      <c r="AX178" s="15" t="s">
        <v>85</v>
      </c>
      <c r="AY178" s="249" t="s">
        <v>209</v>
      </c>
    </row>
    <row r="179" spans="1:65" s="13" customFormat="1" ht="22.5">
      <c r="B179" s="214"/>
      <c r="C179" s="215"/>
      <c r="D179" s="212" t="s">
        <v>263</v>
      </c>
      <c r="E179" s="216" t="s">
        <v>1</v>
      </c>
      <c r="F179" s="217" t="s">
        <v>4595</v>
      </c>
      <c r="G179" s="215"/>
      <c r="H179" s="218">
        <v>21.766999999999999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263</v>
      </c>
      <c r="AU179" s="224" t="s">
        <v>95</v>
      </c>
      <c r="AV179" s="13" t="s">
        <v>95</v>
      </c>
      <c r="AW179" s="13" t="s">
        <v>41</v>
      </c>
      <c r="AX179" s="13" t="s">
        <v>85</v>
      </c>
      <c r="AY179" s="224" t="s">
        <v>209</v>
      </c>
    </row>
    <row r="180" spans="1:65" s="14" customFormat="1" ht="11.25">
      <c r="B180" s="229"/>
      <c r="C180" s="230"/>
      <c r="D180" s="212" t="s">
        <v>263</v>
      </c>
      <c r="E180" s="231" t="s">
        <v>1</v>
      </c>
      <c r="F180" s="232" t="s">
        <v>339</v>
      </c>
      <c r="G180" s="230"/>
      <c r="H180" s="233">
        <v>21.766999999999999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263</v>
      </c>
      <c r="AU180" s="239" t="s">
        <v>95</v>
      </c>
      <c r="AV180" s="14" t="s">
        <v>217</v>
      </c>
      <c r="AW180" s="14" t="s">
        <v>41</v>
      </c>
      <c r="AX180" s="14" t="s">
        <v>93</v>
      </c>
      <c r="AY180" s="239" t="s">
        <v>209</v>
      </c>
    </row>
    <row r="181" spans="1:65" s="2" customFormat="1" ht="33" customHeight="1">
      <c r="A181" s="35"/>
      <c r="B181" s="36"/>
      <c r="C181" s="250" t="s">
        <v>284</v>
      </c>
      <c r="D181" s="250" t="s">
        <v>405</v>
      </c>
      <c r="E181" s="251" t="s">
        <v>4596</v>
      </c>
      <c r="F181" s="252" t="s">
        <v>4597</v>
      </c>
      <c r="G181" s="253" t="s">
        <v>383</v>
      </c>
      <c r="H181" s="254">
        <v>0.56100000000000005</v>
      </c>
      <c r="I181" s="255"/>
      <c r="J181" s="256">
        <f>ROUND(I181*H181,2)</f>
        <v>0</v>
      </c>
      <c r="K181" s="252" t="s">
        <v>1</v>
      </c>
      <c r="L181" s="257"/>
      <c r="M181" s="258" t="s">
        <v>1</v>
      </c>
      <c r="N181" s="259" t="s">
        <v>50</v>
      </c>
      <c r="O181" s="72"/>
      <c r="P181" s="203">
        <f>O181*H181</f>
        <v>0</v>
      </c>
      <c r="Q181" s="203">
        <v>1</v>
      </c>
      <c r="R181" s="203">
        <f>Q181*H181</f>
        <v>0.56100000000000005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526</v>
      </c>
      <c r="AT181" s="205" t="s">
        <v>405</v>
      </c>
      <c r="AU181" s="205" t="s">
        <v>95</v>
      </c>
      <c r="AY181" s="17" t="s">
        <v>209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7" t="s">
        <v>93</v>
      </c>
      <c r="BK181" s="206">
        <f>ROUND(I181*H181,2)</f>
        <v>0</v>
      </c>
      <c r="BL181" s="17" t="s">
        <v>416</v>
      </c>
      <c r="BM181" s="205" t="s">
        <v>4598</v>
      </c>
    </row>
    <row r="182" spans="1:65" s="13" customFormat="1" ht="11.25">
      <c r="B182" s="214"/>
      <c r="C182" s="215"/>
      <c r="D182" s="212" t="s">
        <v>263</v>
      </c>
      <c r="E182" s="216" t="s">
        <v>1</v>
      </c>
      <c r="F182" s="217" t="s">
        <v>4599</v>
      </c>
      <c r="G182" s="215"/>
      <c r="H182" s="218">
        <v>0.42299999999999999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263</v>
      </c>
      <c r="AU182" s="224" t="s">
        <v>95</v>
      </c>
      <c r="AV182" s="13" t="s">
        <v>95</v>
      </c>
      <c r="AW182" s="13" t="s">
        <v>41</v>
      </c>
      <c r="AX182" s="13" t="s">
        <v>85</v>
      </c>
      <c r="AY182" s="224" t="s">
        <v>209</v>
      </c>
    </row>
    <row r="183" spans="1:65" s="13" customFormat="1" ht="11.25">
      <c r="B183" s="214"/>
      <c r="C183" s="215"/>
      <c r="D183" s="212" t="s">
        <v>263</v>
      </c>
      <c r="E183" s="216" t="s">
        <v>1</v>
      </c>
      <c r="F183" s="217" t="s">
        <v>4600</v>
      </c>
      <c r="G183" s="215"/>
      <c r="H183" s="218">
        <v>7.2999999999999995E-2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263</v>
      </c>
      <c r="AU183" s="224" t="s">
        <v>95</v>
      </c>
      <c r="AV183" s="13" t="s">
        <v>95</v>
      </c>
      <c r="AW183" s="13" t="s">
        <v>41</v>
      </c>
      <c r="AX183" s="13" t="s">
        <v>85</v>
      </c>
      <c r="AY183" s="224" t="s">
        <v>209</v>
      </c>
    </row>
    <row r="184" spans="1:65" s="13" customFormat="1" ht="11.25">
      <c r="B184" s="214"/>
      <c r="C184" s="215"/>
      <c r="D184" s="212" t="s">
        <v>263</v>
      </c>
      <c r="E184" s="216" t="s">
        <v>1</v>
      </c>
      <c r="F184" s="217" t="s">
        <v>4601</v>
      </c>
      <c r="G184" s="215"/>
      <c r="H184" s="218">
        <v>6.5000000000000002E-2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263</v>
      </c>
      <c r="AU184" s="224" t="s">
        <v>95</v>
      </c>
      <c r="AV184" s="13" t="s">
        <v>95</v>
      </c>
      <c r="AW184" s="13" t="s">
        <v>41</v>
      </c>
      <c r="AX184" s="13" t="s">
        <v>85</v>
      </c>
      <c r="AY184" s="224" t="s">
        <v>209</v>
      </c>
    </row>
    <row r="185" spans="1:65" s="14" customFormat="1" ht="11.25">
      <c r="B185" s="229"/>
      <c r="C185" s="230"/>
      <c r="D185" s="212" t="s">
        <v>263</v>
      </c>
      <c r="E185" s="231" t="s">
        <v>1</v>
      </c>
      <c r="F185" s="232" t="s">
        <v>339</v>
      </c>
      <c r="G185" s="230"/>
      <c r="H185" s="233">
        <v>0.56100000000000005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263</v>
      </c>
      <c r="AU185" s="239" t="s">
        <v>95</v>
      </c>
      <c r="AV185" s="14" t="s">
        <v>217</v>
      </c>
      <c r="AW185" s="14" t="s">
        <v>41</v>
      </c>
      <c r="AX185" s="14" t="s">
        <v>93</v>
      </c>
      <c r="AY185" s="239" t="s">
        <v>209</v>
      </c>
    </row>
    <row r="186" spans="1:65" s="2" customFormat="1" ht="16.5" customHeight="1">
      <c r="A186" s="35"/>
      <c r="B186" s="36"/>
      <c r="C186" s="250" t="s">
        <v>289</v>
      </c>
      <c r="D186" s="250" t="s">
        <v>405</v>
      </c>
      <c r="E186" s="251" t="s">
        <v>4602</v>
      </c>
      <c r="F186" s="252" t="s">
        <v>4603</v>
      </c>
      <c r="G186" s="253" t="s">
        <v>334</v>
      </c>
      <c r="H186" s="254">
        <v>182.84299999999999</v>
      </c>
      <c r="I186" s="255"/>
      <c r="J186" s="256">
        <f>ROUND(I186*H186,2)</f>
        <v>0</v>
      </c>
      <c r="K186" s="252" t="s">
        <v>324</v>
      </c>
      <c r="L186" s="257"/>
      <c r="M186" s="258" t="s">
        <v>1</v>
      </c>
      <c r="N186" s="259" t="s">
        <v>50</v>
      </c>
      <c r="O186" s="72"/>
      <c r="P186" s="203">
        <f>O186*H186</f>
        <v>0</v>
      </c>
      <c r="Q186" s="203">
        <v>6.0000000000000002E-5</v>
      </c>
      <c r="R186" s="203">
        <f>Q186*H186</f>
        <v>1.0970579999999999E-2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526</v>
      </c>
      <c r="AT186" s="205" t="s">
        <v>405</v>
      </c>
      <c r="AU186" s="205" t="s">
        <v>95</v>
      </c>
      <c r="AY186" s="17" t="s">
        <v>209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7" t="s">
        <v>93</v>
      </c>
      <c r="BK186" s="206">
        <f>ROUND(I186*H186,2)</f>
        <v>0</v>
      </c>
      <c r="BL186" s="17" t="s">
        <v>416</v>
      </c>
      <c r="BM186" s="205" t="s">
        <v>4604</v>
      </c>
    </row>
    <row r="187" spans="1:65" s="13" customFormat="1" ht="22.5">
      <c r="B187" s="214"/>
      <c r="C187" s="215"/>
      <c r="D187" s="212" t="s">
        <v>263</v>
      </c>
      <c r="E187" s="216" t="s">
        <v>1</v>
      </c>
      <c r="F187" s="217" t="s">
        <v>4605</v>
      </c>
      <c r="G187" s="215"/>
      <c r="H187" s="218">
        <v>182.84299999999999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263</v>
      </c>
      <c r="AU187" s="224" t="s">
        <v>95</v>
      </c>
      <c r="AV187" s="13" t="s">
        <v>95</v>
      </c>
      <c r="AW187" s="13" t="s">
        <v>41</v>
      </c>
      <c r="AX187" s="13" t="s">
        <v>85</v>
      </c>
      <c r="AY187" s="224" t="s">
        <v>209</v>
      </c>
    </row>
    <row r="188" spans="1:65" s="14" customFormat="1" ht="11.25">
      <c r="B188" s="229"/>
      <c r="C188" s="230"/>
      <c r="D188" s="212" t="s">
        <v>263</v>
      </c>
      <c r="E188" s="231" t="s">
        <v>1</v>
      </c>
      <c r="F188" s="232" t="s">
        <v>339</v>
      </c>
      <c r="G188" s="230"/>
      <c r="H188" s="233">
        <v>182.84299999999999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263</v>
      </c>
      <c r="AU188" s="239" t="s">
        <v>95</v>
      </c>
      <c r="AV188" s="14" t="s">
        <v>217</v>
      </c>
      <c r="AW188" s="14" t="s">
        <v>41</v>
      </c>
      <c r="AX188" s="14" t="s">
        <v>93</v>
      </c>
      <c r="AY188" s="239" t="s">
        <v>209</v>
      </c>
    </row>
    <row r="189" spans="1:65" s="2" customFormat="1" ht="33" customHeight="1">
      <c r="A189" s="35"/>
      <c r="B189" s="36"/>
      <c r="C189" s="250" t="s">
        <v>416</v>
      </c>
      <c r="D189" s="250" t="s">
        <v>405</v>
      </c>
      <c r="E189" s="251" t="s">
        <v>4606</v>
      </c>
      <c r="F189" s="252" t="s">
        <v>4607</v>
      </c>
      <c r="G189" s="253" t="s">
        <v>462</v>
      </c>
      <c r="H189" s="254">
        <v>17.853999999999999</v>
      </c>
      <c r="I189" s="255"/>
      <c r="J189" s="256">
        <f>ROUND(I189*H189,2)</f>
        <v>0</v>
      </c>
      <c r="K189" s="252" t="s">
        <v>324</v>
      </c>
      <c r="L189" s="257"/>
      <c r="M189" s="258" t="s">
        <v>1</v>
      </c>
      <c r="N189" s="259" t="s">
        <v>50</v>
      </c>
      <c r="O189" s="72"/>
      <c r="P189" s="203">
        <f>O189*H189</f>
        <v>0</v>
      </c>
      <c r="Q189" s="203">
        <v>7.9000000000000001E-4</v>
      </c>
      <c r="R189" s="203">
        <f>Q189*H189</f>
        <v>1.410466E-2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526</v>
      </c>
      <c r="AT189" s="205" t="s">
        <v>405</v>
      </c>
      <c r="AU189" s="205" t="s">
        <v>95</v>
      </c>
      <c r="AY189" s="17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7" t="s">
        <v>93</v>
      </c>
      <c r="BK189" s="206">
        <f>ROUND(I189*H189,2)</f>
        <v>0</v>
      </c>
      <c r="BL189" s="17" t="s">
        <v>416</v>
      </c>
      <c r="BM189" s="205" t="s">
        <v>4608</v>
      </c>
    </row>
    <row r="190" spans="1:65" s="13" customFormat="1" ht="22.5">
      <c r="B190" s="214"/>
      <c r="C190" s="215"/>
      <c r="D190" s="212" t="s">
        <v>263</v>
      </c>
      <c r="E190" s="216" t="s">
        <v>1</v>
      </c>
      <c r="F190" s="217" t="s">
        <v>4609</v>
      </c>
      <c r="G190" s="215"/>
      <c r="H190" s="218">
        <v>17.853999999999999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263</v>
      </c>
      <c r="AU190" s="224" t="s">
        <v>95</v>
      </c>
      <c r="AV190" s="13" t="s">
        <v>95</v>
      </c>
      <c r="AW190" s="13" t="s">
        <v>41</v>
      </c>
      <c r="AX190" s="13" t="s">
        <v>85</v>
      </c>
      <c r="AY190" s="224" t="s">
        <v>209</v>
      </c>
    </row>
    <row r="191" spans="1:65" s="14" customFormat="1" ht="11.25">
      <c r="B191" s="229"/>
      <c r="C191" s="230"/>
      <c r="D191" s="212" t="s">
        <v>263</v>
      </c>
      <c r="E191" s="231" t="s">
        <v>1</v>
      </c>
      <c r="F191" s="232" t="s">
        <v>339</v>
      </c>
      <c r="G191" s="230"/>
      <c r="H191" s="233">
        <v>17.853999999999999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263</v>
      </c>
      <c r="AU191" s="239" t="s">
        <v>95</v>
      </c>
      <c r="AV191" s="14" t="s">
        <v>217</v>
      </c>
      <c r="AW191" s="14" t="s">
        <v>41</v>
      </c>
      <c r="AX191" s="14" t="s">
        <v>93</v>
      </c>
      <c r="AY191" s="239" t="s">
        <v>209</v>
      </c>
    </row>
    <row r="192" spans="1:65" s="2" customFormat="1" ht="24.2" customHeight="1">
      <c r="A192" s="35"/>
      <c r="B192" s="36"/>
      <c r="C192" s="250" t="s">
        <v>422</v>
      </c>
      <c r="D192" s="250" t="s">
        <v>405</v>
      </c>
      <c r="E192" s="251" t="s">
        <v>4610</v>
      </c>
      <c r="F192" s="252" t="s">
        <v>4611</v>
      </c>
      <c r="G192" s="253" t="s">
        <v>4612</v>
      </c>
      <c r="H192" s="254">
        <v>1.6970000000000001</v>
      </c>
      <c r="I192" s="255"/>
      <c r="J192" s="256">
        <f>ROUND(I192*H192,2)</f>
        <v>0</v>
      </c>
      <c r="K192" s="252" t="s">
        <v>324</v>
      </c>
      <c r="L192" s="257"/>
      <c r="M192" s="258" t="s">
        <v>1</v>
      </c>
      <c r="N192" s="259" t="s">
        <v>50</v>
      </c>
      <c r="O192" s="72"/>
      <c r="P192" s="203">
        <f>O192*H192</f>
        <v>0</v>
      </c>
      <c r="Q192" s="203">
        <v>9.8999999999999999E-4</v>
      </c>
      <c r="R192" s="203">
        <f>Q192*H192</f>
        <v>1.6800300000000001E-3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526</v>
      </c>
      <c r="AT192" s="205" t="s">
        <v>405</v>
      </c>
      <c r="AU192" s="205" t="s">
        <v>95</v>
      </c>
      <c r="AY192" s="17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93</v>
      </c>
      <c r="BK192" s="206">
        <f>ROUND(I192*H192,2)</f>
        <v>0</v>
      </c>
      <c r="BL192" s="17" t="s">
        <v>416</v>
      </c>
      <c r="BM192" s="205" t="s">
        <v>4613</v>
      </c>
    </row>
    <row r="193" spans="1:65" s="13" customFormat="1" ht="11.25">
      <c r="B193" s="214"/>
      <c r="C193" s="215"/>
      <c r="D193" s="212" t="s">
        <v>263</v>
      </c>
      <c r="E193" s="216" t="s">
        <v>1</v>
      </c>
      <c r="F193" s="217" t="s">
        <v>4614</v>
      </c>
      <c r="G193" s="215"/>
      <c r="H193" s="218">
        <v>1.6970000000000001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263</v>
      </c>
      <c r="AU193" s="224" t="s">
        <v>95</v>
      </c>
      <c r="AV193" s="13" t="s">
        <v>95</v>
      </c>
      <c r="AW193" s="13" t="s">
        <v>41</v>
      </c>
      <c r="AX193" s="13" t="s">
        <v>85</v>
      </c>
      <c r="AY193" s="224" t="s">
        <v>209</v>
      </c>
    </row>
    <row r="194" spans="1:65" s="14" customFormat="1" ht="11.25">
      <c r="B194" s="229"/>
      <c r="C194" s="230"/>
      <c r="D194" s="212" t="s">
        <v>263</v>
      </c>
      <c r="E194" s="231" t="s">
        <v>1</v>
      </c>
      <c r="F194" s="232" t="s">
        <v>339</v>
      </c>
      <c r="G194" s="230"/>
      <c r="H194" s="233">
        <v>1.6970000000000001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263</v>
      </c>
      <c r="AU194" s="239" t="s">
        <v>95</v>
      </c>
      <c r="AV194" s="14" t="s">
        <v>217</v>
      </c>
      <c r="AW194" s="14" t="s">
        <v>41</v>
      </c>
      <c r="AX194" s="14" t="s">
        <v>93</v>
      </c>
      <c r="AY194" s="239" t="s">
        <v>209</v>
      </c>
    </row>
    <row r="195" spans="1:65" s="2" customFormat="1" ht="24">
      <c r="A195" s="35"/>
      <c r="B195" s="36"/>
      <c r="C195" s="250" t="s">
        <v>428</v>
      </c>
      <c r="D195" s="250" t="s">
        <v>405</v>
      </c>
      <c r="E195" s="251" t="s">
        <v>4615</v>
      </c>
      <c r="F195" s="252" t="s">
        <v>4616</v>
      </c>
      <c r="G195" s="253" t="s">
        <v>4612</v>
      </c>
      <c r="H195" s="254">
        <v>1.6970000000000001</v>
      </c>
      <c r="I195" s="255"/>
      <c r="J195" s="256">
        <f>ROUND(I195*H195,2)</f>
        <v>0</v>
      </c>
      <c r="K195" s="252" t="s">
        <v>324</v>
      </c>
      <c r="L195" s="257"/>
      <c r="M195" s="258" t="s">
        <v>1</v>
      </c>
      <c r="N195" s="259" t="s">
        <v>50</v>
      </c>
      <c r="O195" s="72"/>
      <c r="P195" s="203">
        <f>O195*H195</f>
        <v>0</v>
      </c>
      <c r="Q195" s="203">
        <v>5.5799999999999999E-3</v>
      </c>
      <c r="R195" s="203">
        <f>Q195*H195</f>
        <v>9.4692600000000002E-3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526</v>
      </c>
      <c r="AT195" s="205" t="s">
        <v>405</v>
      </c>
      <c r="AU195" s="205" t="s">
        <v>95</v>
      </c>
      <c r="AY195" s="17" t="s">
        <v>209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7" t="s">
        <v>93</v>
      </c>
      <c r="BK195" s="206">
        <f>ROUND(I195*H195,2)</f>
        <v>0</v>
      </c>
      <c r="BL195" s="17" t="s">
        <v>416</v>
      </c>
      <c r="BM195" s="205" t="s">
        <v>4617</v>
      </c>
    </row>
    <row r="196" spans="1:65" s="13" customFormat="1" ht="11.25">
      <c r="B196" s="214"/>
      <c r="C196" s="215"/>
      <c r="D196" s="212" t="s">
        <v>263</v>
      </c>
      <c r="E196" s="216" t="s">
        <v>1</v>
      </c>
      <c r="F196" s="217" t="s">
        <v>4614</v>
      </c>
      <c r="G196" s="215"/>
      <c r="H196" s="218">
        <v>1.6970000000000001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263</v>
      </c>
      <c r="AU196" s="224" t="s">
        <v>95</v>
      </c>
      <c r="AV196" s="13" t="s">
        <v>95</v>
      </c>
      <c r="AW196" s="13" t="s">
        <v>41</v>
      </c>
      <c r="AX196" s="13" t="s">
        <v>85</v>
      </c>
      <c r="AY196" s="224" t="s">
        <v>209</v>
      </c>
    </row>
    <row r="197" spans="1:65" s="14" customFormat="1" ht="11.25">
      <c r="B197" s="229"/>
      <c r="C197" s="230"/>
      <c r="D197" s="212" t="s">
        <v>263</v>
      </c>
      <c r="E197" s="231" t="s">
        <v>1</v>
      </c>
      <c r="F197" s="232" t="s">
        <v>339</v>
      </c>
      <c r="G197" s="230"/>
      <c r="H197" s="233">
        <v>1.6970000000000001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263</v>
      </c>
      <c r="AU197" s="239" t="s">
        <v>95</v>
      </c>
      <c r="AV197" s="14" t="s">
        <v>217</v>
      </c>
      <c r="AW197" s="14" t="s">
        <v>41</v>
      </c>
      <c r="AX197" s="14" t="s">
        <v>93</v>
      </c>
      <c r="AY197" s="239" t="s">
        <v>209</v>
      </c>
    </row>
    <row r="198" spans="1:65" s="2" customFormat="1" ht="24.2" customHeight="1">
      <c r="A198" s="35"/>
      <c r="B198" s="36"/>
      <c r="C198" s="194" t="s">
        <v>434</v>
      </c>
      <c r="D198" s="194" t="s">
        <v>212</v>
      </c>
      <c r="E198" s="195" t="s">
        <v>4618</v>
      </c>
      <c r="F198" s="196" t="s">
        <v>4619</v>
      </c>
      <c r="G198" s="197" t="s">
        <v>2034</v>
      </c>
      <c r="H198" s="198">
        <v>1059.7909999999999</v>
      </c>
      <c r="I198" s="199"/>
      <c r="J198" s="200">
        <f>ROUND(I198*H198,2)</f>
        <v>0</v>
      </c>
      <c r="K198" s="196" t="s">
        <v>324</v>
      </c>
      <c r="L198" s="40"/>
      <c r="M198" s="201" t="s">
        <v>1</v>
      </c>
      <c r="N198" s="202" t="s">
        <v>50</v>
      </c>
      <c r="O198" s="72"/>
      <c r="P198" s="203">
        <f>O198*H198</f>
        <v>0</v>
      </c>
      <c r="Q198" s="203">
        <v>5.0000000000000002E-5</v>
      </c>
      <c r="R198" s="203">
        <f>Q198*H198</f>
        <v>5.2989549999999996E-2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416</v>
      </c>
      <c r="AT198" s="205" t="s">
        <v>212</v>
      </c>
      <c r="AU198" s="205" t="s">
        <v>95</v>
      </c>
      <c r="AY198" s="17" t="s">
        <v>209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7" t="s">
        <v>93</v>
      </c>
      <c r="BK198" s="206">
        <f>ROUND(I198*H198,2)</f>
        <v>0</v>
      </c>
      <c r="BL198" s="17" t="s">
        <v>416</v>
      </c>
      <c r="BM198" s="205" t="s">
        <v>4620</v>
      </c>
    </row>
    <row r="199" spans="1:65" s="2" customFormat="1" ht="11.25">
      <c r="A199" s="35"/>
      <c r="B199" s="36"/>
      <c r="C199" s="37"/>
      <c r="D199" s="207" t="s">
        <v>219</v>
      </c>
      <c r="E199" s="37"/>
      <c r="F199" s="208" t="s">
        <v>4621</v>
      </c>
      <c r="G199" s="37"/>
      <c r="H199" s="37"/>
      <c r="I199" s="209"/>
      <c r="J199" s="37"/>
      <c r="K199" s="37"/>
      <c r="L199" s="40"/>
      <c r="M199" s="210"/>
      <c r="N199" s="211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7" t="s">
        <v>219</v>
      </c>
      <c r="AU199" s="17" t="s">
        <v>95</v>
      </c>
    </row>
    <row r="200" spans="1:65" s="15" customFormat="1" ht="11.25">
      <c r="B200" s="240"/>
      <c r="C200" s="241"/>
      <c r="D200" s="212" t="s">
        <v>263</v>
      </c>
      <c r="E200" s="242" t="s">
        <v>1</v>
      </c>
      <c r="F200" s="243" t="s">
        <v>4622</v>
      </c>
      <c r="G200" s="241"/>
      <c r="H200" s="242" t="s">
        <v>1</v>
      </c>
      <c r="I200" s="244"/>
      <c r="J200" s="241"/>
      <c r="K200" s="241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263</v>
      </c>
      <c r="AU200" s="249" t="s">
        <v>95</v>
      </c>
      <c r="AV200" s="15" t="s">
        <v>93</v>
      </c>
      <c r="AW200" s="15" t="s">
        <v>41</v>
      </c>
      <c r="AX200" s="15" t="s">
        <v>85</v>
      </c>
      <c r="AY200" s="249" t="s">
        <v>209</v>
      </c>
    </row>
    <row r="201" spans="1:65" s="13" customFormat="1" ht="11.25">
      <c r="B201" s="214"/>
      <c r="C201" s="215"/>
      <c r="D201" s="212" t="s">
        <v>263</v>
      </c>
      <c r="E201" s="216" t="s">
        <v>1</v>
      </c>
      <c r="F201" s="217" t="s">
        <v>4623</v>
      </c>
      <c r="G201" s="215"/>
      <c r="H201" s="218">
        <v>218.19499999999999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263</v>
      </c>
      <c r="AU201" s="224" t="s">
        <v>95</v>
      </c>
      <c r="AV201" s="13" t="s">
        <v>95</v>
      </c>
      <c r="AW201" s="13" t="s">
        <v>41</v>
      </c>
      <c r="AX201" s="13" t="s">
        <v>85</v>
      </c>
      <c r="AY201" s="224" t="s">
        <v>209</v>
      </c>
    </row>
    <row r="202" spans="1:65" s="15" customFormat="1" ht="11.25">
      <c r="B202" s="240"/>
      <c r="C202" s="241"/>
      <c r="D202" s="212" t="s">
        <v>263</v>
      </c>
      <c r="E202" s="242" t="s">
        <v>1</v>
      </c>
      <c r="F202" s="243" t="s">
        <v>4624</v>
      </c>
      <c r="G202" s="241"/>
      <c r="H202" s="242" t="s">
        <v>1</v>
      </c>
      <c r="I202" s="244"/>
      <c r="J202" s="241"/>
      <c r="K202" s="241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263</v>
      </c>
      <c r="AU202" s="249" t="s">
        <v>95</v>
      </c>
      <c r="AV202" s="15" t="s">
        <v>93</v>
      </c>
      <c r="AW202" s="15" t="s">
        <v>41</v>
      </c>
      <c r="AX202" s="15" t="s">
        <v>85</v>
      </c>
      <c r="AY202" s="249" t="s">
        <v>209</v>
      </c>
    </row>
    <row r="203" spans="1:65" s="13" customFormat="1" ht="11.25">
      <c r="B203" s="214"/>
      <c r="C203" s="215"/>
      <c r="D203" s="212" t="s">
        <v>263</v>
      </c>
      <c r="E203" s="216" t="s">
        <v>1</v>
      </c>
      <c r="F203" s="217" t="s">
        <v>4625</v>
      </c>
      <c r="G203" s="215"/>
      <c r="H203" s="218">
        <v>170.21799999999999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263</v>
      </c>
      <c r="AU203" s="224" t="s">
        <v>95</v>
      </c>
      <c r="AV203" s="13" t="s">
        <v>95</v>
      </c>
      <c r="AW203" s="13" t="s">
        <v>41</v>
      </c>
      <c r="AX203" s="13" t="s">
        <v>85</v>
      </c>
      <c r="AY203" s="224" t="s">
        <v>209</v>
      </c>
    </row>
    <row r="204" spans="1:65" s="13" customFormat="1" ht="11.25">
      <c r="B204" s="214"/>
      <c r="C204" s="215"/>
      <c r="D204" s="212" t="s">
        <v>263</v>
      </c>
      <c r="E204" s="216" t="s">
        <v>1</v>
      </c>
      <c r="F204" s="217" t="s">
        <v>4626</v>
      </c>
      <c r="G204" s="215"/>
      <c r="H204" s="218">
        <v>35.42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263</v>
      </c>
      <c r="AU204" s="224" t="s">
        <v>95</v>
      </c>
      <c r="AV204" s="13" t="s">
        <v>95</v>
      </c>
      <c r="AW204" s="13" t="s">
        <v>41</v>
      </c>
      <c r="AX204" s="13" t="s">
        <v>85</v>
      </c>
      <c r="AY204" s="224" t="s">
        <v>209</v>
      </c>
    </row>
    <row r="205" spans="1:65" s="13" customFormat="1" ht="22.5">
      <c r="B205" s="214"/>
      <c r="C205" s="215"/>
      <c r="D205" s="212" t="s">
        <v>263</v>
      </c>
      <c r="E205" s="216" t="s">
        <v>1</v>
      </c>
      <c r="F205" s="217" t="s">
        <v>4627</v>
      </c>
      <c r="G205" s="215"/>
      <c r="H205" s="218">
        <v>172.59399999999999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263</v>
      </c>
      <c r="AU205" s="224" t="s">
        <v>95</v>
      </c>
      <c r="AV205" s="13" t="s">
        <v>95</v>
      </c>
      <c r="AW205" s="13" t="s">
        <v>41</v>
      </c>
      <c r="AX205" s="13" t="s">
        <v>85</v>
      </c>
      <c r="AY205" s="224" t="s">
        <v>209</v>
      </c>
    </row>
    <row r="206" spans="1:65" s="15" customFormat="1" ht="11.25">
      <c r="B206" s="240"/>
      <c r="C206" s="241"/>
      <c r="D206" s="212" t="s">
        <v>263</v>
      </c>
      <c r="E206" s="242" t="s">
        <v>1</v>
      </c>
      <c r="F206" s="243" t="s">
        <v>4628</v>
      </c>
      <c r="G206" s="241"/>
      <c r="H206" s="242" t="s">
        <v>1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263</v>
      </c>
      <c r="AU206" s="249" t="s">
        <v>95</v>
      </c>
      <c r="AV206" s="15" t="s">
        <v>93</v>
      </c>
      <c r="AW206" s="15" t="s">
        <v>41</v>
      </c>
      <c r="AX206" s="15" t="s">
        <v>85</v>
      </c>
      <c r="AY206" s="249" t="s">
        <v>209</v>
      </c>
    </row>
    <row r="207" spans="1:65" s="13" customFormat="1" ht="22.5">
      <c r="B207" s="214"/>
      <c r="C207" s="215"/>
      <c r="D207" s="212" t="s">
        <v>263</v>
      </c>
      <c r="E207" s="216" t="s">
        <v>1</v>
      </c>
      <c r="F207" s="217" t="s">
        <v>4629</v>
      </c>
      <c r="G207" s="215"/>
      <c r="H207" s="218">
        <v>396.53800000000001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263</v>
      </c>
      <c r="AU207" s="224" t="s">
        <v>95</v>
      </c>
      <c r="AV207" s="13" t="s">
        <v>95</v>
      </c>
      <c r="AW207" s="13" t="s">
        <v>41</v>
      </c>
      <c r="AX207" s="13" t="s">
        <v>85</v>
      </c>
      <c r="AY207" s="224" t="s">
        <v>209</v>
      </c>
    </row>
    <row r="208" spans="1:65" s="15" customFormat="1" ht="11.25">
      <c r="B208" s="240"/>
      <c r="C208" s="241"/>
      <c r="D208" s="212" t="s">
        <v>263</v>
      </c>
      <c r="E208" s="242" t="s">
        <v>1</v>
      </c>
      <c r="F208" s="243" t="s">
        <v>4630</v>
      </c>
      <c r="G208" s="241"/>
      <c r="H208" s="242" t="s">
        <v>1</v>
      </c>
      <c r="I208" s="244"/>
      <c r="J208" s="241"/>
      <c r="K208" s="241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263</v>
      </c>
      <c r="AU208" s="249" t="s">
        <v>95</v>
      </c>
      <c r="AV208" s="15" t="s">
        <v>93</v>
      </c>
      <c r="AW208" s="15" t="s">
        <v>41</v>
      </c>
      <c r="AX208" s="15" t="s">
        <v>85</v>
      </c>
      <c r="AY208" s="249" t="s">
        <v>209</v>
      </c>
    </row>
    <row r="209" spans="1:65" s="13" customFormat="1" ht="11.25">
      <c r="B209" s="214"/>
      <c r="C209" s="215"/>
      <c r="D209" s="212" t="s">
        <v>263</v>
      </c>
      <c r="E209" s="216" t="s">
        <v>1</v>
      </c>
      <c r="F209" s="217" t="s">
        <v>4631</v>
      </c>
      <c r="G209" s="215"/>
      <c r="H209" s="218">
        <v>7.5460000000000003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263</v>
      </c>
      <c r="AU209" s="224" t="s">
        <v>95</v>
      </c>
      <c r="AV209" s="13" t="s">
        <v>95</v>
      </c>
      <c r="AW209" s="13" t="s">
        <v>41</v>
      </c>
      <c r="AX209" s="13" t="s">
        <v>85</v>
      </c>
      <c r="AY209" s="224" t="s">
        <v>209</v>
      </c>
    </row>
    <row r="210" spans="1:65" s="15" customFormat="1" ht="11.25">
      <c r="B210" s="240"/>
      <c r="C210" s="241"/>
      <c r="D210" s="212" t="s">
        <v>263</v>
      </c>
      <c r="E210" s="242" t="s">
        <v>1</v>
      </c>
      <c r="F210" s="243" t="s">
        <v>4632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263</v>
      </c>
      <c r="AU210" s="249" t="s">
        <v>95</v>
      </c>
      <c r="AV210" s="15" t="s">
        <v>93</v>
      </c>
      <c r="AW210" s="15" t="s">
        <v>41</v>
      </c>
      <c r="AX210" s="15" t="s">
        <v>85</v>
      </c>
      <c r="AY210" s="249" t="s">
        <v>209</v>
      </c>
    </row>
    <row r="211" spans="1:65" s="13" customFormat="1" ht="11.25">
      <c r="B211" s="214"/>
      <c r="C211" s="215"/>
      <c r="D211" s="212" t="s">
        <v>263</v>
      </c>
      <c r="E211" s="216" t="s">
        <v>1</v>
      </c>
      <c r="F211" s="217" t="s">
        <v>4633</v>
      </c>
      <c r="G211" s="215"/>
      <c r="H211" s="218">
        <v>17.28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263</v>
      </c>
      <c r="AU211" s="224" t="s">
        <v>95</v>
      </c>
      <c r="AV211" s="13" t="s">
        <v>95</v>
      </c>
      <c r="AW211" s="13" t="s">
        <v>41</v>
      </c>
      <c r="AX211" s="13" t="s">
        <v>85</v>
      </c>
      <c r="AY211" s="224" t="s">
        <v>209</v>
      </c>
    </row>
    <row r="212" spans="1:65" s="15" customFormat="1" ht="11.25">
      <c r="B212" s="240"/>
      <c r="C212" s="241"/>
      <c r="D212" s="212" t="s">
        <v>263</v>
      </c>
      <c r="E212" s="242" t="s">
        <v>1</v>
      </c>
      <c r="F212" s="243" t="s">
        <v>4634</v>
      </c>
      <c r="G212" s="241"/>
      <c r="H212" s="242" t="s">
        <v>1</v>
      </c>
      <c r="I212" s="244"/>
      <c r="J212" s="241"/>
      <c r="K212" s="241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263</v>
      </c>
      <c r="AU212" s="249" t="s">
        <v>95</v>
      </c>
      <c r="AV212" s="15" t="s">
        <v>93</v>
      </c>
      <c r="AW212" s="15" t="s">
        <v>41</v>
      </c>
      <c r="AX212" s="15" t="s">
        <v>85</v>
      </c>
      <c r="AY212" s="249" t="s">
        <v>209</v>
      </c>
    </row>
    <row r="213" spans="1:65" s="13" customFormat="1" ht="11.25">
      <c r="B213" s="214"/>
      <c r="C213" s="215"/>
      <c r="D213" s="212" t="s">
        <v>263</v>
      </c>
      <c r="E213" s="216" t="s">
        <v>1</v>
      </c>
      <c r="F213" s="217" t="s">
        <v>4635</v>
      </c>
      <c r="G213" s="215"/>
      <c r="H213" s="218">
        <v>9.6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263</v>
      </c>
      <c r="AU213" s="224" t="s">
        <v>95</v>
      </c>
      <c r="AV213" s="13" t="s">
        <v>95</v>
      </c>
      <c r="AW213" s="13" t="s">
        <v>41</v>
      </c>
      <c r="AX213" s="13" t="s">
        <v>85</v>
      </c>
      <c r="AY213" s="224" t="s">
        <v>209</v>
      </c>
    </row>
    <row r="214" spans="1:65" s="13" customFormat="1" ht="11.25">
      <c r="B214" s="214"/>
      <c r="C214" s="215"/>
      <c r="D214" s="212" t="s">
        <v>263</v>
      </c>
      <c r="E214" s="216" t="s">
        <v>1</v>
      </c>
      <c r="F214" s="217" t="s">
        <v>4636</v>
      </c>
      <c r="G214" s="215"/>
      <c r="H214" s="218">
        <v>32.4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263</v>
      </c>
      <c r="AU214" s="224" t="s">
        <v>95</v>
      </c>
      <c r="AV214" s="13" t="s">
        <v>95</v>
      </c>
      <c r="AW214" s="13" t="s">
        <v>41</v>
      </c>
      <c r="AX214" s="13" t="s">
        <v>85</v>
      </c>
      <c r="AY214" s="224" t="s">
        <v>209</v>
      </c>
    </row>
    <row r="215" spans="1:65" s="14" customFormat="1" ht="11.25">
      <c r="B215" s="229"/>
      <c r="C215" s="230"/>
      <c r="D215" s="212" t="s">
        <v>263</v>
      </c>
      <c r="E215" s="231" t="s">
        <v>1</v>
      </c>
      <c r="F215" s="232" t="s">
        <v>339</v>
      </c>
      <c r="G215" s="230"/>
      <c r="H215" s="233">
        <v>1059.7909999999999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263</v>
      </c>
      <c r="AU215" s="239" t="s">
        <v>95</v>
      </c>
      <c r="AV215" s="14" t="s">
        <v>217</v>
      </c>
      <c r="AW215" s="14" t="s">
        <v>41</v>
      </c>
      <c r="AX215" s="14" t="s">
        <v>93</v>
      </c>
      <c r="AY215" s="239" t="s">
        <v>209</v>
      </c>
    </row>
    <row r="216" spans="1:65" s="2" customFormat="1" ht="24.2" customHeight="1">
      <c r="A216" s="35"/>
      <c r="B216" s="36"/>
      <c r="C216" s="250" t="s">
        <v>440</v>
      </c>
      <c r="D216" s="250" t="s">
        <v>405</v>
      </c>
      <c r="E216" s="251" t="s">
        <v>4637</v>
      </c>
      <c r="F216" s="252" t="s">
        <v>4638</v>
      </c>
      <c r="G216" s="253" t="s">
        <v>334</v>
      </c>
      <c r="H216" s="254">
        <v>6.59</v>
      </c>
      <c r="I216" s="255"/>
      <c r="J216" s="256">
        <f>ROUND(I216*H216,2)</f>
        <v>0</v>
      </c>
      <c r="K216" s="252" t="s">
        <v>1</v>
      </c>
      <c r="L216" s="257"/>
      <c r="M216" s="258" t="s">
        <v>1</v>
      </c>
      <c r="N216" s="259" t="s">
        <v>50</v>
      </c>
      <c r="O216" s="72"/>
      <c r="P216" s="203">
        <f>O216*H216</f>
        <v>0</v>
      </c>
      <c r="Q216" s="203">
        <v>3.3110000000000001E-2</v>
      </c>
      <c r="R216" s="203">
        <f>Q216*H216</f>
        <v>0.2181949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526</v>
      </c>
      <c r="AT216" s="205" t="s">
        <v>405</v>
      </c>
      <c r="AU216" s="205" t="s">
        <v>95</v>
      </c>
      <c r="AY216" s="17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93</v>
      </c>
      <c r="BK216" s="206">
        <f>ROUND(I216*H216,2)</f>
        <v>0</v>
      </c>
      <c r="BL216" s="17" t="s">
        <v>416</v>
      </c>
      <c r="BM216" s="205" t="s">
        <v>4639</v>
      </c>
    </row>
    <row r="217" spans="1:65" s="13" customFormat="1" ht="11.25">
      <c r="B217" s="214"/>
      <c r="C217" s="215"/>
      <c r="D217" s="212" t="s">
        <v>263</v>
      </c>
      <c r="E217" s="216" t="s">
        <v>1</v>
      </c>
      <c r="F217" s="217" t="s">
        <v>4640</v>
      </c>
      <c r="G217" s="215"/>
      <c r="H217" s="218">
        <v>6.59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263</v>
      </c>
      <c r="AU217" s="224" t="s">
        <v>95</v>
      </c>
      <c r="AV217" s="13" t="s">
        <v>95</v>
      </c>
      <c r="AW217" s="13" t="s">
        <v>41</v>
      </c>
      <c r="AX217" s="13" t="s">
        <v>85</v>
      </c>
      <c r="AY217" s="224" t="s">
        <v>209</v>
      </c>
    </row>
    <row r="218" spans="1:65" s="14" customFormat="1" ht="11.25">
      <c r="B218" s="229"/>
      <c r="C218" s="230"/>
      <c r="D218" s="212" t="s">
        <v>263</v>
      </c>
      <c r="E218" s="231" t="s">
        <v>1</v>
      </c>
      <c r="F218" s="232" t="s">
        <v>339</v>
      </c>
      <c r="G218" s="230"/>
      <c r="H218" s="233">
        <v>6.59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263</v>
      </c>
      <c r="AU218" s="239" t="s">
        <v>95</v>
      </c>
      <c r="AV218" s="14" t="s">
        <v>217</v>
      </c>
      <c r="AW218" s="14" t="s">
        <v>41</v>
      </c>
      <c r="AX218" s="14" t="s">
        <v>93</v>
      </c>
      <c r="AY218" s="239" t="s">
        <v>209</v>
      </c>
    </row>
    <row r="219" spans="1:65" s="2" customFormat="1" ht="21.75" customHeight="1">
      <c r="A219" s="35"/>
      <c r="B219" s="36"/>
      <c r="C219" s="250" t="s">
        <v>7</v>
      </c>
      <c r="D219" s="250" t="s">
        <v>405</v>
      </c>
      <c r="E219" s="251" t="s">
        <v>4641</v>
      </c>
      <c r="F219" s="252" t="s">
        <v>4642</v>
      </c>
      <c r="G219" s="253" t="s">
        <v>383</v>
      </c>
      <c r="H219" s="254">
        <v>0.17899999999999999</v>
      </c>
      <c r="I219" s="255"/>
      <c r="J219" s="256">
        <f>ROUND(I219*H219,2)</f>
        <v>0</v>
      </c>
      <c r="K219" s="252" t="s">
        <v>324</v>
      </c>
      <c r="L219" s="257"/>
      <c r="M219" s="258" t="s">
        <v>1</v>
      </c>
      <c r="N219" s="259" t="s">
        <v>50</v>
      </c>
      <c r="O219" s="72"/>
      <c r="P219" s="203">
        <f>O219*H219</f>
        <v>0</v>
      </c>
      <c r="Q219" s="203">
        <v>1</v>
      </c>
      <c r="R219" s="203">
        <f>Q219*H219</f>
        <v>0.17899999999999999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526</v>
      </c>
      <c r="AT219" s="205" t="s">
        <v>405</v>
      </c>
      <c r="AU219" s="205" t="s">
        <v>95</v>
      </c>
      <c r="AY219" s="17" t="s">
        <v>209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7" t="s">
        <v>93</v>
      </c>
      <c r="BK219" s="206">
        <f>ROUND(I219*H219,2)</f>
        <v>0</v>
      </c>
      <c r="BL219" s="17" t="s">
        <v>416</v>
      </c>
      <c r="BM219" s="205" t="s">
        <v>4643</v>
      </c>
    </row>
    <row r="220" spans="1:65" s="2" customFormat="1" ht="19.5">
      <c r="A220" s="35"/>
      <c r="B220" s="36"/>
      <c r="C220" s="37"/>
      <c r="D220" s="212" t="s">
        <v>221</v>
      </c>
      <c r="E220" s="37"/>
      <c r="F220" s="213" t="s">
        <v>4644</v>
      </c>
      <c r="G220" s="37"/>
      <c r="H220" s="37"/>
      <c r="I220" s="209"/>
      <c r="J220" s="37"/>
      <c r="K220" s="37"/>
      <c r="L220" s="40"/>
      <c r="M220" s="210"/>
      <c r="N220" s="211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7" t="s">
        <v>221</v>
      </c>
      <c r="AU220" s="17" t="s">
        <v>95</v>
      </c>
    </row>
    <row r="221" spans="1:65" s="15" customFormat="1" ht="11.25">
      <c r="B221" s="240"/>
      <c r="C221" s="241"/>
      <c r="D221" s="212" t="s">
        <v>263</v>
      </c>
      <c r="E221" s="242" t="s">
        <v>1</v>
      </c>
      <c r="F221" s="243" t="s">
        <v>4624</v>
      </c>
      <c r="G221" s="241"/>
      <c r="H221" s="242" t="s">
        <v>1</v>
      </c>
      <c r="I221" s="244"/>
      <c r="J221" s="241"/>
      <c r="K221" s="241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263</v>
      </c>
      <c r="AU221" s="249" t="s">
        <v>95</v>
      </c>
      <c r="AV221" s="15" t="s">
        <v>93</v>
      </c>
      <c r="AW221" s="15" t="s">
        <v>41</v>
      </c>
      <c r="AX221" s="15" t="s">
        <v>85</v>
      </c>
      <c r="AY221" s="249" t="s">
        <v>209</v>
      </c>
    </row>
    <row r="222" spans="1:65" s="13" customFormat="1" ht="11.25">
      <c r="B222" s="214"/>
      <c r="C222" s="215"/>
      <c r="D222" s="212" t="s">
        <v>263</v>
      </c>
      <c r="E222" s="216" t="s">
        <v>1</v>
      </c>
      <c r="F222" s="217" t="s">
        <v>4645</v>
      </c>
      <c r="G222" s="215"/>
      <c r="H222" s="218">
        <v>0.17899999999999999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263</v>
      </c>
      <c r="AU222" s="224" t="s">
        <v>95</v>
      </c>
      <c r="AV222" s="13" t="s">
        <v>95</v>
      </c>
      <c r="AW222" s="13" t="s">
        <v>41</v>
      </c>
      <c r="AX222" s="13" t="s">
        <v>85</v>
      </c>
      <c r="AY222" s="224" t="s">
        <v>209</v>
      </c>
    </row>
    <row r="223" spans="1:65" s="14" customFormat="1" ht="11.25">
      <c r="B223" s="229"/>
      <c r="C223" s="230"/>
      <c r="D223" s="212" t="s">
        <v>263</v>
      </c>
      <c r="E223" s="231" t="s">
        <v>1</v>
      </c>
      <c r="F223" s="232" t="s">
        <v>339</v>
      </c>
      <c r="G223" s="230"/>
      <c r="H223" s="233">
        <v>0.17899999999999999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263</v>
      </c>
      <c r="AU223" s="239" t="s">
        <v>95</v>
      </c>
      <c r="AV223" s="14" t="s">
        <v>217</v>
      </c>
      <c r="AW223" s="14" t="s">
        <v>41</v>
      </c>
      <c r="AX223" s="14" t="s">
        <v>93</v>
      </c>
      <c r="AY223" s="239" t="s">
        <v>209</v>
      </c>
    </row>
    <row r="224" spans="1:65" s="2" customFormat="1" ht="24.2" customHeight="1">
      <c r="A224" s="35"/>
      <c r="B224" s="36"/>
      <c r="C224" s="250" t="s">
        <v>451</v>
      </c>
      <c r="D224" s="250" t="s">
        <v>405</v>
      </c>
      <c r="E224" s="251" t="s">
        <v>4646</v>
      </c>
      <c r="F224" s="252" t="s">
        <v>4647</v>
      </c>
      <c r="G224" s="253" t="s">
        <v>383</v>
      </c>
      <c r="H224" s="254">
        <v>3.6999999999999998E-2</v>
      </c>
      <c r="I224" s="255"/>
      <c r="J224" s="256">
        <f>ROUND(I224*H224,2)</f>
        <v>0</v>
      </c>
      <c r="K224" s="252" t="s">
        <v>324</v>
      </c>
      <c r="L224" s="257"/>
      <c r="M224" s="258" t="s">
        <v>1</v>
      </c>
      <c r="N224" s="259" t="s">
        <v>50</v>
      </c>
      <c r="O224" s="72"/>
      <c r="P224" s="203">
        <f>O224*H224</f>
        <v>0</v>
      </c>
      <c r="Q224" s="203">
        <v>1</v>
      </c>
      <c r="R224" s="203">
        <f>Q224*H224</f>
        <v>3.6999999999999998E-2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526</v>
      </c>
      <c r="AT224" s="205" t="s">
        <v>405</v>
      </c>
      <c r="AU224" s="205" t="s">
        <v>95</v>
      </c>
      <c r="AY224" s="17" t="s">
        <v>209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7" t="s">
        <v>93</v>
      </c>
      <c r="BK224" s="206">
        <f>ROUND(I224*H224,2)</f>
        <v>0</v>
      </c>
      <c r="BL224" s="17" t="s">
        <v>416</v>
      </c>
      <c r="BM224" s="205" t="s">
        <v>4648</v>
      </c>
    </row>
    <row r="225" spans="1:65" s="2" customFormat="1" ht="19.5">
      <c r="A225" s="35"/>
      <c r="B225" s="36"/>
      <c r="C225" s="37"/>
      <c r="D225" s="212" t="s">
        <v>221</v>
      </c>
      <c r="E225" s="37"/>
      <c r="F225" s="213" t="s">
        <v>4649</v>
      </c>
      <c r="G225" s="37"/>
      <c r="H225" s="37"/>
      <c r="I225" s="209"/>
      <c r="J225" s="37"/>
      <c r="K225" s="37"/>
      <c r="L225" s="40"/>
      <c r="M225" s="210"/>
      <c r="N225" s="211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7" t="s">
        <v>221</v>
      </c>
      <c r="AU225" s="17" t="s">
        <v>95</v>
      </c>
    </row>
    <row r="226" spans="1:65" s="13" customFormat="1" ht="11.25">
      <c r="B226" s="214"/>
      <c r="C226" s="215"/>
      <c r="D226" s="212" t="s">
        <v>263</v>
      </c>
      <c r="E226" s="216" t="s">
        <v>1</v>
      </c>
      <c r="F226" s="217" t="s">
        <v>4650</v>
      </c>
      <c r="G226" s="215"/>
      <c r="H226" s="218">
        <v>3.6999999999999998E-2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263</v>
      </c>
      <c r="AU226" s="224" t="s">
        <v>95</v>
      </c>
      <c r="AV226" s="13" t="s">
        <v>95</v>
      </c>
      <c r="AW226" s="13" t="s">
        <v>41</v>
      </c>
      <c r="AX226" s="13" t="s">
        <v>85</v>
      </c>
      <c r="AY226" s="224" t="s">
        <v>209</v>
      </c>
    </row>
    <row r="227" spans="1:65" s="14" customFormat="1" ht="11.25">
      <c r="B227" s="229"/>
      <c r="C227" s="230"/>
      <c r="D227" s="212" t="s">
        <v>263</v>
      </c>
      <c r="E227" s="231" t="s">
        <v>1</v>
      </c>
      <c r="F227" s="232" t="s">
        <v>339</v>
      </c>
      <c r="G227" s="230"/>
      <c r="H227" s="233">
        <v>3.6999999999999998E-2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263</v>
      </c>
      <c r="AU227" s="239" t="s">
        <v>95</v>
      </c>
      <c r="AV227" s="14" t="s">
        <v>217</v>
      </c>
      <c r="AW227" s="14" t="s">
        <v>41</v>
      </c>
      <c r="AX227" s="14" t="s">
        <v>93</v>
      </c>
      <c r="AY227" s="239" t="s">
        <v>209</v>
      </c>
    </row>
    <row r="228" spans="1:65" s="2" customFormat="1" ht="24.2" customHeight="1">
      <c r="A228" s="35"/>
      <c r="B228" s="36"/>
      <c r="C228" s="250" t="s">
        <v>459</v>
      </c>
      <c r="D228" s="250" t="s">
        <v>405</v>
      </c>
      <c r="E228" s="251" t="s">
        <v>4651</v>
      </c>
      <c r="F228" s="252" t="s">
        <v>4652</v>
      </c>
      <c r="G228" s="253" t="s">
        <v>383</v>
      </c>
      <c r="H228" s="254">
        <v>0.18099999999999999</v>
      </c>
      <c r="I228" s="255"/>
      <c r="J228" s="256">
        <f>ROUND(I228*H228,2)</f>
        <v>0</v>
      </c>
      <c r="K228" s="252" t="s">
        <v>324</v>
      </c>
      <c r="L228" s="257"/>
      <c r="M228" s="258" t="s">
        <v>1</v>
      </c>
      <c r="N228" s="259" t="s">
        <v>50</v>
      </c>
      <c r="O228" s="72"/>
      <c r="P228" s="203">
        <f>O228*H228</f>
        <v>0</v>
      </c>
      <c r="Q228" s="203">
        <v>1</v>
      </c>
      <c r="R228" s="203">
        <f>Q228*H228</f>
        <v>0.18099999999999999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526</v>
      </c>
      <c r="AT228" s="205" t="s">
        <v>405</v>
      </c>
      <c r="AU228" s="205" t="s">
        <v>95</v>
      </c>
      <c r="AY228" s="17" t="s">
        <v>209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7" t="s">
        <v>93</v>
      </c>
      <c r="BK228" s="206">
        <f>ROUND(I228*H228,2)</f>
        <v>0</v>
      </c>
      <c r="BL228" s="17" t="s">
        <v>416</v>
      </c>
      <c r="BM228" s="205" t="s">
        <v>4653</v>
      </c>
    </row>
    <row r="229" spans="1:65" s="2" customFormat="1" ht="19.5">
      <c r="A229" s="35"/>
      <c r="B229" s="36"/>
      <c r="C229" s="37"/>
      <c r="D229" s="212" t="s">
        <v>221</v>
      </c>
      <c r="E229" s="37"/>
      <c r="F229" s="213" t="s">
        <v>4654</v>
      </c>
      <c r="G229" s="37"/>
      <c r="H229" s="37"/>
      <c r="I229" s="209"/>
      <c r="J229" s="37"/>
      <c r="K229" s="37"/>
      <c r="L229" s="40"/>
      <c r="M229" s="210"/>
      <c r="N229" s="211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7" t="s">
        <v>221</v>
      </c>
      <c r="AU229" s="17" t="s">
        <v>95</v>
      </c>
    </row>
    <row r="230" spans="1:65" s="13" customFormat="1" ht="22.5">
      <c r="B230" s="214"/>
      <c r="C230" s="215"/>
      <c r="D230" s="212" t="s">
        <v>263</v>
      </c>
      <c r="E230" s="216" t="s">
        <v>1</v>
      </c>
      <c r="F230" s="217" t="s">
        <v>4655</v>
      </c>
      <c r="G230" s="215"/>
      <c r="H230" s="218">
        <v>0.18099999999999999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263</v>
      </c>
      <c r="AU230" s="224" t="s">
        <v>95</v>
      </c>
      <c r="AV230" s="13" t="s">
        <v>95</v>
      </c>
      <c r="AW230" s="13" t="s">
        <v>41</v>
      </c>
      <c r="AX230" s="13" t="s">
        <v>85</v>
      </c>
      <c r="AY230" s="224" t="s">
        <v>209</v>
      </c>
    </row>
    <row r="231" spans="1:65" s="14" customFormat="1" ht="11.25">
      <c r="B231" s="229"/>
      <c r="C231" s="230"/>
      <c r="D231" s="212" t="s">
        <v>263</v>
      </c>
      <c r="E231" s="231" t="s">
        <v>1</v>
      </c>
      <c r="F231" s="232" t="s">
        <v>339</v>
      </c>
      <c r="G231" s="230"/>
      <c r="H231" s="233">
        <v>0.18099999999999999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263</v>
      </c>
      <c r="AU231" s="239" t="s">
        <v>95</v>
      </c>
      <c r="AV231" s="14" t="s">
        <v>217</v>
      </c>
      <c r="AW231" s="14" t="s">
        <v>41</v>
      </c>
      <c r="AX231" s="14" t="s">
        <v>93</v>
      </c>
      <c r="AY231" s="239" t="s">
        <v>209</v>
      </c>
    </row>
    <row r="232" spans="1:65" s="2" customFormat="1" ht="21.75" customHeight="1">
      <c r="A232" s="35"/>
      <c r="B232" s="36"/>
      <c r="C232" s="250" t="s">
        <v>466</v>
      </c>
      <c r="D232" s="250" t="s">
        <v>405</v>
      </c>
      <c r="E232" s="251" t="s">
        <v>4656</v>
      </c>
      <c r="F232" s="252" t="s">
        <v>4657</v>
      </c>
      <c r="G232" s="253" t="s">
        <v>383</v>
      </c>
      <c r="H232" s="254">
        <v>0.442</v>
      </c>
      <c r="I232" s="255"/>
      <c r="J232" s="256">
        <f>ROUND(I232*H232,2)</f>
        <v>0</v>
      </c>
      <c r="K232" s="252" t="s">
        <v>324</v>
      </c>
      <c r="L232" s="257"/>
      <c r="M232" s="258" t="s">
        <v>1</v>
      </c>
      <c r="N232" s="259" t="s">
        <v>50</v>
      </c>
      <c r="O232" s="72"/>
      <c r="P232" s="203">
        <f>O232*H232</f>
        <v>0</v>
      </c>
      <c r="Q232" s="203">
        <v>1</v>
      </c>
      <c r="R232" s="203">
        <f>Q232*H232</f>
        <v>0.442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526</v>
      </c>
      <c r="AT232" s="205" t="s">
        <v>405</v>
      </c>
      <c r="AU232" s="205" t="s">
        <v>95</v>
      </c>
      <c r="AY232" s="17" t="s">
        <v>209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7" t="s">
        <v>93</v>
      </c>
      <c r="BK232" s="206">
        <f>ROUND(I232*H232,2)</f>
        <v>0</v>
      </c>
      <c r="BL232" s="17" t="s">
        <v>416</v>
      </c>
      <c r="BM232" s="205" t="s">
        <v>4658</v>
      </c>
    </row>
    <row r="233" spans="1:65" s="2" customFormat="1" ht="19.5">
      <c r="A233" s="35"/>
      <c r="B233" s="36"/>
      <c r="C233" s="37"/>
      <c r="D233" s="212" t="s">
        <v>221</v>
      </c>
      <c r="E233" s="37"/>
      <c r="F233" s="213" t="s">
        <v>4659</v>
      </c>
      <c r="G233" s="37"/>
      <c r="H233" s="37"/>
      <c r="I233" s="209"/>
      <c r="J233" s="37"/>
      <c r="K233" s="37"/>
      <c r="L233" s="40"/>
      <c r="M233" s="210"/>
      <c r="N233" s="211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7" t="s">
        <v>221</v>
      </c>
      <c r="AU233" s="17" t="s">
        <v>95</v>
      </c>
    </row>
    <row r="234" spans="1:65" s="15" customFormat="1" ht="11.25">
      <c r="B234" s="240"/>
      <c r="C234" s="241"/>
      <c r="D234" s="212" t="s">
        <v>263</v>
      </c>
      <c r="E234" s="242" t="s">
        <v>1</v>
      </c>
      <c r="F234" s="243" t="s">
        <v>4628</v>
      </c>
      <c r="G234" s="241"/>
      <c r="H234" s="242" t="s">
        <v>1</v>
      </c>
      <c r="I234" s="244"/>
      <c r="J234" s="241"/>
      <c r="K234" s="241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263</v>
      </c>
      <c r="AU234" s="249" t="s">
        <v>95</v>
      </c>
      <c r="AV234" s="15" t="s">
        <v>93</v>
      </c>
      <c r="AW234" s="15" t="s">
        <v>41</v>
      </c>
      <c r="AX234" s="15" t="s">
        <v>85</v>
      </c>
      <c r="AY234" s="249" t="s">
        <v>209</v>
      </c>
    </row>
    <row r="235" spans="1:65" s="13" customFormat="1" ht="22.5">
      <c r="B235" s="214"/>
      <c r="C235" s="215"/>
      <c r="D235" s="212" t="s">
        <v>263</v>
      </c>
      <c r="E235" s="216" t="s">
        <v>1</v>
      </c>
      <c r="F235" s="217" t="s">
        <v>4660</v>
      </c>
      <c r="G235" s="215"/>
      <c r="H235" s="218">
        <v>0.41599999999999998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263</v>
      </c>
      <c r="AU235" s="224" t="s">
        <v>95</v>
      </c>
      <c r="AV235" s="13" t="s">
        <v>95</v>
      </c>
      <c r="AW235" s="13" t="s">
        <v>41</v>
      </c>
      <c r="AX235" s="13" t="s">
        <v>85</v>
      </c>
      <c r="AY235" s="224" t="s">
        <v>209</v>
      </c>
    </row>
    <row r="236" spans="1:65" s="15" customFormat="1" ht="11.25">
      <c r="B236" s="240"/>
      <c r="C236" s="241"/>
      <c r="D236" s="212" t="s">
        <v>263</v>
      </c>
      <c r="E236" s="242" t="s">
        <v>1</v>
      </c>
      <c r="F236" s="243" t="s">
        <v>4630</v>
      </c>
      <c r="G236" s="241"/>
      <c r="H236" s="242" t="s">
        <v>1</v>
      </c>
      <c r="I236" s="244"/>
      <c r="J236" s="241"/>
      <c r="K236" s="241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263</v>
      </c>
      <c r="AU236" s="249" t="s">
        <v>95</v>
      </c>
      <c r="AV236" s="15" t="s">
        <v>93</v>
      </c>
      <c r="AW236" s="15" t="s">
        <v>41</v>
      </c>
      <c r="AX236" s="15" t="s">
        <v>85</v>
      </c>
      <c r="AY236" s="249" t="s">
        <v>209</v>
      </c>
    </row>
    <row r="237" spans="1:65" s="13" customFormat="1" ht="11.25">
      <c r="B237" s="214"/>
      <c r="C237" s="215"/>
      <c r="D237" s="212" t="s">
        <v>263</v>
      </c>
      <c r="E237" s="216" t="s">
        <v>1</v>
      </c>
      <c r="F237" s="217" t="s">
        <v>4661</v>
      </c>
      <c r="G237" s="215"/>
      <c r="H237" s="218">
        <v>8.0000000000000002E-3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263</v>
      </c>
      <c r="AU237" s="224" t="s">
        <v>95</v>
      </c>
      <c r="AV237" s="13" t="s">
        <v>95</v>
      </c>
      <c r="AW237" s="13" t="s">
        <v>41</v>
      </c>
      <c r="AX237" s="13" t="s">
        <v>85</v>
      </c>
      <c r="AY237" s="224" t="s">
        <v>209</v>
      </c>
    </row>
    <row r="238" spans="1:65" s="15" customFormat="1" ht="11.25">
      <c r="B238" s="240"/>
      <c r="C238" s="241"/>
      <c r="D238" s="212" t="s">
        <v>263</v>
      </c>
      <c r="E238" s="242" t="s">
        <v>1</v>
      </c>
      <c r="F238" s="243" t="s">
        <v>4632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263</v>
      </c>
      <c r="AU238" s="249" t="s">
        <v>95</v>
      </c>
      <c r="AV238" s="15" t="s">
        <v>93</v>
      </c>
      <c r="AW238" s="15" t="s">
        <v>41</v>
      </c>
      <c r="AX238" s="15" t="s">
        <v>85</v>
      </c>
      <c r="AY238" s="249" t="s">
        <v>209</v>
      </c>
    </row>
    <row r="239" spans="1:65" s="13" customFormat="1" ht="11.25">
      <c r="B239" s="214"/>
      <c r="C239" s="215"/>
      <c r="D239" s="212" t="s">
        <v>263</v>
      </c>
      <c r="E239" s="216" t="s">
        <v>1</v>
      </c>
      <c r="F239" s="217" t="s">
        <v>4662</v>
      </c>
      <c r="G239" s="215"/>
      <c r="H239" s="218">
        <v>1.7999999999999999E-2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263</v>
      </c>
      <c r="AU239" s="224" t="s">
        <v>95</v>
      </c>
      <c r="AV239" s="13" t="s">
        <v>95</v>
      </c>
      <c r="AW239" s="13" t="s">
        <v>41</v>
      </c>
      <c r="AX239" s="13" t="s">
        <v>85</v>
      </c>
      <c r="AY239" s="224" t="s">
        <v>209</v>
      </c>
    </row>
    <row r="240" spans="1:65" s="14" customFormat="1" ht="11.25">
      <c r="B240" s="229"/>
      <c r="C240" s="230"/>
      <c r="D240" s="212" t="s">
        <v>263</v>
      </c>
      <c r="E240" s="231" t="s">
        <v>1</v>
      </c>
      <c r="F240" s="232" t="s">
        <v>339</v>
      </c>
      <c r="G240" s="230"/>
      <c r="H240" s="233">
        <v>0.442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263</v>
      </c>
      <c r="AU240" s="239" t="s">
        <v>95</v>
      </c>
      <c r="AV240" s="14" t="s">
        <v>217</v>
      </c>
      <c r="AW240" s="14" t="s">
        <v>41</v>
      </c>
      <c r="AX240" s="14" t="s">
        <v>93</v>
      </c>
      <c r="AY240" s="239" t="s">
        <v>209</v>
      </c>
    </row>
    <row r="241" spans="1:65" s="2" customFormat="1" ht="21.75" customHeight="1">
      <c r="A241" s="35"/>
      <c r="B241" s="36"/>
      <c r="C241" s="250" t="s">
        <v>471</v>
      </c>
      <c r="D241" s="250" t="s">
        <v>405</v>
      </c>
      <c r="E241" s="251" t="s">
        <v>4663</v>
      </c>
      <c r="F241" s="252" t="s">
        <v>4664</v>
      </c>
      <c r="G241" s="253" t="s">
        <v>383</v>
      </c>
      <c r="H241" s="254">
        <v>4.3999999999999997E-2</v>
      </c>
      <c r="I241" s="255"/>
      <c r="J241" s="256">
        <f>ROUND(I241*H241,2)</f>
        <v>0</v>
      </c>
      <c r="K241" s="252" t="s">
        <v>324</v>
      </c>
      <c r="L241" s="257"/>
      <c r="M241" s="258" t="s">
        <v>1</v>
      </c>
      <c r="N241" s="259" t="s">
        <v>50</v>
      </c>
      <c r="O241" s="72"/>
      <c r="P241" s="203">
        <f>O241*H241</f>
        <v>0</v>
      </c>
      <c r="Q241" s="203">
        <v>1</v>
      </c>
      <c r="R241" s="203">
        <f>Q241*H241</f>
        <v>4.3999999999999997E-2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526</v>
      </c>
      <c r="AT241" s="205" t="s">
        <v>405</v>
      </c>
      <c r="AU241" s="205" t="s">
        <v>95</v>
      </c>
      <c r="AY241" s="17" t="s">
        <v>209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7" t="s">
        <v>93</v>
      </c>
      <c r="BK241" s="206">
        <f>ROUND(I241*H241,2)</f>
        <v>0</v>
      </c>
      <c r="BL241" s="17" t="s">
        <v>416</v>
      </c>
      <c r="BM241" s="205" t="s">
        <v>4665</v>
      </c>
    </row>
    <row r="242" spans="1:65" s="2" customFormat="1" ht="19.5">
      <c r="A242" s="35"/>
      <c r="B242" s="36"/>
      <c r="C242" s="37"/>
      <c r="D242" s="212" t="s">
        <v>221</v>
      </c>
      <c r="E242" s="37"/>
      <c r="F242" s="213" t="s">
        <v>4666</v>
      </c>
      <c r="G242" s="37"/>
      <c r="H242" s="37"/>
      <c r="I242" s="209"/>
      <c r="J242" s="37"/>
      <c r="K242" s="37"/>
      <c r="L242" s="40"/>
      <c r="M242" s="210"/>
      <c r="N242" s="211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7" t="s">
        <v>221</v>
      </c>
      <c r="AU242" s="17" t="s">
        <v>95</v>
      </c>
    </row>
    <row r="243" spans="1:65" s="15" customFormat="1" ht="11.25">
      <c r="B243" s="240"/>
      <c r="C243" s="241"/>
      <c r="D243" s="212" t="s">
        <v>263</v>
      </c>
      <c r="E243" s="242" t="s">
        <v>1</v>
      </c>
      <c r="F243" s="243" t="s">
        <v>4634</v>
      </c>
      <c r="G243" s="241"/>
      <c r="H243" s="242" t="s">
        <v>1</v>
      </c>
      <c r="I243" s="244"/>
      <c r="J243" s="241"/>
      <c r="K243" s="241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263</v>
      </c>
      <c r="AU243" s="249" t="s">
        <v>95</v>
      </c>
      <c r="AV243" s="15" t="s">
        <v>93</v>
      </c>
      <c r="AW243" s="15" t="s">
        <v>41</v>
      </c>
      <c r="AX243" s="15" t="s">
        <v>85</v>
      </c>
      <c r="AY243" s="249" t="s">
        <v>209</v>
      </c>
    </row>
    <row r="244" spans="1:65" s="13" customFormat="1" ht="11.25">
      <c r="B244" s="214"/>
      <c r="C244" s="215"/>
      <c r="D244" s="212" t="s">
        <v>263</v>
      </c>
      <c r="E244" s="216" t="s">
        <v>1</v>
      </c>
      <c r="F244" s="217" t="s">
        <v>4667</v>
      </c>
      <c r="G244" s="215"/>
      <c r="H244" s="218">
        <v>0.01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263</v>
      </c>
      <c r="AU244" s="224" t="s">
        <v>95</v>
      </c>
      <c r="AV244" s="13" t="s">
        <v>95</v>
      </c>
      <c r="AW244" s="13" t="s">
        <v>41</v>
      </c>
      <c r="AX244" s="13" t="s">
        <v>85</v>
      </c>
      <c r="AY244" s="224" t="s">
        <v>209</v>
      </c>
    </row>
    <row r="245" spans="1:65" s="13" customFormat="1" ht="11.25">
      <c r="B245" s="214"/>
      <c r="C245" s="215"/>
      <c r="D245" s="212" t="s">
        <v>263</v>
      </c>
      <c r="E245" s="216" t="s">
        <v>1</v>
      </c>
      <c r="F245" s="217" t="s">
        <v>4668</v>
      </c>
      <c r="G245" s="215"/>
      <c r="H245" s="218">
        <v>3.4000000000000002E-2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263</v>
      </c>
      <c r="AU245" s="224" t="s">
        <v>95</v>
      </c>
      <c r="AV245" s="13" t="s">
        <v>95</v>
      </c>
      <c r="AW245" s="13" t="s">
        <v>41</v>
      </c>
      <c r="AX245" s="13" t="s">
        <v>85</v>
      </c>
      <c r="AY245" s="224" t="s">
        <v>209</v>
      </c>
    </row>
    <row r="246" spans="1:65" s="14" customFormat="1" ht="11.25">
      <c r="B246" s="229"/>
      <c r="C246" s="230"/>
      <c r="D246" s="212" t="s">
        <v>263</v>
      </c>
      <c r="E246" s="231" t="s">
        <v>1</v>
      </c>
      <c r="F246" s="232" t="s">
        <v>339</v>
      </c>
      <c r="G246" s="230"/>
      <c r="H246" s="233">
        <v>4.3999999999999997E-2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263</v>
      </c>
      <c r="AU246" s="239" t="s">
        <v>95</v>
      </c>
      <c r="AV246" s="14" t="s">
        <v>217</v>
      </c>
      <c r="AW246" s="14" t="s">
        <v>41</v>
      </c>
      <c r="AX246" s="14" t="s">
        <v>93</v>
      </c>
      <c r="AY246" s="239" t="s">
        <v>209</v>
      </c>
    </row>
    <row r="247" spans="1:65" s="2" customFormat="1" ht="24.2" customHeight="1">
      <c r="A247" s="35"/>
      <c r="B247" s="36"/>
      <c r="C247" s="194" t="s">
        <v>477</v>
      </c>
      <c r="D247" s="194" t="s">
        <v>212</v>
      </c>
      <c r="E247" s="195" t="s">
        <v>4669</v>
      </c>
      <c r="F247" s="196" t="s">
        <v>4670</v>
      </c>
      <c r="G247" s="197" t="s">
        <v>383</v>
      </c>
      <c r="H247" s="198">
        <v>2.2839999999999998</v>
      </c>
      <c r="I247" s="199"/>
      <c r="J247" s="200">
        <f>ROUND(I247*H247,2)</f>
        <v>0</v>
      </c>
      <c r="K247" s="196" t="s">
        <v>324</v>
      </c>
      <c r="L247" s="40"/>
      <c r="M247" s="201" t="s">
        <v>1</v>
      </c>
      <c r="N247" s="202" t="s">
        <v>50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416</v>
      </c>
      <c r="AT247" s="205" t="s">
        <v>212</v>
      </c>
      <c r="AU247" s="205" t="s">
        <v>95</v>
      </c>
      <c r="AY247" s="17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7" t="s">
        <v>93</v>
      </c>
      <c r="BK247" s="206">
        <f>ROUND(I247*H247,2)</f>
        <v>0</v>
      </c>
      <c r="BL247" s="17" t="s">
        <v>416</v>
      </c>
      <c r="BM247" s="205" t="s">
        <v>4671</v>
      </c>
    </row>
    <row r="248" spans="1:65" s="2" customFormat="1" ht="11.25">
      <c r="A248" s="35"/>
      <c r="B248" s="36"/>
      <c r="C248" s="37"/>
      <c r="D248" s="207" t="s">
        <v>219</v>
      </c>
      <c r="E248" s="37"/>
      <c r="F248" s="208" t="s">
        <v>4672</v>
      </c>
      <c r="G248" s="37"/>
      <c r="H248" s="37"/>
      <c r="I248" s="209"/>
      <c r="J248" s="37"/>
      <c r="K248" s="37"/>
      <c r="L248" s="40"/>
      <c r="M248" s="210"/>
      <c r="N248" s="211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219</v>
      </c>
      <c r="AU248" s="17" t="s">
        <v>95</v>
      </c>
    </row>
    <row r="249" spans="1:65" s="12" customFormat="1" ht="22.9" customHeight="1">
      <c r="B249" s="178"/>
      <c r="C249" s="179"/>
      <c r="D249" s="180" t="s">
        <v>84</v>
      </c>
      <c r="E249" s="192" t="s">
        <v>4673</v>
      </c>
      <c r="F249" s="192" t="s">
        <v>4674</v>
      </c>
      <c r="G249" s="179"/>
      <c r="H249" s="179"/>
      <c r="I249" s="182"/>
      <c r="J249" s="193">
        <f>BK249</f>
        <v>0</v>
      </c>
      <c r="K249" s="179"/>
      <c r="L249" s="184"/>
      <c r="M249" s="185"/>
      <c r="N249" s="186"/>
      <c r="O249" s="186"/>
      <c r="P249" s="187">
        <f>SUM(P250:P269)</f>
        <v>0</v>
      </c>
      <c r="Q249" s="186"/>
      <c r="R249" s="187">
        <f>SUM(R250:R269)</f>
        <v>1.3596017478</v>
      </c>
      <c r="S249" s="186"/>
      <c r="T249" s="188">
        <f>SUM(T250:T269)</f>
        <v>1.1959500000000001</v>
      </c>
      <c r="AR249" s="189" t="s">
        <v>95</v>
      </c>
      <c r="AT249" s="190" t="s">
        <v>84</v>
      </c>
      <c r="AU249" s="190" t="s">
        <v>93</v>
      </c>
      <c r="AY249" s="189" t="s">
        <v>209</v>
      </c>
      <c r="BK249" s="191">
        <f>SUM(BK250:BK269)</f>
        <v>0</v>
      </c>
    </row>
    <row r="250" spans="1:65" s="2" customFormat="1" ht="24.2" customHeight="1">
      <c r="A250" s="35"/>
      <c r="B250" s="36"/>
      <c r="C250" s="194" t="s">
        <v>483</v>
      </c>
      <c r="D250" s="194" t="s">
        <v>212</v>
      </c>
      <c r="E250" s="195" t="s">
        <v>4675</v>
      </c>
      <c r="F250" s="196" t="s">
        <v>4676</v>
      </c>
      <c r="G250" s="197" t="s">
        <v>462</v>
      </c>
      <c r="H250" s="198">
        <v>34.17</v>
      </c>
      <c r="I250" s="199"/>
      <c r="J250" s="200">
        <f>ROUND(I250*H250,2)</f>
        <v>0</v>
      </c>
      <c r="K250" s="196" t="s">
        <v>324</v>
      </c>
      <c r="L250" s="40"/>
      <c r="M250" s="201" t="s">
        <v>1</v>
      </c>
      <c r="N250" s="202" t="s">
        <v>50</v>
      </c>
      <c r="O250" s="72"/>
      <c r="P250" s="203">
        <f>O250*H250</f>
        <v>0</v>
      </c>
      <c r="Q250" s="203">
        <v>3.5000000000000003E-2</v>
      </c>
      <c r="R250" s="203">
        <f>Q250*H250</f>
        <v>1.1959500000000001</v>
      </c>
      <c r="S250" s="203">
        <v>3.5000000000000003E-2</v>
      </c>
      <c r="T250" s="204">
        <f>S250*H250</f>
        <v>1.1959500000000001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416</v>
      </c>
      <c r="AT250" s="205" t="s">
        <v>212</v>
      </c>
      <c r="AU250" s="205" t="s">
        <v>95</v>
      </c>
      <c r="AY250" s="17" t="s">
        <v>209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7" t="s">
        <v>93</v>
      </c>
      <c r="BK250" s="206">
        <f>ROUND(I250*H250,2)</f>
        <v>0</v>
      </c>
      <c r="BL250" s="17" t="s">
        <v>416</v>
      </c>
      <c r="BM250" s="205" t="s">
        <v>4677</v>
      </c>
    </row>
    <row r="251" spans="1:65" s="2" customFormat="1" ht="11.25">
      <c r="A251" s="35"/>
      <c r="B251" s="36"/>
      <c r="C251" s="37"/>
      <c r="D251" s="207" t="s">
        <v>219</v>
      </c>
      <c r="E251" s="37"/>
      <c r="F251" s="208" t="s">
        <v>4678</v>
      </c>
      <c r="G251" s="37"/>
      <c r="H251" s="37"/>
      <c r="I251" s="209"/>
      <c r="J251" s="37"/>
      <c r="K251" s="37"/>
      <c r="L251" s="40"/>
      <c r="M251" s="210"/>
      <c r="N251" s="211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7" t="s">
        <v>219</v>
      </c>
      <c r="AU251" s="17" t="s">
        <v>95</v>
      </c>
    </row>
    <row r="252" spans="1:65" s="15" customFormat="1" ht="11.25">
      <c r="B252" s="240"/>
      <c r="C252" s="241"/>
      <c r="D252" s="212" t="s">
        <v>263</v>
      </c>
      <c r="E252" s="242" t="s">
        <v>1</v>
      </c>
      <c r="F252" s="243" t="s">
        <v>4679</v>
      </c>
      <c r="G252" s="241"/>
      <c r="H252" s="242" t="s">
        <v>1</v>
      </c>
      <c r="I252" s="244"/>
      <c r="J252" s="241"/>
      <c r="K252" s="241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263</v>
      </c>
      <c r="AU252" s="249" t="s">
        <v>95</v>
      </c>
      <c r="AV252" s="15" t="s">
        <v>93</v>
      </c>
      <c r="AW252" s="15" t="s">
        <v>41</v>
      </c>
      <c r="AX252" s="15" t="s">
        <v>85</v>
      </c>
      <c r="AY252" s="249" t="s">
        <v>209</v>
      </c>
    </row>
    <row r="253" spans="1:65" s="13" customFormat="1" ht="11.25">
      <c r="B253" s="214"/>
      <c r="C253" s="215"/>
      <c r="D253" s="212" t="s">
        <v>263</v>
      </c>
      <c r="E253" s="216" t="s">
        <v>1</v>
      </c>
      <c r="F253" s="217" t="s">
        <v>4680</v>
      </c>
      <c r="G253" s="215"/>
      <c r="H253" s="218">
        <v>10.14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263</v>
      </c>
      <c r="AU253" s="224" t="s">
        <v>95</v>
      </c>
      <c r="AV253" s="13" t="s">
        <v>95</v>
      </c>
      <c r="AW253" s="13" t="s">
        <v>41</v>
      </c>
      <c r="AX253" s="13" t="s">
        <v>85</v>
      </c>
      <c r="AY253" s="224" t="s">
        <v>209</v>
      </c>
    </row>
    <row r="254" spans="1:65" s="13" customFormat="1" ht="11.25">
      <c r="B254" s="214"/>
      <c r="C254" s="215"/>
      <c r="D254" s="212" t="s">
        <v>263</v>
      </c>
      <c r="E254" s="216" t="s">
        <v>1</v>
      </c>
      <c r="F254" s="217" t="s">
        <v>4681</v>
      </c>
      <c r="G254" s="215"/>
      <c r="H254" s="218">
        <v>5.84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263</v>
      </c>
      <c r="AU254" s="224" t="s">
        <v>95</v>
      </c>
      <c r="AV254" s="13" t="s">
        <v>95</v>
      </c>
      <c r="AW254" s="13" t="s">
        <v>41</v>
      </c>
      <c r="AX254" s="13" t="s">
        <v>85</v>
      </c>
      <c r="AY254" s="224" t="s">
        <v>209</v>
      </c>
    </row>
    <row r="255" spans="1:65" s="13" customFormat="1" ht="11.25">
      <c r="B255" s="214"/>
      <c r="C255" s="215"/>
      <c r="D255" s="212" t="s">
        <v>263</v>
      </c>
      <c r="E255" s="216" t="s">
        <v>1</v>
      </c>
      <c r="F255" s="217" t="s">
        <v>4682</v>
      </c>
      <c r="G255" s="215"/>
      <c r="H255" s="218">
        <v>4.51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263</v>
      </c>
      <c r="AU255" s="224" t="s">
        <v>95</v>
      </c>
      <c r="AV255" s="13" t="s">
        <v>95</v>
      </c>
      <c r="AW255" s="13" t="s">
        <v>41</v>
      </c>
      <c r="AX255" s="13" t="s">
        <v>85</v>
      </c>
      <c r="AY255" s="224" t="s">
        <v>209</v>
      </c>
    </row>
    <row r="256" spans="1:65" s="13" customFormat="1" ht="11.25">
      <c r="B256" s="214"/>
      <c r="C256" s="215"/>
      <c r="D256" s="212" t="s">
        <v>263</v>
      </c>
      <c r="E256" s="216" t="s">
        <v>1</v>
      </c>
      <c r="F256" s="217" t="s">
        <v>4683</v>
      </c>
      <c r="G256" s="215"/>
      <c r="H256" s="218">
        <v>3.69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263</v>
      </c>
      <c r="AU256" s="224" t="s">
        <v>95</v>
      </c>
      <c r="AV256" s="13" t="s">
        <v>95</v>
      </c>
      <c r="AW256" s="13" t="s">
        <v>41</v>
      </c>
      <c r="AX256" s="13" t="s">
        <v>85</v>
      </c>
      <c r="AY256" s="224" t="s">
        <v>209</v>
      </c>
    </row>
    <row r="257" spans="1:65" s="13" customFormat="1" ht="11.25">
      <c r="B257" s="214"/>
      <c r="C257" s="215"/>
      <c r="D257" s="212" t="s">
        <v>263</v>
      </c>
      <c r="E257" s="216" t="s">
        <v>1</v>
      </c>
      <c r="F257" s="217" t="s">
        <v>4684</v>
      </c>
      <c r="G257" s="215"/>
      <c r="H257" s="218">
        <v>8.75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263</v>
      </c>
      <c r="AU257" s="224" t="s">
        <v>95</v>
      </c>
      <c r="AV257" s="13" t="s">
        <v>95</v>
      </c>
      <c r="AW257" s="13" t="s">
        <v>41</v>
      </c>
      <c r="AX257" s="13" t="s">
        <v>85</v>
      </c>
      <c r="AY257" s="224" t="s">
        <v>209</v>
      </c>
    </row>
    <row r="258" spans="1:65" s="13" customFormat="1" ht="11.25">
      <c r="B258" s="214"/>
      <c r="C258" s="215"/>
      <c r="D258" s="212" t="s">
        <v>263</v>
      </c>
      <c r="E258" s="216" t="s">
        <v>1</v>
      </c>
      <c r="F258" s="217" t="s">
        <v>4685</v>
      </c>
      <c r="G258" s="215"/>
      <c r="H258" s="218">
        <v>1.24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263</v>
      </c>
      <c r="AU258" s="224" t="s">
        <v>95</v>
      </c>
      <c r="AV258" s="13" t="s">
        <v>95</v>
      </c>
      <c r="AW258" s="13" t="s">
        <v>41</v>
      </c>
      <c r="AX258" s="13" t="s">
        <v>85</v>
      </c>
      <c r="AY258" s="224" t="s">
        <v>209</v>
      </c>
    </row>
    <row r="259" spans="1:65" s="14" customFormat="1" ht="11.25">
      <c r="B259" s="229"/>
      <c r="C259" s="230"/>
      <c r="D259" s="212" t="s">
        <v>263</v>
      </c>
      <c r="E259" s="231" t="s">
        <v>1</v>
      </c>
      <c r="F259" s="232" t="s">
        <v>339</v>
      </c>
      <c r="G259" s="230"/>
      <c r="H259" s="233">
        <v>34.17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263</v>
      </c>
      <c r="AU259" s="239" t="s">
        <v>95</v>
      </c>
      <c r="AV259" s="14" t="s">
        <v>217</v>
      </c>
      <c r="AW259" s="14" t="s">
        <v>41</v>
      </c>
      <c r="AX259" s="14" t="s">
        <v>93</v>
      </c>
      <c r="AY259" s="239" t="s">
        <v>209</v>
      </c>
    </row>
    <row r="260" spans="1:65" s="2" customFormat="1" ht="24.2" customHeight="1">
      <c r="A260" s="35"/>
      <c r="B260" s="36"/>
      <c r="C260" s="194" t="s">
        <v>490</v>
      </c>
      <c r="D260" s="194" t="s">
        <v>212</v>
      </c>
      <c r="E260" s="195" t="s">
        <v>4686</v>
      </c>
      <c r="F260" s="196" t="s">
        <v>4687</v>
      </c>
      <c r="G260" s="197" t="s">
        <v>462</v>
      </c>
      <c r="H260" s="198">
        <v>34.17</v>
      </c>
      <c r="I260" s="199"/>
      <c r="J260" s="200">
        <f>ROUND(I260*H260,2)</f>
        <v>0</v>
      </c>
      <c r="K260" s="196" t="s">
        <v>324</v>
      </c>
      <c r="L260" s="40"/>
      <c r="M260" s="201" t="s">
        <v>1</v>
      </c>
      <c r="N260" s="202" t="s">
        <v>50</v>
      </c>
      <c r="O260" s="72"/>
      <c r="P260" s="203">
        <f>O260*H260</f>
        <v>0</v>
      </c>
      <c r="Q260" s="203">
        <v>3.28E-4</v>
      </c>
      <c r="R260" s="203">
        <f>Q260*H260</f>
        <v>1.1207760000000001E-2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416</v>
      </c>
      <c r="AT260" s="205" t="s">
        <v>212</v>
      </c>
      <c r="AU260" s="205" t="s">
        <v>95</v>
      </c>
      <c r="AY260" s="17" t="s">
        <v>209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7" t="s">
        <v>93</v>
      </c>
      <c r="BK260" s="206">
        <f>ROUND(I260*H260,2)</f>
        <v>0</v>
      </c>
      <c r="BL260" s="17" t="s">
        <v>416</v>
      </c>
      <c r="BM260" s="205" t="s">
        <v>4688</v>
      </c>
    </row>
    <row r="261" spans="1:65" s="2" customFormat="1" ht="11.25">
      <c r="A261" s="35"/>
      <c r="B261" s="36"/>
      <c r="C261" s="37"/>
      <c r="D261" s="207" t="s">
        <v>219</v>
      </c>
      <c r="E261" s="37"/>
      <c r="F261" s="208" t="s">
        <v>4689</v>
      </c>
      <c r="G261" s="37"/>
      <c r="H261" s="37"/>
      <c r="I261" s="209"/>
      <c r="J261" s="37"/>
      <c r="K261" s="37"/>
      <c r="L261" s="40"/>
      <c r="M261" s="210"/>
      <c r="N261" s="211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7" t="s">
        <v>219</v>
      </c>
      <c r="AU261" s="17" t="s">
        <v>95</v>
      </c>
    </row>
    <row r="262" spans="1:65" s="2" customFormat="1" ht="24.2" customHeight="1">
      <c r="A262" s="35"/>
      <c r="B262" s="36"/>
      <c r="C262" s="194" t="s">
        <v>499</v>
      </c>
      <c r="D262" s="194" t="s">
        <v>212</v>
      </c>
      <c r="E262" s="195" t="s">
        <v>4690</v>
      </c>
      <c r="F262" s="196" t="s">
        <v>4691</v>
      </c>
      <c r="G262" s="197" t="s">
        <v>462</v>
      </c>
      <c r="H262" s="198">
        <v>34.17</v>
      </c>
      <c r="I262" s="199"/>
      <c r="J262" s="200">
        <f>ROUND(I262*H262,2)</f>
        <v>0</v>
      </c>
      <c r="K262" s="196" t="s">
        <v>324</v>
      </c>
      <c r="L262" s="40"/>
      <c r="M262" s="201" t="s">
        <v>1</v>
      </c>
      <c r="N262" s="202" t="s">
        <v>50</v>
      </c>
      <c r="O262" s="72"/>
      <c r="P262" s="203">
        <f>O262*H262</f>
        <v>0</v>
      </c>
      <c r="Q262" s="203">
        <v>6.4899999999999995E-4</v>
      </c>
      <c r="R262" s="203">
        <f>Q262*H262</f>
        <v>2.2176329999999998E-2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416</v>
      </c>
      <c r="AT262" s="205" t="s">
        <v>212</v>
      </c>
      <c r="AU262" s="205" t="s">
        <v>95</v>
      </c>
      <c r="AY262" s="17" t="s">
        <v>209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7" t="s">
        <v>93</v>
      </c>
      <c r="BK262" s="206">
        <f>ROUND(I262*H262,2)</f>
        <v>0</v>
      </c>
      <c r="BL262" s="17" t="s">
        <v>416</v>
      </c>
      <c r="BM262" s="205" t="s">
        <v>4692</v>
      </c>
    </row>
    <row r="263" spans="1:65" s="2" customFormat="1" ht="11.25">
      <c r="A263" s="35"/>
      <c r="B263" s="36"/>
      <c r="C263" s="37"/>
      <c r="D263" s="207" t="s">
        <v>219</v>
      </c>
      <c r="E263" s="37"/>
      <c r="F263" s="208" t="s">
        <v>4693</v>
      </c>
      <c r="G263" s="37"/>
      <c r="H263" s="37"/>
      <c r="I263" s="209"/>
      <c r="J263" s="37"/>
      <c r="K263" s="37"/>
      <c r="L263" s="40"/>
      <c r="M263" s="210"/>
      <c r="N263" s="211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7" t="s">
        <v>219</v>
      </c>
      <c r="AU263" s="17" t="s">
        <v>95</v>
      </c>
    </row>
    <row r="264" spans="1:65" s="2" customFormat="1" ht="24.2" customHeight="1">
      <c r="A264" s="35"/>
      <c r="B264" s="36"/>
      <c r="C264" s="194" t="s">
        <v>512</v>
      </c>
      <c r="D264" s="194" t="s">
        <v>212</v>
      </c>
      <c r="E264" s="195" t="s">
        <v>4694</v>
      </c>
      <c r="F264" s="196" t="s">
        <v>4695</v>
      </c>
      <c r="G264" s="197" t="s">
        <v>462</v>
      </c>
      <c r="H264" s="198">
        <v>34.17</v>
      </c>
      <c r="I264" s="199"/>
      <c r="J264" s="200">
        <f>ROUND(I264*H264,2)</f>
        <v>0</v>
      </c>
      <c r="K264" s="196" t="s">
        <v>324</v>
      </c>
      <c r="L264" s="40"/>
      <c r="M264" s="201" t="s">
        <v>1</v>
      </c>
      <c r="N264" s="202" t="s">
        <v>50</v>
      </c>
      <c r="O264" s="72"/>
      <c r="P264" s="203">
        <f>O264*H264</f>
        <v>0</v>
      </c>
      <c r="Q264" s="203">
        <v>5.2660000000000001E-4</v>
      </c>
      <c r="R264" s="203">
        <f>Q264*H264</f>
        <v>1.7993922000000002E-2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416</v>
      </c>
      <c r="AT264" s="205" t="s">
        <v>212</v>
      </c>
      <c r="AU264" s="205" t="s">
        <v>95</v>
      </c>
      <c r="AY264" s="17" t="s">
        <v>209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7" t="s">
        <v>93</v>
      </c>
      <c r="BK264" s="206">
        <f>ROUND(I264*H264,2)</f>
        <v>0</v>
      </c>
      <c r="BL264" s="17" t="s">
        <v>416</v>
      </c>
      <c r="BM264" s="205" t="s">
        <v>4696</v>
      </c>
    </row>
    <row r="265" spans="1:65" s="2" customFormat="1" ht="11.25">
      <c r="A265" s="35"/>
      <c r="B265" s="36"/>
      <c r="C265" s="37"/>
      <c r="D265" s="207" t="s">
        <v>219</v>
      </c>
      <c r="E265" s="37"/>
      <c r="F265" s="208" t="s">
        <v>4697</v>
      </c>
      <c r="G265" s="37"/>
      <c r="H265" s="37"/>
      <c r="I265" s="209"/>
      <c r="J265" s="37"/>
      <c r="K265" s="37"/>
      <c r="L265" s="40"/>
      <c r="M265" s="210"/>
      <c r="N265" s="211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219</v>
      </c>
      <c r="AU265" s="17" t="s">
        <v>95</v>
      </c>
    </row>
    <row r="266" spans="1:65" s="2" customFormat="1" ht="24.2" customHeight="1">
      <c r="A266" s="35"/>
      <c r="B266" s="36"/>
      <c r="C266" s="194" t="s">
        <v>519</v>
      </c>
      <c r="D266" s="194" t="s">
        <v>212</v>
      </c>
      <c r="E266" s="195" t="s">
        <v>4698</v>
      </c>
      <c r="F266" s="196" t="s">
        <v>4699</v>
      </c>
      <c r="G266" s="197" t="s">
        <v>462</v>
      </c>
      <c r="H266" s="198">
        <v>34.17</v>
      </c>
      <c r="I266" s="199"/>
      <c r="J266" s="200">
        <f>ROUND(I266*H266,2)</f>
        <v>0</v>
      </c>
      <c r="K266" s="196" t="s">
        <v>324</v>
      </c>
      <c r="L266" s="40"/>
      <c r="M266" s="201" t="s">
        <v>1</v>
      </c>
      <c r="N266" s="202" t="s">
        <v>50</v>
      </c>
      <c r="O266" s="72"/>
      <c r="P266" s="203">
        <f>O266*H266</f>
        <v>0</v>
      </c>
      <c r="Q266" s="203">
        <v>4.5770000000000001E-4</v>
      </c>
      <c r="R266" s="203">
        <f>Q266*H266</f>
        <v>1.5639609000000002E-2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416</v>
      </c>
      <c r="AT266" s="205" t="s">
        <v>212</v>
      </c>
      <c r="AU266" s="205" t="s">
        <v>95</v>
      </c>
      <c r="AY266" s="17" t="s">
        <v>209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7" t="s">
        <v>93</v>
      </c>
      <c r="BK266" s="206">
        <f>ROUND(I266*H266,2)</f>
        <v>0</v>
      </c>
      <c r="BL266" s="17" t="s">
        <v>416</v>
      </c>
      <c r="BM266" s="205" t="s">
        <v>4700</v>
      </c>
    </row>
    <row r="267" spans="1:65" s="2" customFormat="1" ht="11.25">
      <c r="A267" s="35"/>
      <c r="B267" s="36"/>
      <c r="C267" s="37"/>
      <c r="D267" s="207" t="s">
        <v>219</v>
      </c>
      <c r="E267" s="37"/>
      <c r="F267" s="208" t="s">
        <v>4701</v>
      </c>
      <c r="G267" s="37"/>
      <c r="H267" s="37"/>
      <c r="I267" s="209"/>
      <c r="J267" s="37"/>
      <c r="K267" s="37"/>
      <c r="L267" s="40"/>
      <c r="M267" s="210"/>
      <c r="N267" s="211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7" t="s">
        <v>219</v>
      </c>
      <c r="AU267" s="17" t="s">
        <v>95</v>
      </c>
    </row>
    <row r="268" spans="1:65" s="2" customFormat="1" ht="21.75" customHeight="1">
      <c r="A268" s="35"/>
      <c r="B268" s="36"/>
      <c r="C268" s="194" t="s">
        <v>526</v>
      </c>
      <c r="D268" s="194" t="s">
        <v>212</v>
      </c>
      <c r="E268" s="195" t="s">
        <v>4702</v>
      </c>
      <c r="F268" s="196" t="s">
        <v>4703</v>
      </c>
      <c r="G268" s="197" t="s">
        <v>462</v>
      </c>
      <c r="H268" s="198">
        <v>34.17</v>
      </c>
      <c r="I268" s="199"/>
      <c r="J268" s="200">
        <f>ROUND(I268*H268,2)</f>
        <v>0</v>
      </c>
      <c r="K268" s="196" t="s">
        <v>324</v>
      </c>
      <c r="L268" s="40"/>
      <c r="M268" s="201" t="s">
        <v>1</v>
      </c>
      <c r="N268" s="202" t="s">
        <v>50</v>
      </c>
      <c r="O268" s="72"/>
      <c r="P268" s="203">
        <f>O268*H268</f>
        <v>0</v>
      </c>
      <c r="Q268" s="203">
        <v>2.82804E-3</v>
      </c>
      <c r="R268" s="203">
        <f>Q268*H268</f>
        <v>9.6634126799999998E-2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416</v>
      </c>
      <c r="AT268" s="205" t="s">
        <v>212</v>
      </c>
      <c r="AU268" s="205" t="s">
        <v>95</v>
      </c>
      <c r="AY268" s="17" t="s">
        <v>209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7" t="s">
        <v>93</v>
      </c>
      <c r="BK268" s="206">
        <f>ROUND(I268*H268,2)</f>
        <v>0</v>
      </c>
      <c r="BL268" s="17" t="s">
        <v>416</v>
      </c>
      <c r="BM268" s="205" t="s">
        <v>4704</v>
      </c>
    </row>
    <row r="269" spans="1:65" s="2" customFormat="1" ht="11.25">
      <c r="A269" s="35"/>
      <c r="B269" s="36"/>
      <c r="C269" s="37"/>
      <c r="D269" s="207" t="s">
        <v>219</v>
      </c>
      <c r="E269" s="37"/>
      <c r="F269" s="208" t="s">
        <v>4705</v>
      </c>
      <c r="G269" s="37"/>
      <c r="H269" s="37"/>
      <c r="I269" s="209"/>
      <c r="J269" s="37"/>
      <c r="K269" s="37"/>
      <c r="L269" s="40"/>
      <c r="M269" s="225"/>
      <c r="N269" s="226"/>
      <c r="O269" s="227"/>
      <c r="P269" s="227"/>
      <c r="Q269" s="227"/>
      <c r="R269" s="227"/>
      <c r="S269" s="227"/>
      <c r="T269" s="228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7" t="s">
        <v>219</v>
      </c>
      <c r="AU269" s="17" t="s">
        <v>95</v>
      </c>
    </row>
    <row r="270" spans="1:65" s="2" customFormat="1" ht="6.95" customHeight="1">
      <c r="A270" s="35"/>
      <c r="B270" s="55"/>
      <c r="C270" s="56"/>
      <c r="D270" s="56"/>
      <c r="E270" s="56"/>
      <c r="F270" s="56"/>
      <c r="G270" s="56"/>
      <c r="H270" s="56"/>
      <c r="I270" s="56"/>
      <c r="J270" s="56"/>
      <c r="K270" s="56"/>
      <c r="L270" s="40"/>
      <c r="M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</sheetData>
  <sheetProtection algorithmName="SHA-512" hashValue="trUSR+oH+1WUKOarVd20E8miDvq/54wB38xZjvODoDk83JjByXrn+2iazycPztvVsPDIK55gUFEq/2qCL9JUDg==" saltValue="juQhckSptPjpe1Z53YhZv19H//XHlLnTGhea7/tFwyiNxr+6/pw/FplKWnBqnpGu5rzkLFIuQjeqkPo4/HoMpA==" spinCount="100000" sheet="1" objects="1" scenarios="1" formatColumns="0" formatRows="0" autoFilter="0"/>
  <autoFilter ref="C124:K269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hyperlinks>
    <hyperlink ref="F129" r:id="rId1"/>
    <hyperlink ref="F133" r:id="rId2"/>
    <hyperlink ref="F138" r:id="rId3"/>
    <hyperlink ref="F142" r:id="rId4"/>
    <hyperlink ref="F147" r:id="rId5"/>
    <hyperlink ref="F150" r:id="rId6"/>
    <hyperlink ref="F154" r:id="rId7"/>
    <hyperlink ref="F161" r:id="rId8"/>
    <hyperlink ref="F199" r:id="rId9"/>
    <hyperlink ref="F248" r:id="rId10"/>
    <hyperlink ref="F251" r:id="rId11"/>
    <hyperlink ref="F261" r:id="rId12"/>
    <hyperlink ref="F263" r:id="rId13"/>
    <hyperlink ref="F265" r:id="rId14"/>
    <hyperlink ref="F267" r:id="rId15"/>
    <hyperlink ref="F269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4532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4706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ROUND((SUM(BE122:BE130)),  2)</f>
        <v>0</v>
      </c>
      <c r="G35" s="35"/>
      <c r="H35" s="35"/>
      <c r="I35" s="133">
        <v>0.21</v>
      </c>
      <c r="J35" s="132">
        <f>ROUND(((SUM(BE122:BE130))*I35),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ROUND((SUM(BF122:BF130)),  2)</f>
        <v>0</v>
      </c>
      <c r="G36" s="35"/>
      <c r="H36" s="35"/>
      <c r="I36" s="133">
        <v>0.12</v>
      </c>
      <c r="J36" s="132">
        <f>ROUND(((SUM(BF122:BF130))*I36),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ROUND((SUM(BG122:BG130)),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ROUND((SUM(BH122:BH130)),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ROUND((SUM(BI122:BI130)),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4532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D.6.02 - SO 22 - Skluzavky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J122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J123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301</v>
      </c>
      <c r="E99" s="164"/>
      <c r="F99" s="164"/>
      <c r="G99" s="164"/>
      <c r="H99" s="164"/>
      <c r="I99" s="164"/>
      <c r="J99" s="165">
        <f>J124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302</v>
      </c>
      <c r="E100" s="164"/>
      <c r="F100" s="164"/>
      <c r="G100" s="164"/>
      <c r="H100" s="164"/>
      <c r="I100" s="164"/>
      <c r="J100" s="165">
        <f>J128</f>
        <v>0</v>
      </c>
      <c r="K100" s="105"/>
      <c r="L100" s="166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3" t="s">
        <v>194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4" t="str">
        <f>E7</f>
        <v>TACHOV - dětská skupina, p.p.č. 1450/1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1"/>
      <c r="C111" s="29" t="s">
        <v>180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5"/>
      <c r="B112" s="36"/>
      <c r="C112" s="37"/>
      <c r="D112" s="37"/>
      <c r="E112" s="324" t="s">
        <v>4532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9" t="s">
        <v>2335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9" t="str">
        <f>E11</f>
        <v>D.6.02 - SO 22 - Skluzavky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22</v>
      </c>
      <c r="D116" s="37"/>
      <c r="E116" s="37"/>
      <c r="F116" s="27" t="str">
        <f>F14</f>
        <v>Tachov</v>
      </c>
      <c r="G116" s="37"/>
      <c r="H116" s="37"/>
      <c r="I116" s="29" t="s">
        <v>24</v>
      </c>
      <c r="J116" s="67">
        <f>IF(J14="","",J14)</f>
        <v>45539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29" t="s">
        <v>29</v>
      </c>
      <c r="D118" s="37"/>
      <c r="E118" s="37"/>
      <c r="F118" s="27" t="str">
        <f>E17</f>
        <v>město Tachov</v>
      </c>
      <c r="G118" s="37"/>
      <c r="H118" s="37"/>
      <c r="I118" s="29" t="s">
        <v>37</v>
      </c>
      <c r="J118" s="33" t="str">
        <f>E23</f>
        <v>Architektonické studio Hysek s.r.o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29" t="s">
        <v>35</v>
      </c>
      <c r="D119" s="37"/>
      <c r="E119" s="37"/>
      <c r="F119" s="27" t="str">
        <f>IF(E20="","",E20)</f>
        <v>Vyplň údaj</v>
      </c>
      <c r="G119" s="37"/>
      <c r="H119" s="37"/>
      <c r="I119" s="29" t="s">
        <v>42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195</v>
      </c>
      <c r="D121" s="170" t="s">
        <v>70</v>
      </c>
      <c r="E121" s="170" t="s">
        <v>66</v>
      </c>
      <c r="F121" s="170" t="s">
        <v>67</v>
      </c>
      <c r="G121" s="170" t="s">
        <v>196</v>
      </c>
      <c r="H121" s="170" t="s">
        <v>197</v>
      </c>
      <c r="I121" s="170" t="s">
        <v>198</v>
      </c>
      <c r="J121" s="170" t="s">
        <v>185</v>
      </c>
      <c r="K121" s="171" t="s">
        <v>199</v>
      </c>
      <c r="L121" s="172"/>
      <c r="M121" s="76" t="s">
        <v>1</v>
      </c>
      <c r="N121" s="77" t="s">
        <v>49</v>
      </c>
      <c r="O121" s="77" t="s">
        <v>200</v>
      </c>
      <c r="P121" s="77" t="s">
        <v>201</v>
      </c>
      <c r="Q121" s="77" t="s">
        <v>202</v>
      </c>
      <c r="R121" s="77" t="s">
        <v>203</v>
      </c>
      <c r="S121" s="77" t="s">
        <v>204</v>
      </c>
      <c r="T121" s="78" t="s">
        <v>205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5"/>
      <c r="B122" s="36"/>
      <c r="C122" s="83" t="s">
        <v>206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1.0329999999999999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84</v>
      </c>
      <c r="AU122" s="17" t="s">
        <v>187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84</v>
      </c>
      <c r="E123" s="181" t="s">
        <v>318</v>
      </c>
      <c r="F123" s="181" t="s">
        <v>319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P124+P128</f>
        <v>0</v>
      </c>
      <c r="Q123" s="186"/>
      <c r="R123" s="187">
        <f>R124+R128</f>
        <v>1.0329999999999999</v>
      </c>
      <c r="S123" s="186"/>
      <c r="T123" s="188">
        <f>T124+T128</f>
        <v>0</v>
      </c>
      <c r="AR123" s="189" t="s">
        <v>93</v>
      </c>
      <c r="AT123" s="190" t="s">
        <v>84</v>
      </c>
      <c r="AU123" s="190" t="s">
        <v>85</v>
      </c>
      <c r="AY123" s="189" t="s">
        <v>209</v>
      </c>
      <c r="BK123" s="191">
        <f>BK124+BK128</f>
        <v>0</v>
      </c>
    </row>
    <row r="124" spans="1:65" s="12" customFormat="1" ht="22.9" customHeight="1">
      <c r="B124" s="178"/>
      <c r="C124" s="179"/>
      <c r="D124" s="180" t="s">
        <v>84</v>
      </c>
      <c r="E124" s="192" t="s">
        <v>259</v>
      </c>
      <c r="F124" s="192" t="s">
        <v>969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SUM(P125:P127)</f>
        <v>0</v>
      </c>
      <c r="Q124" s="186"/>
      <c r="R124" s="187">
        <f>SUM(R125:R127)</f>
        <v>1.0329999999999999</v>
      </c>
      <c r="S124" s="186"/>
      <c r="T124" s="188">
        <f>SUM(T125:T127)</f>
        <v>0</v>
      </c>
      <c r="AR124" s="189" t="s">
        <v>93</v>
      </c>
      <c r="AT124" s="190" t="s">
        <v>84</v>
      </c>
      <c r="AU124" s="190" t="s">
        <v>93</v>
      </c>
      <c r="AY124" s="189" t="s">
        <v>209</v>
      </c>
      <c r="BK124" s="191">
        <f>SUM(BK125:BK127)</f>
        <v>0</v>
      </c>
    </row>
    <row r="125" spans="1:65" s="2" customFormat="1" ht="24.2" customHeight="1">
      <c r="A125" s="35"/>
      <c r="B125" s="36"/>
      <c r="C125" s="194" t="s">
        <v>93</v>
      </c>
      <c r="D125" s="194" t="s">
        <v>212</v>
      </c>
      <c r="E125" s="195" t="s">
        <v>4707</v>
      </c>
      <c r="F125" s="196" t="s">
        <v>4708</v>
      </c>
      <c r="G125" s="197" t="s">
        <v>215</v>
      </c>
      <c r="H125" s="198">
        <v>1</v>
      </c>
      <c r="I125" s="199"/>
      <c r="J125" s="200">
        <f>ROUND(I125*H125,2)</f>
        <v>0</v>
      </c>
      <c r="K125" s="196" t="s">
        <v>1</v>
      </c>
      <c r="L125" s="40"/>
      <c r="M125" s="201" t="s">
        <v>1</v>
      </c>
      <c r="N125" s="202" t="s">
        <v>50</v>
      </c>
      <c r="O125" s="72"/>
      <c r="P125" s="203">
        <f>O125*H125</f>
        <v>0</v>
      </c>
      <c r="Q125" s="203">
        <v>0.41099999999999998</v>
      </c>
      <c r="R125" s="203">
        <f>Q125*H125</f>
        <v>0.41099999999999998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217</v>
      </c>
      <c r="AT125" s="205" t="s">
        <v>212</v>
      </c>
      <c r="AU125" s="205" t="s">
        <v>95</v>
      </c>
      <c r="AY125" s="17" t="s">
        <v>209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7" t="s">
        <v>93</v>
      </c>
      <c r="BK125" s="206">
        <f>ROUND(I125*H125,2)</f>
        <v>0</v>
      </c>
      <c r="BL125" s="17" t="s">
        <v>217</v>
      </c>
      <c r="BM125" s="205" t="s">
        <v>4709</v>
      </c>
    </row>
    <row r="126" spans="1:65" s="2" customFormat="1" ht="24.2" customHeight="1">
      <c r="A126" s="35"/>
      <c r="B126" s="36"/>
      <c r="C126" s="250" t="s">
        <v>95</v>
      </c>
      <c r="D126" s="250" t="s">
        <v>405</v>
      </c>
      <c r="E126" s="251" t="s">
        <v>4710</v>
      </c>
      <c r="F126" s="252" t="s">
        <v>4711</v>
      </c>
      <c r="G126" s="253" t="s">
        <v>515</v>
      </c>
      <c r="H126" s="254">
        <v>1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50</v>
      </c>
      <c r="O126" s="72"/>
      <c r="P126" s="203">
        <f>O126*H126</f>
        <v>0</v>
      </c>
      <c r="Q126" s="203">
        <v>0.126</v>
      </c>
      <c r="R126" s="203">
        <f>Q126*H126</f>
        <v>0.126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254</v>
      </c>
      <c r="AT126" s="205" t="s">
        <v>405</v>
      </c>
      <c r="AU126" s="205" t="s">
        <v>95</v>
      </c>
      <c r="AY126" s="17" t="s">
        <v>209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7" t="s">
        <v>93</v>
      </c>
      <c r="BK126" s="206">
        <f>ROUND(I126*H126,2)</f>
        <v>0</v>
      </c>
      <c r="BL126" s="17" t="s">
        <v>217</v>
      </c>
      <c r="BM126" s="205" t="s">
        <v>4712</v>
      </c>
    </row>
    <row r="127" spans="1:65" s="2" customFormat="1" ht="37.9" customHeight="1">
      <c r="A127" s="35"/>
      <c r="B127" s="36"/>
      <c r="C127" s="250" t="s">
        <v>130</v>
      </c>
      <c r="D127" s="250" t="s">
        <v>405</v>
      </c>
      <c r="E127" s="251" t="s">
        <v>4713</v>
      </c>
      <c r="F127" s="252" t="s">
        <v>4714</v>
      </c>
      <c r="G127" s="253" t="s">
        <v>515</v>
      </c>
      <c r="H127" s="254">
        <v>1</v>
      </c>
      <c r="I127" s="255"/>
      <c r="J127" s="256">
        <f>ROUND(I127*H127,2)</f>
        <v>0</v>
      </c>
      <c r="K127" s="252" t="s">
        <v>1</v>
      </c>
      <c r="L127" s="257"/>
      <c r="M127" s="258" t="s">
        <v>1</v>
      </c>
      <c r="N127" s="259" t="s">
        <v>50</v>
      </c>
      <c r="O127" s="72"/>
      <c r="P127" s="203">
        <f>O127*H127</f>
        <v>0</v>
      </c>
      <c r="Q127" s="203">
        <v>0.496</v>
      </c>
      <c r="R127" s="203">
        <f>Q127*H127</f>
        <v>0.496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254</v>
      </c>
      <c r="AT127" s="205" t="s">
        <v>405</v>
      </c>
      <c r="AU127" s="205" t="s">
        <v>95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217</v>
      </c>
      <c r="BM127" s="205" t="s">
        <v>4715</v>
      </c>
    </row>
    <row r="128" spans="1:65" s="12" customFormat="1" ht="22.9" customHeight="1">
      <c r="B128" s="178"/>
      <c r="C128" s="179"/>
      <c r="D128" s="180" t="s">
        <v>84</v>
      </c>
      <c r="E128" s="192" t="s">
        <v>1034</v>
      </c>
      <c r="F128" s="192" t="s">
        <v>1035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SUM(P129:P130)</f>
        <v>0</v>
      </c>
      <c r="Q128" s="186"/>
      <c r="R128" s="187">
        <f>SUM(R129:R130)</f>
        <v>0</v>
      </c>
      <c r="S128" s="186"/>
      <c r="T128" s="188">
        <f>SUM(T129:T130)</f>
        <v>0</v>
      </c>
      <c r="AR128" s="189" t="s">
        <v>93</v>
      </c>
      <c r="AT128" s="190" t="s">
        <v>84</v>
      </c>
      <c r="AU128" s="190" t="s">
        <v>93</v>
      </c>
      <c r="AY128" s="189" t="s">
        <v>209</v>
      </c>
      <c r="BK128" s="191">
        <f>SUM(BK129:BK130)</f>
        <v>0</v>
      </c>
    </row>
    <row r="129" spans="1:65" s="2" customFormat="1" ht="24.2" customHeight="1">
      <c r="A129" s="35"/>
      <c r="B129" s="36"/>
      <c r="C129" s="194" t="s">
        <v>217</v>
      </c>
      <c r="D129" s="194" t="s">
        <v>212</v>
      </c>
      <c r="E129" s="195" t="s">
        <v>4716</v>
      </c>
      <c r="F129" s="196" t="s">
        <v>4717</v>
      </c>
      <c r="G129" s="197" t="s">
        <v>383</v>
      </c>
      <c r="H129" s="198">
        <v>1.0329999999999999</v>
      </c>
      <c r="I129" s="199"/>
      <c r="J129" s="200">
        <f>ROUND(I129*H129,2)</f>
        <v>0</v>
      </c>
      <c r="K129" s="196" t="s">
        <v>216</v>
      </c>
      <c r="L129" s="40"/>
      <c r="M129" s="201" t="s">
        <v>1</v>
      </c>
      <c r="N129" s="202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217</v>
      </c>
      <c r="AT129" s="205" t="s">
        <v>212</v>
      </c>
      <c r="AU129" s="205" t="s">
        <v>95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217</v>
      </c>
      <c r="BM129" s="205" t="s">
        <v>4718</v>
      </c>
    </row>
    <row r="130" spans="1:65" s="2" customFormat="1" ht="11.25">
      <c r="A130" s="35"/>
      <c r="B130" s="36"/>
      <c r="C130" s="37"/>
      <c r="D130" s="207" t="s">
        <v>219</v>
      </c>
      <c r="E130" s="37"/>
      <c r="F130" s="208" t="s">
        <v>4719</v>
      </c>
      <c r="G130" s="37"/>
      <c r="H130" s="37"/>
      <c r="I130" s="209"/>
      <c r="J130" s="37"/>
      <c r="K130" s="37"/>
      <c r="L130" s="40"/>
      <c r="M130" s="225"/>
      <c r="N130" s="226"/>
      <c r="O130" s="227"/>
      <c r="P130" s="227"/>
      <c r="Q130" s="227"/>
      <c r="R130" s="227"/>
      <c r="S130" s="227"/>
      <c r="T130" s="228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219</v>
      </c>
      <c r="AU130" s="17" t="s">
        <v>95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DEOZM/5LZrHokovccYOA/s/yk2p0JUZGq/W8A6bmmZvkm9gBcC3ewZffVBY7LsTZZzgeR7RqvMC6I6ZNRn/61Q==" saltValue="lk18+MJQUvevDiwKv3+TCIRmq+eFbDLoq/EbZZkzv/yi+OdKX9L7UoTP6C3KzMJo1M3XSYfQ3q8DiIf3S4XSgg==" spinCount="100000" sheet="1" objects="1" scenarios="1" formatColumns="0" formatRows="0" autoFilter="0"/>
  <autoFilter ref="C121:K130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hyperlinks>
    <hyperlink ref="F130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4532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4720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ROUND((SUM(BE124:BE253)),  2)</f>
        <v>0</v>
      </c>
      <c r="G35" s="35"/>
      <c r="H35" s="35"/>
      <c r="I35" s="133">
        <v>0.21</v>
      </c>
      <c r="J35" s="132">
        <f>ROUND(((SUM(BE124:BE253))*I35),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ROUND((SUM(BF124:BF253)),  2)</f>
        <v>0</v>
      </c>
      <c r="G36" s="35"/>
      <c r="H36" s="35"/>
      <c r="I36" s="133">
        <v>0.12</v>
      </c>
      <c r="J36" s="132">
        <f>ROUND(((SUM(BF124:BF253))*I36),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ROUND((SUM(BG124:BG253)),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ROUND((SUM(BH124:BH253)),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ROUND((SUM(BI124:BI253)),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4532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D.6.03 - SO 23 - Oplocení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J124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J126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297</v>
      </c>
      <c r="E100" s="164"/>
      <c r="F100" s="164"/>
      <c r="G100" s="164"/>
      <c r="H100" s="164"/>
      <c r="I100" s="164"/>
      <c r="J100" s="165">
        <f>J161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298</v>
      </c>
      <c r="E101" s="164"/>
      <c r="F101" s="164"/>
      <c r="G101" s="164"/>
      <c r="H101" s="164"/>
      <c r="I101" s="164"/>
      <c r="J101" s="165">
        <f>J174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302</v>
      </c>
      <c r="E102" s="164"/>
      <c r="F102" s="164"/>
      <c r="G102" s="164"/>
      <c r="H102" s="164"/>
      <c r="I102" s="164"/>
      <c r="J102" s="165">
        <f>J251</f>
        <v>0</v>
      </c>
      <c r="K102" s="105"/>
      <c r="L102" s="166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3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TACHOV - dětská skupina, p.p.č. 1450/1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1"/>
      <c r="C113" s="29" t="s">
        <v>180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5"/>
      <c r="B114" s="36"/>
      <c r="C114" s="37"/>
      <c r="D114" s="37"/>
      <c r="E114" s="324" t="s">
        <v>4532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2335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9" t="str">
        <f>E11</f>
        <v>D.6.03 - SO 23 - Oplocení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9" t="s">
        <v>22</v>
      </c>
      <c r="D118" s="37"/>
      <c r="E118" s="37"/>
      <c r="F118" s="27" t="str">
        <f>F14</f>
        <v>Tachov</v>
      </c>
      <c r="G118" s="37"/>
      <c r="H118" s="37"/>
      <c r="I118" s="29" t="s">
        <v>24</v>
      </c>
      <c r="J118" s="67">
        <f>IF(J14="","",J14)</f>
        <v>45539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29" t="s">
        <v>29</v>
      </c>
      <c r="D120" s="37"/>
      <c r="E120" s="37"/>
      <c r="F120" s="27" t="str">
        <f>E17</f>
        <v>město Tachov</v>
      </c>
      <c r="G120" s="37"/>
      <c r="H120" s="37"/>
      <c r="I120" s="29" t="s">
        <v>37</v>
      </c>
      <c r="J120" s="33" t="str">
        <f>E23</f>
        <v>Architektonické studio Hysek s.r.o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9" t="s">
        <v>35</v>
      </c>
      <c r="D121" s="37"/>
      <c r="E121" s="37"/>
      <c r="F121" s="27" t="str">
        <f>IF(E20="","",E20)</f>
        <v>Vyplň údaj</v>
      </c>
      <c r="G121" s="37"/>
      <c r="H121" s="37"/>
      <c r="I121" s="29" t="s">
        <v>42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7"/>
      <c r="B123" s="168"/>
      <c r="C123" s="169" t="s">
        <v>195</v>
      </c>
      <c r="D123" s="170" t="s">
        <v>70</v>
      </c>
      <c r="E123" s="170" t="s">
        <v>66</v>
      </c>
      <c r="F123" s="170" t="s">
        <v>67</v>
      </c>
      <c r="G123" s="170" t="s">
        <v>196</v>
      </c>
      <c r="H123" s="170" t="s">
        <v>197</v>
      </c>
      <c r="I123" s="170" t="s">
        <v>198</v>
      </c>
      <c r="J123" s="170" t="s">
        <v>185</v>
      </c>
      <c r="K123" s="171" t="s">
        <v>199</v>
      </c>
      <c r="L123" s="172"/>
      <c r="M123" s="76" t="s">
        <v>1</v>
      </c>
      <c r="N123" s="77" t="s">
        <v>49</v>
      </c>
      <c r="O123" s="77" t="s">
        <v>200</v>
      </c>
      <c r="P123" s="77" t="s">
        <v>201</v>
      </c>
      <c r="Q123" s="77" t="s">
        <v>202</v>
      </c>
      <c r="R123" s="77" t="s">
        <v>203</v>
      </c>
      <c r="S123" s="77" t="s">
        <v>204</v>
      </c>
      <c r="T123" s="78" t="s">
        <v>205</v>
      </c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1:65" s="2" customFormat="1" ht="22.9" customHeight="1">
      <c r="A124" s="35"/>
      <c r="B124" s="36"/>
      <c r="C124" s="83" t="s">
        <v>206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</f>
        <v>0</v>
      </c>
      <c r="Q124" s="80"/>
      <c r="R124" s="175">
        <f>R125</f>
        <v>15.641594025527999</v>
      </c>
      <c r="S124" s="80"/>
      <c r="T124" s="176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84</v>
      </c>
      <c r="AU124" s="17" t="s">
        <v>187</v>
      </c>
      <c r="BK124" s="177">
        <f>BK125</f>
        <v>0</v>
      </c>
    </row>
    <row r="125" spans="1:65" s="12" customFormat="1" ht="25.9" customHeight="1">
      <c r="B125" s="178"/>
      <c r="C125" s="179"/>
      <c r="D125" s="180" t="s">
        <v>84</v>
      </c>
      <c r="E125" s="181" t="s">
        <v>318</v>
      </c>
      <c r="F125" s="181" t="s">
        <v>319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P126+P161+P174+P251</f>
        <v>0</v>
      </c>
      <c r="Q125" s="186"/>
      <c r="R125" s="187">
        <f>R126+R161+R174+R251</f>
        <v>15.641594025527999</v>
      </c>
      <c r="S125" s="186"/>
      <c r="T125" s="188">
        <f>T126+T161+T174+T251</f>
        <v>0</v>
      </c>
      <c r="AR125" s="189" t="s">
        <v>93</v>
      </c>
      <c r="AT125" s="190" t="s">
        <v>84</v>
      </c>
      <c r="AU125" s="190" t="s">
        <v>85</v>
      </c>
      <c r="AY125" s="189" t="s">
        <v>209</v>
      </c>
      <c r="BK125" s="191">
        <f>BK126+BK161+BK174+BK251</f>
        <v>0</v>
      </c>
    </row>
    <row r="126" spans="1:65" s="12" customFormat="1" ht="22.9" customHeight="1">
      <c r="B126" s="178"/>
      <c r="C126" s="179"/>
      <c r="D126" s="180" t="s">
        <v>84</v>
      </c>
      <c r="E126" s="192" t="s">
        <v>93</v>
      </c>
      <c r="F126" s="192" t="s">
        <v>320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SUM(P127:P160)</f>
        <v>0</v>
      </c>
      <c r="Q126" s="186"/>
      <c r="R126" s="187">
        <f>SUM(R127:R160)</f>
        <v>0</v>
      </c>
      <c r="S126" s="186"/>
      <c r="T126" s="188">
        <f>SUM(T127:T160)</f>
        <v>0</v>
      </c>
      <c r="AR126" s="189" t="s">
        <v>93</v>
      </c>
      <c r="AT126" s="190" t="s">
        <v>84</v>
      </c>
      <c r="AU126" s="190" t="s">
        <v>93</v>
      </c>
      <c r="AY126" s="189" t="s">
        <v>209</v>
      </c>
      <c r="BK126" s="191">
        <f>SUM(BK127:BK160)</f>
        <v>0</v>
      </c>
    </row>
    <row r="127" spans="1:65" s="2" customFormat="1" ht="24.2" customHeight="1">
      <c r="A127" s="35"/>
      <c r="B127" s="36"/>
      <c r="C127" s="194" t="s">
        <v>93</v>
      </c>
      <c r="D127" s="194" t="s">
        <v>212</v>
      </c>
      <c r="E127" s="195" t="s">
        <v>4721</v>
      </c>
      <c r="F127" s="196" t="s">
        <v>4722</v>
      </c>
      <c r="G127" s="197" t="s">
        <v>334</v>
      </c>
      <c r="H127" s="198">
        <v>35.1</v>
      </c>
      <c r="I127" s="199"/>
      <c r="J127" s="200">
        <f>ROUND(I127*H127,2)</f>
        <v>0</v>
      </c>
      <c r="K127" s="196" t="s">
        <v>324</v>
      </c>
      <c r="L127" s="40"/>
      <c r="M127" s="201" t="s">
        <v>1</v>
      </c>
      <c r="N127" s="202" t="s">
        <v>50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217</v>
      </c>
      <c r="AT127" s="205" t="s">
        <v>212</v>
      </c>
      <c r="AU127" s="205" t="s">
        <v>95</v>
      </c>
      <c r="AY127" s="17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7" t="s">
        <v>93</v>
      </c>
      <c r="BK127" s="206">
        <f>ROUND(I127*H127,2)</f>
        <v>0</v>
      </c>
      <c r="BL127" s="17" t="s">
        <v>217</v>
      </c>
      <c r="BM127" s="205" t="s">
        <v>4723</v>
      </c>
    </row>
    <row r="128" spans="1:65" s="2" customFormat="1" ht="11.25">
      <c r="A128" s="35"/>
      <c r="B128" s="36"/>
      <c r="C128" s="37"/>
      <c r="D128" s="207" t="s">
        <v>219</v>
      </c>
      <c r="E128" s="37"/>
      <c r="F128" s="208" t="s">
        <v>4724</v>
      </c>
      <c r="G128" s="37"/>
      <c r="H128" s="37"/>
      <c r="I128" s="209"/>
      <c r="J128" s="37"/>
      <c r="K128" s="37"/>
      <c r="L128" s="40"/>
      <c r="M128" s="210"/>
      <c r="N128" s="21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219</v>
      </c>
      <c r="AU128" s="17" t="s">
        <v>95</v>
      </c>
    </row>
    <row r="129" spans="1:65" s="2" customFormat="1" ht="24.2" customHeight="1">
      <c r="A129" s="35"/>
      <c r="B129" s="36"/>
      <c r="C129" s="194" t="s">
        <v>95</v>
      </c>
      <c r="D129" s="194" t="s">
        <v>212</v>
      </c>
      <c r="E129" s="195" t="s">
        <v>332</v>
      </c>
      <c r="F129" s="196" t="s">
        <v>333</v>
      </c>
      <c r="G129" s="197" t="s">
        <v>334</v>
      </c>
      <c r="H129" s="198">
        <v>35.1</v>
      </c>
      <c r="I129" s="199"/>
      <c r="J129" s="200">
        <f>ROUND(I129*H129,2)</f>
        <v>0</v>
      </c>
      <c r="K129" s="196" t="s">
        <v>324</v>
      </c>
      <c r="L129" s="40"/>
      <c r="M129" s="201" t="s">
        <v>1</v>
      </c>
      <c r="N129" s="202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217</v>
      </c>
      <c r="AT129" s="205" t="s">
        <v>212</v>
      </c>
      <c r="AU129" s="205" t="s">
        <v>95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217</v>
      </c>
      <c r="BM129" s="205" t="s">
        <v>4725</v>
      </c>
    </row>
    <row r="130" spans="1:65" s="2" customFormat="1" ht="11.25">
      <c r="A130" s="35"/>
      <c r="B130" s="36"/>
      <c r="C130" s="37"/>
      <c r="D130" s="207" t="s">
        <v>219</v>
      </c>
      <c r="E130" s="37"/>
      <c r="F130" s="208" t="s">
        <v>336</v>
      </c>
      <c r="G130" s="37"/>
      <c r="H130" s="37"/>
      <c r="I130" s="209"/>
      <c r="J130" s="37"/>
      <c r="K130" s="37"/>
      <c r="L130" s="40"/>
      <c r="M130" s="210"/>
      <c r="N130" s="21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219</v>
      </c>
      <c r="AU130" s="17" t="s">
        <v>95</v>
      </c>
    </row>
    <row r="131" spans="1:65" s="15" customFormat="1" ht="11.25">
      <c r="B131" s="240"/>
      <c r="C131" s="241"/>
      <c r="D131" s="212" t="s">
        <v>263</v>
      </c>
      <c r="E131" s="242" t="s">
        <v>1</v>
      </c>
      <c r="F131" s="243" t="s">
        <v>4726</v>
      </c>
      <c r="G131" s="241"/>
      <c r="H131" s="242" t="s">
        <v>1</v>
      </c>
      <c r="I131" s="244"/>
      <c r="J131" s="241"/>
      <c r="K131" s="241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263</v>
      </c>
      <c r="AU131" s="249" t="s">
        <v>95</v>
      </c>
      <c r="AV131" s="15" t="s">
        <v>93</v>
      </c>
      <c r="AW131" s="15" t="s">
        <v>41</v>
      </c>
      <c r="AX131" s="15" t="s">
        <v>85</v>
      </c>
      <c r="AY131" s="249" t="s">
        <v>209</v>
      </c>
    </row>
    <row r="132" spans="1:65" s="13" customFormat="1" ht="11.25">
      <c r="B132" s="214"/>
      <c r="C132" s="215"/>
      <c r="D132" s="212" t="s">
        <v>263</v>
      </c>
      <c r="E132" s="216" t="s">
        <v>1</v>
      </c>
      <c r="F132" s="217" t="s">
        <v>4727</v>
      </c>
      <c r="G132" s="215"/>
      <c r="H132" s="218">
        <v>22.1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263</v>
      </c>
      <c r="AU132" s="224" t="s">
        <v>95</v>
      </c>
      <c r="AV132" s="13" t="s">
        <v>95</v>
      </c>
      <c r="AW132" s="13" t="s">
        <v>41</v>
      </c>
      <c r="AX132" s="13" t="s">
        <v>85</v>
      </c>
      <c r="AY132" s="224" t="s">
        <v>209</v>
      </c>
    </row>
    <row r="133" spans="1:65" s="13" customFormat="1" ht="11.25">
      <c r="B133" s="214"/>
      <c r="C133" s="215"/>
      <c r="D133" s="212" t="s">
        <v>263</v>
      </c>
      <c r="E133" s="216" t="s">
        <v>1</v>
      </c>
      <c r="F133" s="217" t="s">
        <v>4728</v>
      </c>
      <c r="G133" s="215"/>
      <c r="H133" s="218">
        <v>13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263</v>
      </c>
      <c r="AU133" s="224" t="s">
        <v>95</v>
      </c>
      <c r="AV133" s="13" t="s">
        <v>95</v>
      </c>
      <c r="AW133" s="13" t="s">
        <v>41</v>
      </c>
      <c r="AX133" s="13" t="s">
        <v>85</v>
      </c>
      <c r="AY133" s="224" t="s">
        <v>209</v>
      </c>
    </row>
    <row r="134" spans="1:65" s="14" customFormat="1" ht="11.25">
      <c r="B134" s="229"/>
      <c r="C134" s="230"/>
      <c r="D134" s="212" t="s">
        <v>263</v>
      </c>
      <c r="E134" s="231" t="s">
        <v>1</v>
      </c>
      <c r="F134" s="232" t="s">
        <v>339</v>
      </c>
      <c r="G134" s="230"/>
      <c r="H134" s="233">
        <v>35.1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263</v>
      </c>
      <c r="AU134" s="239" t="s">
        <v>95</v>
      </c>
      <c r="AV134" s="14" t="s">
        <v>217</v>
      </c>
      <c r="AW134" s="14" t="s">
        <v>41</v>
      </c>
      <c r="AX134" s="14" t="s">
        <v>93</v>
      </c>
      <c r="AY134" s="239" t="s">
        <v>209</v>
      </c>
    </row>
    <row r="135" spans="1:65" s="2" customFormat="1" ht="33" customHeight="1">
      <c r="A135" s="35"/>
      <c r="B135" s="36"/>
      <c r="C135" s="194" t="s">
        <v>130</v>
      </c>
      <c r="D135" s="194" t="s">
        <v>212</v>
      </c>
      <c r="E135" s="195" t="s">
        <v>4729</v>
      </c>
      <c r="F135" s="196" t="s">
        <v>4730</v>
      </c>
      <c r="G135" s="197" t="s">
        <v>342</v>
      </c>
      <c r="H135" s="198">
        <v>11.342000000000001</v>
      </c>
      <c r="I135" s="199"/>
      <c r="J135" s="200">
        <f>ROUND(I135*H135,2)</f>
        <v>0</v>
      </c>
      <c r="K135" s="196" t="s">
        <v>324</v>
      </c>
      <c r="L135" s="40"/>
      <c r="M135" s="201" t="s">
        <v>1</v>
      </c>
      <c r="N135" s="202" t="s">
        <v>50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217</v>
      </c>
      <c r="AT135" s="205" t="s">
        <v>212</v>
      </c>
      <c r="AU135" s="205" t="s">
        <v>95</v>
      </c>
      <c r="AY135" s="17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93</v>
      </c>
      <c r="BK135" s="206">
        <f>ROUND(I135*H135,2)</f>
        <v>0</v>
      </c>
      <c r="BL135" s="17" t="s">
        <v>217</v>
      </c>
      <c r="BM135" s="205" t="s">
        <v>4731</v>
      </c>
    </row>
    <row r="136" spans="1:65" s="2" customFormat="1" ht="11.25">
      <c r="A136" s="35"/>
      <c r="B136" s="36"/>
      <c r="C136" s="37"/>
      <c r="D136" s="207" t="s">
        <v>219</v>
      </c>
      <c r="E136" s="37"/>
      <c r="F136" s="208" t="s">
        <v>4732</v>
      </c>
      <c r="G136" s="37"/>
      <c r="H136" s="37"/>
      <c r="I136" s="209"/>
      <c r="J136" s="37"/>
      <c r="K136" s="37"/>
      <c r="L136" s="40"/>
      <c r="M136" s="210"/>
      <c r="N136" s="21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7" t="s">
        <v>219</v>
      </c>
      <c r="AU136" s="17" t="s">
        <v>95</v>
      </c>
    </row>
    <row r="137" spans="1:65" s="13" customFormat="1" ht="11.25">
      <c r="B137" s="214"/>
      <c r="C137" s="215"/>
      <c r="D137" s="212" t="s">
        <v>263</v>
      </c>
      <c r="E137" s="216" t="s">
        <v>1</v>
      </c>
      <c r="F137" s="217" t="s">
        <v>4733</v>
      </c>
      <c r="G137" s="215"/>
      <c r="H137" s="218">
        <v>11.342000000000001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263</v>
      </c>
      <c r="AU137" s="224" t="s">
        <v>95</v>
      </c>
      <c r="AV137" s="13" t="s">
        <v>95</v>
      </c>
      <c r="AW137" s="13" t="s">
        <v>41</v>
      </c>
      <c r="AX137" s="13" t="s">
        <v>85</v>
      </c>
      <c r="AY137" s="224" t="s">
        <v>209</v>
      </c>
    </row>
    <row r="138" spans="1:65" s="14" customFormat="1" ht="11.25">
      <c r="B138" s="229"/>
      <c r="C138" s="230"/>
      <c r="D138" s="212" t="s">
        <v>263</v>
      </c>
      <c r="E138" s="231" t="s">
        <v>1</v>
      </c>
      <c r="F138" s="232" t="s">
        <v>339</v>
      </c>
      <c r="G138" s="230"/>
      <c r="H138" s="233">
        <v>11.342000000000001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263</v>
      </c>
      <c r="AU138" s="239" t="s">
        <v>95</v>
      </c>
      <c r="AV138" s="14" t="s">
        <v>217</v>
      </c>
      <c r="AW138" s="14" t="s">
        <v>41</v>
      </c>
      <c r="AX138" s="14" t="s">
        <v>93</v>
      </c>
      <c r="AY138" s="239" t="s">
        <v>209</v>
      </c>
    </row>
    <row r="139" spans="1:65" s="2" customFormat="1" ht="37.9" customHeight="1">
      <c r="A139" s="35"/>
      <c r="B139" s="36"/>
      <c r="C139" s="194" t="s">
        <v>217</v>
      </c>
      <c r="D139" s="194" t="s">
        <v>212</v>
      </c>
      <c r="E139" s="195" t="s">
        <v>364</v>
      </c>
      <c r="F139" s="196" t="s">
        <v>365</v>
      </c>
      <c r="G139" s="197" t="s">
        <v>342</v>
      </c>
      <c r="H139" s="198">
        <v>4.5880000000000001</v>
      </c>
      <c r="I139" s="199"/>
      <c r="J139" s="200">
        <f>ROUND(I139*H139,2)</f>
        <v>0</v>
      </c>
      <c r="K139" s="196" t="s">
        <v>324</v>
      </c>
      <c r="L139" s="40"/>
      <c r="M139" s="201" t="s">
        <v>1</v>
      </c>
      <c r="N139" s="202" t="s">
        <v>50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217</v>
      </c>
      <c r="AT139" s="205" t="s">
        <v>212</v>
      </c>
      <c r="AU139" s="205" t="s">
        <v>95</v>
      </c>
      <c r="AY139" s="17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7" t="s">
        <v>93</v>
      </c>
      <c r="BK139" s="206">
        <f>ROUND(I139*H139,2)</f>
        <v>0</v>
      </c>
      <c r="BL139" s="17" t="s">
        <v>217</v>
      </c>
      <c r="BM139" s="205" t="s">
        <v>4734</v>
      </c>
    </row>
    <row r="140" spans="1:65" s="2" customFormat="1" ht="11.25">
      <c r="A140" s="35"/>
      <c r="B140" s="36"/>
      <c r="C140" s="37"/>
      <c r="D140" s="207" t="s">
        <v>219</v>
      </c>
      <c r="E140" s="37"/>
      <c r="F140" s="208" t="s">
        <v>367</v>
      </c>
      <c r="G140" s="37"/>
      <c r="H140" s="37"/>
      <c r="I140" s="209"/>
      <c r="J140" s="37"/>
      <c r="K140" s="37"/>
      <c r="L140" s="40"/>
      <c r="M140" s="210"/>
      <c r="N140" s="21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219</v>
      </c>
      <c r="AU140" s="17" t="s">
        <v>95</v>
      </c>
    </row>
    <row r="141" spans="1:65" s="15" customFormat="1" ht="11.25">
      <c r="B141" s="240"/>
      <c r="C141" s="241"/>
      <c r="D141" s="212" t="s">
        <v>263</v>
      </c>
      <c r="E141" s="242" t="s">
        <v>1</v>
      </c>
      <c r="F141" s="243" t="s">
        <v>368</v>
      </c>
      <c r="G141" s="241"/>
      <c r="H141" s="242" t="s">
        <v>1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263</v>
      </c>
      <c r="AU141" s="249" t="s">
        <v>95</v>
      </c>
      <c r="AV141" s="15" t="s">
        <v>93</v>
      </c>
      <c r="AW141" s="15" t="s">
        <v>41</v>
      </c>
      <c r="AX141" s="15" t="s">
        <v>85</v>
      </c>
      <c r="AY141" s="249" t="s">
        <v>209</v>
      </c>
    </row>
    <row r="142" spans="1:65" s="13" customFormat="1" ht="11.25">
      <c r="B142" s="214"/>
      <c r="C142" s="215"/>
      <c r="D142" s="212" t="s">
        <v>263</v>
      </c>
      <c r="E142" s="216" t="s">
        <v>1</v>
      </c>
      <c r="F142" s="217" t="s">
        <v>4735</v>
      </c>
      <c r="G142" s="215"/>
      <c r="H142" s="218">
        <v>2.109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263</v>
      </c>
      <c r="AU142" s="224" t="s">
        <v>95</v>
      </c>
      <c r="AV142" s="13" t="s">
        <v>95</v>
      </c>
      <c r="AW142" s="13" t="s">
        <v>41</v>
      </c>
      <c r="AX142" s="13" t="s">
        <v>85</v>
      </c>
      <c r="AY142" s="224" t="s">
        <v>209</v>
      </c>
    </row>
    <row r="143" spans="1:65" s="13" customFormat="1" ht="11.25">
      <c r="B143" s="214"/>
      <c r="C143" s="215"/>
      <c r="D143" s="212" t="s">
        <v>263</v>
      </c>
      <c r="E143" s="216" t="s">
        <v>1</v>
      </c>
      <c r="F143" s="217" t="s">
        <v>4736</v>
      </c>
      <c r="G143" s="215"/>
      <c r="H143" s="218">
        <v>1.5609999999999999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263</v>
      </c>
      <c r="AU143" s="224" t="s">
        <v>95</v>
      </c>
      <c r="AV143" s="13" t="s">
        <v>95</v>
      </c>
      <c r="AW143" s="13" t="s">
        <v>41</v>
      </c>
      <c r="AX143" s="13" t="s">
        <v>85</v>
      </c>
      <c r="AY143" s="224" t="s">
        <v>209</v>
      </c>
    </row>
    <row r="144" spans="1:65" s="13" customFormat="1" ht="11.25">
      <c r="B144" s="214"/>
      <c r="C144" s="215"/>
      <c r="D144" s="212" t="s">
        <v>263</v>
      </c>
      <c r="E144" s="216" t="s">
        <v>1</v>
      </c>
      <c r="F144" s="217" t="s">
        <v>4737</v>
      </c>
      <c r="G144" s="215"/>
      <c r="H144" s="218">
        <v>0.91800000000000004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263</v>
      </c>
      <c r="AU144" s="224" t="s">
        <v>95</v>
      </c>
      <c r="AV144" s="13" t="s">
        <v>95</v>
      </c>
      <c r="AW144" s="13" t="s">
        <v>41</v>
      </c>
      <c r="AX144" s="13" t="s">
        <v>85</v>
      </c>
      <c r="AY144" s="224" t="s">
        <v>209</v>
      </c>
    </row>
    <row r="145" spans="1:65" s="14" customFormat="1" ht="11.25">
      <c r="B145" s="229"/>
      <c r="C145" s="230"/>
      <c r="D145" s="212" t="s">
        <v>263</v>
      </c>
      <c r="E145" s="231" t="s">
        <v>1</v>
      </c>
      <c r="F145" s="232" t="s">
        <v>339</v>
      </c>
      <c r="G145" s="230"/>
      <c r="H145" s="233">
        <v>4.5880000000000001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263</v>
      </c>
      <c r="AU145" s="239" t="s">
        <v>95</v>
      </c>
      <c r="AV145" s="14" t="s">
        <v>217</v>
      </c>
      <c r="AW145" s="14" t="s">
        <v>41</v>
      </c>
      <c r="AX145" s="14" t="s">
        <v>93</v>
      </c>
      <c r="AY145" s="239" t="s">
        <v>209</v>
      </c>
    </row>
    <row r="146" spans="1:65" s="2" customFormat="1" ht="37.9" customHeight="1">
      <c r="A146" s="35"/>
      <c r="B146" s="36"/>
      <c r="C146" s="194" t="s">
        <v>208</v>
      </c>
      <c r="D146" s="194" t="s">
        <v>212</v>
      </c>
      <c r="E146" s="195" t="s">
        <v>376</v>
      </c>
      <c r="F146" s="196" t="s">
        <v>377</v>
      </c>
      <c r="G146" s="197" t="s">
        <v>342</v>
      </c>
      <c r="H146" s="198">
        <v>22.94</v>
      </c>
      <c r="I146" s="199"/>
      <c r="J146" s="200">
        <f>ROUND(I146*H146,2)</f>
        <v>0</v>
      </c>
      <c r="K146" s="196" t="s">
        <v>324</v>
      </c>
      <c r="L146" s="40"/>
      <c r="M146" s="201" t="s">
        <v>1</v>
      </c>
      <c r="N146" s="202" t="s">
        <v>50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217</v>
      </c>
      <c r="AT146" s="205" t="s">
        <v>212</v>
      </c>
      <c r="AU146" s="205" t="s">
        <v>95</v>
      </c>
      <c r="AY146" s="17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93</v>
      </c>
      <c r="BK146" s="206">
        <f>ROUND(I146*H146,2)</f>
        <v>0</v>
      </c>
      <c r="BL146" s="17" t="s">
        <v>217</v>
      </c>
      <c r="BM146" s="205" t="s">
        <v>4738</v>
      </c>
    </row>
    <row r="147" spans="1:65" s="2" customFormat="1" ht="11.25">
      <c r="A147" s="35"/>
      <c r="B147" s="36"/>
      <c r="C147" s="37"/>
      <c r="D147" s="207" t="s">
        <v>219</v>
      </c>
      <c r="E147" s="37"/>
      <c r="F147" s="208" t="s">
        <v>379</v>
      </c>
      <c r="G147" s="37"/>
      <c r="H147" s="37"/>
      <c r="I147" s="209"/>
      <c r="J147" s="37"/>
      <c r="K147" s="37"/>
      <c r="L147" s="40"/>
      <c r="M147" s="210"/>
      <c r="N147" s="21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219</v>
      </c>
      <c r="AU147" s="17" t="s">
        <v>95</v>
      </c>
    </row>
    <row r="148" spans="1:65" s="13" customFormat="1" ht="11.25">
      <c r="B148" s="214"/>
      <c r="C148" s="215"/>
      <c r="D148" s="212" t="s">
        <v>263</v>
      </c>
      <c r="E148" s="216" t="s">
        <v>1</v>
      </c>
      <c r="F148" s="217" t="s">
        <v>4739</v>
      </c>
      <c r="G148" s="215"/>
      <c r="H148" s="218">
        <v>22.94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263</v>
      </c>
      <c r="AU148" s="224" t="s">
        <v>95</v>
      </c>
      <c r="AV148" s="13" t="s">
        <v>95</v>
      </c>
      <c r="AW148" s="13" t="s">
        <v>41</v>
      </c>
      <c r="AX148" s="13" t="s">
        <v>85</v>
      </c>
      <c r="AY148" s="224" t="s">
        <v>209</v>
      </c>
    </row>
    <row r="149" spans="1:65" s="14" customFormat="1" ht="11.25">
      <c r="B149" s="229"/>
      <c r="C149" s="230"/>
      <c r="D149" s="212" t="s">
        <v>263</v>
      </c>
      <c r="E149" s="231" t="s">
        <v>1</v>
      </c>
      <c r="F149" s="232" t="s">
        <v>339</v>
      </c>
      <c r="G149" s="230"/>
      <c r="H149" s="233">
        <v>22.94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263</v>
      </c>
      <c r="AU149" s="239" t="s">
        <v>95</v>
      </c>
      <c r="AV149" s="14" t="s">
        <v>217</v>
      </c>
      <c r="AW149" s="14" t="s">
        <v>41</v>
      </c>
      <c r="AX149" s="14" t="s">
        <v>93</v>
      </c>
      <c r="AY149" s="239" t="s">
        <v>209</v>
      </c>
    </row>
    <row r="150" spans="1:65" s="2" customFormat="1" ht="33" customHeight="1">
      <c r="A150" s="35"/>
      <c r="B150" s="36"/>
      <c r="C150" s="194" t="s">
        <v>241</v>
      </c>
      <c r="D150" s="194" t="s">
        <v>212</v>
      </c>
      <c r="E150" s="195" t="s">
        <v>381</v>
      </c>
      <c r="F150" s="196" t="s">
        <v>382</v>
      </c>
      <c r="G150" s="197" t="s">
        <v>383</v>
      </c>
      <c r="H150" s="198">
        <v>45.88</v>
      </c>
      <c r="I150" s="199"/>
      <c r="J150" s="200">
        <f>ROUND(I150*H150,2)</f>
        <v>0</v>
      </c>
      <c r="K150" s="196" t="s">
        <v>324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4740</v>
      </c>
    </row>
    <row r="151" spans="1:65" s="2" customFormat="1" ht="11.25">
      <c r="A151" s="35"/>
      <c r="B151" s="36"/>
      <c r="C151" s="37"/>
      <c r="D151" s="207" t="s">
        <v>219</v>
      </c>
      <c r="E151" s="37"/>
      <c r="F151" s="208" t="s">
        <v>385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219</v>
      </c>
      <c r="AU151" s="17" t="s">
        <v>95</v>
      </c>
    </row>
    <row r="152" spans="1:65" s="13" customFormat="1" ht="11.25">
      <c r="B152" s="214"/>
      <c r="C152" s="215"/>
      <c r="D152" s="212" t="s">
        <v>263</v>
      </c>
      <c r="E152" s="216" t="s">
        <v>1</v>
      </c>
      <c r="F152" s="217" t="s">
        <v>4741</v>
      </c>
      <c r="G152" s="215"/>
      <c r="H152" s="218">
        <v>45.88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263</v>
      </c>
      <c r="AU152" s="224" t="s">
        <v>95</v>
      </c>
      <c r="AV152" s="13" t="s">
        <v>95</v>
      </c>
      <c r="AW152" s="13" t="s">
        <v>41</v>
      </c>
      <c r="AX152" s="13" t="s">
        <v>85</v>
      </c>
      <c r="AY152" s="224" t="s">
        <v>209</v>
      </c>
    </row>
    <row r="153" spans="1:65" s="14" customFormat="1" ht="11.25">
      <c r="B153" s="229"/>
      <c r="C153" s="230"/>
      <c r="D153" s="212" t="s">
        <v>263</v>
      </c>
      <c r="E153" s="231" t="s">
        <v>1</v>
      </c>
      <c r="F153" s="232" t="s">
        <v>339</v>
      </c>
      <c r="G153" s="230"/>
      <c r="H153" s="233">
        <v>45.88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263</v>
      </c>
      <c r="AU153" s="239" t="s">
        <v>95</v>
      </c>
      <c r="AV153" s="14" t="s">
        <v>217</v>
      </c>
      <c r="AW153" s="14" t="s">
        <v>41</v>
      </c>
      <c r="AX153" s="14" t="s">
        <v>93</v>
      </c>
      <c r="AY153" s="239" t="s">
        <v>209</v>
      </c>
    </row>
    <row r="154" spans="1:65" s="2" customFormat="1" ht="16.5" customHeight="1">
      <c r="A154" s="35"/>
      <c r="B154" s="36"/>
      <c r="C154" s="194" t="s">
        <v>248</v>
      </c>
      <c r="D154" s="194" t="s">
        <v>212</v>
      </c>
      <c r="E154" s="195" t="s">
        <v>387</v>
      </c>
      <c r="F154" s="196" t="s">
        <v>388</v>
      </c>
      <c r="G154" s="197" t="s">
        <v>342</v>
      </c>
      <c r="H154" s="198">
        <v>22.94</v>
      </c>
      <c r="I154" s="199"/>
      <c r="J154" s="200">
        <f>ROUND(I154*H154,2)</f>
        <v>0</v>
      </c>
      <c r="K154" s="196" t="s">
        <v>324</v>
      </c>
      <c r="L154" s="40"/>
      <c r="M154" s="201" t="s">
        <v>1</v>
      </c>
      <c r="N154" s="202" t="s">
        <v>50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217</v>
      </c>
      <c r="AT154" s="205" t="s">
        <v>212</v>
      </c>
      <c r="AU154" s="205" t="s">
        <v>95</v>
      </c>
      <c r="AY154" s="17" t="s">
        <v>209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93</v>
      </c>
      <c r="BK154" s="206">
        <f>ROUND(I154*H154,2)</f>
        <v>0</v>
      </c>
      <c r="BL154" s="17" t="s">
        <v>217</v>
      </c>
      <c r="BM154" s="205" t="s">
        <v>4742</v>
      </c>
    </row>
    <row r="155" spans="1:65" s="2" customFormat="1" ht="11.25">
      <c r="A155" s="35"/>
      <c r="B155" s="36"/>
      <c r="C155" s="37"/>
      <c r="D155" s="207" t="s">
        <v>219</v>
      </c>
      <c r="E155" s="37"/>
      <c r="F155" s="208" t="s">
        <v>390</v>
      </c>
      <c r="G155" s="37"/>
      <c r="H155" s="37"/>
      <c r="I155" s="209"/>
      <c r="J155" s="37"/>
      <c r="K155" s="37"/>
      <c r="L155" s="40"/>
      <c r="M155" s="210"/>
      <c r="N155" s="211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7" t="s">
        <v>219</v>
      </c>
      <c r="AU155" s="17" t="s">
        <v>95</v>
      </c>
    </row>
    <row r="156" spans="1:65" s="2" customFormat="1" ht="24.2" customHeight="1">
      <c r="A156" s="35"/>
      <c r="B156" s="36"/>
      <c r="C156" s="194" t="s">
        <v>254</v>
      </c>
      <c r="D156" s="194" t="s">
        <v>212</v>
      </c>
      <c r="E156" s="195" t="s">
        <v>391</v>
      </c>
      <c r="F156" s="196" t="s">
        <v>392</v>
      </c>
      <c r="G156" s="197" t="s">
        <v>342</v>
      </c>
      <c r="H156" s="198">
        <v>9.2330000000000005</v>
      </c>
      <c r="I156" s="199"/>
      <c r="J156" s="200">
        <f>ROUND(I156*H156,2)</f>
        <v>0</v>
      </c>
      <c r="K156" s="196" t="s">
        <v>324</v>
      </c>
      <c r="L156" s="40"/>
      <c r="M156" s="201" t="s">
        <v>1</v>
      </c>
      <c r="N156" s="202" t="s">
        <v>50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217</v>
      </c>
      <c r="AT156" s="205" t="s">
        <v>212</v>
      </c>
      <c r="AU156" s="205" t="s">
        <v>95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4743</v>
      </c>
    </row>
    <row r="157" spans="1:65" s="2" customFormat="1" ht="11.25">
      <c r="A157" s="35"/>
      <c r="B157" s="36"/>
      <c r="C157" s="37"/>
      <c r="D157" s="207" t="s">
        <v>219</v>
      </c>
      <c r="E157" s="37"/>
      <c r="F157" s="208" t="s">
        <v>394</v>
      </c>
      <c r="G157" s="37"/>
      <c r="H157" s="37"/>
      <c r="I157" s="209"/>
      <c r="J157" s="37"/>
      <c r="K157" s="37"/>
      <c r="L157" s="40"/>
      <c r="M157" s="210"/>
      <c r="N157" s="211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219</v>
      </c>
      <c r="AU157" s="17" t="s">
        <v>95</v>
      </c>
    </row>
    <row r="158" spans="1:65" s="15" customFormat="1" ht="11.25">
      <c r="B158" s="240"/>
      <c r="C158" s="241"/>
      <c r="D158" s="212" t="s">
        <v>263</v>
      </c>
      <c r="E158" s="242" t="s">
        <v>1</v>
      </c>
      <c r="F158" s="243" t="s">
        <v>4744</v>
      </c>
      <c r="G158" s="241"/>
      <c r="H158" s="242" t="s">
        <v>1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263</v>
      </c>
      <c r="AU158" s="249" t="s">
        <v>95</v>
      </c>
      <c r="AV158" s="15" t="s">
        <v>93</v>
      </c>
      <c r="AW158" s="15" t="s">
        <v>41</v>
      </c>
      <c r="AX158" s="15" t="s">
        <v>85</v>
      </c>
      <c r="AY158" s="249" t="s">
        <v>209</v>
      </c>
    </row>
    <row r="159" spans="1:65" s="13" customFormat="1" ht="11.25">
      <c r="B159" s="214"/>
      <c r="C159" s="215"/>
      <c r="D159" s="212" t="s">
        <v>263</v>
      </c>
      <c r="E159" s="216" t="s">
        <v>1</v>
      </c>
      <c r="F159" s="217" t="s">
        <v>4745</v>
      </c>
      <c r="G159" s="215"/>
      <c r="H159" s="218">
        <v>9.2330000000000005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263</v>
      </c>
      <c r="AU159" s="224" t="s">
        <v>95</v>
      </c>
      <c r="AV159" s="13" t="s">
        <v>95</v>
      </c>
      <c r="AW159" s="13" t="s">
        <v>41</v>
      </c>
      <c r="AX159" s="13" t="s">
        <v>85</v>
      </c>
      <c r="AY159" s="224" t="s">
        <v>209</v>
      </c>
    </row>
    <row r="160" spans="1:65" s="14" customFormat="1" ht="11.25">
      <c r="B160" s="229"/>
      <c r="C160" s="230"/>
      <c r="D160" s="212" t="s">
        <v>263</v>
      </c>
      <c r="E160" s="231" t="s">
        <v>1</v>
      </c>
      <c r="F160" s="232" t="s">
        <v>339</v>
      </c>
      <c r="G160" s="230"/>
      <c r="H160" s="233">
        <v>9.2330000000000005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263</v>
      </c>
      <c r="AU160" s="239" t="s">
        <v>95</v>
      </c>
      <c r="AV160" s="14" t="s">
        <v>217</v>
      </c>
      <c r="AW160" s="14" t="s">
        <v>41</v>
      </c>
      <c r="AX160" s="14" t="s">
        <v>93</v>
      </c>
      <c r="AY160" s="239" t="s">
        <v>209</v>
      </c>
    </row>
    <row r="161" spans="1:65" s="12" customFormat="1" ht="22.9" customHeight="1">
      <c r="B161" s="178"/>
      <c r="C161" s="179"/>
      <c r="D161" s="180" t="s">
        <v>84</v>
      </c>
      <c r="E161" s="192" t="s">
        <v>95</v>
      </c>
      <c r="F161" s="192" t="s">
        <v>410</v>
      </c>
      <c r="G161" s="179"/>
      <c r="H161" s="179"/>
      <c r="I161" s="182"/>
      <c r="J161" s="193">
        <f>BK161</f>
        <v>0</v>
      </c>
      <c r="K161" s="179"/>
      <c r="L161" s="184"/>
      <c r="M161" s="185"/>
      <c r="N161" s="186"/>
      <c r="O161" s="186"/>
      <c r="P161" s="187">
        <f>SUM(P162:P173)</f>
        <v>0</v>
      </c>
      <c r="Q161" s="186"/>
      <c r="R161" s="187">
        <f>SUM(R162:R173)</f>
        <v>4.9571268255280003</v>
      </c>
      <c r="S161" s="186"/>
      <c r="T161" s="188">
        <f>SUM(T162:T173)</f>
        <v>0</v>
      </c>
      <c r="AR161" s="189" t="s">
        <v>93</v>
      </c>
      <c r="AT161" s="190" t="s">
        <v>84</v>
      </c>
      <c r="AU161" s="190" t="s">
        <v>93</v>
      </c>
      <c r="AY161" s="189" t="s">
        <v>209</v>
      </c>
      <c r="BK161" s="191">
        <f>SUM(BK162:BK173)</f>
        <v>0</v>
      </c>
    </row>
    <row r="162" spans="1:65" s="2" customFormat="1" ht="16.5" customHeight="1">
      <c r="A162" s="35"/>
      <c r="B162" s="36"/>
      <c r="C162" s="194" t="s">
        <v>259</v>
      </c>
      <c r="D162" s="194" t="s">
        <v>212</v>
      </c>
      <c r="E162" s="195" t="s">
        <v>423</v>
      </c>
      <c r="F162" s="196" t="s">
        <v>424</v>
      </c>
      <c r="G162" s="197" t="s">
        <v>342</v>
      </c>
      <c r="H162" s="198">
        <v>0.32200000000000001</v>
      </c>
      <c r="I162" s="199"/>
      <c r="J162" s="200">
        <f>ROUND(I162*H162,2)</f>
        <v>0</v>
      </c>
      <c r="K162" s="196" t="s">
        <v>324</v>
      </c>
      <c r="L162" s="40"/>
      <c r="M162" s="201" t="s">
        <v>1</v>
      </c>
      <c r="N162" s="202" t="s">
        <v>50</v>
      </c>
      <c r="O162" s="72"/>
      <c r="P162" s="203">
        <f>O162*H162</f>
        <v>0</v>
      </c>
      <c r="Q162" s="203">
        <v>2.3010222040000001</v>
      </c>
      <c r="R162" s="203">
        <f>Q162*H162</f>
        <v>0.74092914968800005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217</v>
      </c>
      <c r="AT162" s="205" t="s">
        <v>212</v>
      </c>
      <c r="AU162" s="205" t="s">
        <v>95</v>
      </c>
      <c r="AY162" s="17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7" t="s">
        <v>93</v>
      </c>
      <c r="BK162" s="206">
        <f>ROUND(I162*H162,2)</f>
        <v>0</v>
      </c>
      <c r="BL162" s="17" t="s">
        <v>217</v>
      </c>
      <c r="BM162" s="205" t="s">
        <v>4746</v>
      </c>
    </row>
    <row r="163" spans="1:65" s="2" customFormat="1" ht="11.25">
      <c r="A163" s="35"/>
      <c r="B163" s="36"/>
      <c r="C163" s="37"/>
      <c r="D163" s="207" t="s">
        <v>219</v>
      </c>
      <c r="E163" s="37"/>
      <c r="F163" s="208" t="s">
        <v>426</v>
      </c>
      <c r="G163" s="37"/>
      <c r="H163" s="37"/>
      <c r="I163" s="209"/>
      <c r="J163" s="37"/>
      <c r="K163" s="37"/>
      <c r="L163" s="40"/>
      <c r="M163" s="210"/>
      <c r="N163" s="21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7" t="s">
        <v>219</v>
      </c>
      <c r="AU163" s="17" t="s">
        <v>95</v>
      </c>
    </row>
    <row r="164" spans="1:65" s="13" customFormat="1" ht="22.5">
      <c r="B164" s="214"/>
      <c r="C164" s="215"/>
      <c r="D164" s="212" t="s">
        <v>263</v>
      </c>
      <c r="E164" s="216" t="s">
        <v>1</v>
      </c>
      <c r="F164" s="217" t="s">
        <v>4747</v>
      </c>
      <c r="G164" s="215"/>
      <c r="H164" s="218">
        <v>0.32200000000000001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263</v>
      </c>
      <c r="AU164" s="224" t="s">
        <v>95</v>
      </c>
      <c r="AV164" s="13" t="s">
        <v>95</v>
      </c>
      <c r="AW164" s="13" t="s">
        <v>41</v>
      </c>
      <c r="AX164" s="13" t="s">
        <v>85</v>
      </c>
      <c r="AY164" s="224" t="s">
        <v>209</v>
      </c>
    </row>
    <row r="165" spans="1:65" s="14" customFormat="1" ht="11.25">
      <c r="B165" s="229"/>
      <c r="C165" s="230"/>
      <c r="D165" s="212" t="s">
        <v>263</v>
      </c>
      <c r="E165" s="231" t="s">
        <v>1</v>
      </c>
      <c r="F165" s="232" t="s">
        <v>339</v>
      </c>
      <c r="G165" s="230"/>
      <c r="H165" s="233">
        <v>0.32200000000000001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263</v>
      </c>
      <c r="AU165" s="239" t="s">
        <v>95</v>
      </c>
      <c r="AV165" s="14" t="s">
        <v>217</v>
      </c>
      <c r="AW165" s="14" t="s">
        <v>41</v>
      </c>
      <c r="AX165" s="14" t="s">
        <v>93</v>
      </c>
      <c r="AY165" s="239" t="s">
        <v>209</v>
      </c>
    </row>
    <row r="166" spans="1:65" s="2" customFormat="1" ht="33" customHeight="1">
      <c r="A166" s="35"/>
      <c r="B166" s="36"/>
      <c r="C166" s="194" t="s">
        <v>265</v>
      </c>
      <c r="D166" s="194" t="s">
        <v>212</v>
      </c>
      <c r="E166" s="195" t="s">
        <v>4748</v>
      </c>
      <c r="F166" s="196" t="s">
        <v>4749</v>
      </c>
      <c r="G166" s="197" t="s">
        <v>462</v>
      </c>
      <c r="H166" s="198">
        <v>8.65</v>
      </c>
      <c r="I166" s="199"/>
      <c r="J166" s="200">
        <f>ROUND(I166*H166,2)</f>
        <v>0</v>
      </c>
      <c r="K166" s="196" t="s">
        <v>324</v>
      </c>
      <c r="L166" s="40"/>
      <c r="M166" s="201" t="s">
        <v>1</v>
      </c>
      <c r="N166" s="202" t="s">
        <v>50</v>
      </c>
      <c r="O166" s="72"/>
      <c r="P166" s="203">
        <f>O166*H166</f>
        <v>0</v>
      </c>
      <c r="Q166" s="203">
        <v>0.47737879999999999</v>
      </c>
      <c r="R166" s="203">
        <f>Q166*H166</f>
        <v>4.1293266200000005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217</v>
      </c>
      <c r="AT166" s="205" t="s">
        <v>212</v>
      </c>
      <c r="AU166" s="205" t="s">
        <v>95</v>
      </c>
      <c r="AY166" s="17" t="s">
        <v>209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93</v>
      </c>
      <c r="BK166" s="206">
        <f>ROUND(I166*H166,2)</f>
        <v>0</v>
      </c>
      <c r="BL166" s="17" t="s">
        <v>217</v>
      </c>
      <c r="BM166" s="205" t="s">
        <v>4750</v>
      </c>
    </row>
    <row r="167" spans="1:65" s="2" customFormat="1" ht="11.25">
      <c r="A167" s="35"/>
      <c r="B167" s="36"/>
      <c r="C167" s="37"/>
      <c r="D167" s="207" t="s">
        <v>219</v>
      </c>
      <c r="E167" s="37"/>
      <c r="F167" s="208" t="s">
        <v>4751</v>
      </c>
      <c r="G167" s="37"/>
      <c r="H167" s="37"/>
      <c r="I167" s="209"/>
      <c r="J167" s="37"/>
      <c r="K167" s="37"/>
      <c r="L167" s="40"/>
      <c r="M167" s="210"/>
      <c r="N167" s="21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219</v>
      </c>
      <c r="AU167" s="17" t="s">
        <v>95</v>
      </c>
    </row>
    <row r="168" spans="1:65" s="13" customFormat="1" ht="11.25">
      <c r="B168" s="214"/>
      <c r="C168" s="215"/>
      <c r="D168" s="212" t="s">
        <v>263</v>
      </c>
      <c r="E168" s="216" t="s">
        <v>1</v>
      </c>
      <c r="F168" s="217" t="s">
        <v>4752</v>
      </c>
      <c r="G168" s="215"/>
      <c r="H168" s="218">
        <v>8.65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263</v>
      </c>
      <c r="AU168" s="224" t="s">
        <v>95</v>
      </c>
      <c r="AV168" s="13" t="s">
        <v>95</v>
      </c>
      <c r="AW168" s="13" t="s">
        <v>41</v>
      </c>
      <c r="AX168" s="13" t="s">
        <v>85</v>
      </c>
      <c r="AY168" s="224" t="s">
        <v>209</v>
      </c>
    </row>
    <row r="169" spans="1:65" s="14" customFormat="1" ht="11.25">
      <c r="B169" s="229"/>
      <c r="C169" s="230"/>
      <c r="D169" s="212" t="s">
        <v>263</v>
      </c>
      <c r="E169" s="231" t="s">
        <v>1</v>
      </c>
      <c r="F169" s="232" t="s">
        <v>339</v>
      </c>
      <c r="G169" s="230"/>
      <c r="H169" s="233">
        <v>8.65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263</v>
      </c>
      <c r="AU169" s="239" t="s">
        <v>95</v>
      </c>
      <c r="AV169" s="14" t="s">
        <v>217</v>
      </c>
      <c r="AW169" s="14" t="s">
        <v>41</v>
      </c>
      <c r="AX169" s="14" t="s">
        <v>93</v>
      </c>
      <c r="AY169" s="239" t="s">
        <v>209</v>
      </c>
    </row>
    <row r="170" spans="1:65" s="2" customFormat="1" ht="24.2" customHeight="1">
      <c r="A170" s="35"/>
      <c r="B170" s="36"/>
      <c r="C170" s="194" t="s">
        <v>270</v>
      </c>
      <c r="D170" s="194" t="s">
        <v>212</v>
      </c>
      <c r="E170" s="195" t="s">
        <v>484</v>
      </c>
      <c r="F170" s="196" t="s">
        <v>485</v>
      </c>
      <c r="G170" s="197" t="s">
        <v>383</v>
      </c>
      <c r="H170" s="198">
        <v>8.2000000000000003E-2</v>
      </c>
      <c r="I170" s="199"/>
      <c r="J170" s="200">
        <f>ROUND(I170*H170,2)</f>
        <v>0</v>
      </c>
      <c r="K170" s="196" t="s">
        <v>324</v>
      </c>
      <c r="L170" s="40"/>
      <c r="M170" s="201" t="s">
        <v>1</v>
      </c>
      <c r="N170" s="202" t="s">
        <v>50</v>
      </c>
      <c r="O170" s="72"/>
      <c r="P170" s="203">
        <f>O170*H170</f>
        <v>0</v>
      </c>
      <c r="Q170" s="203">
        <v>1.05940312</v>
      </c>
      <c r="R170" s="203">
        <f>Q170*H170</f>
        <v>8.6871055840000003E-2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95</v>
      </c>
      <c r="AY170" s="17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7" t="s">
        <v>93</v>
      </c>
      <c r="BK170" s="206">
        <f>ROUND(I170*H170,2)</f>
        <v>0</v>
      </c>
      <c r="BL170" s="17" t="s">
        <v>217</v>
      </c>
      <c r="BM170" s="205" t="s">
        <v>4753</v>
      </c>
    </row>
    <row r="171" spans="1:65" s="2" customFormat="1" ht="11.25">
      <c r="A171" s="35"/>
      <c r="B171" s="36"/>
      <c r="C171" s="37"/>
      <c r="D171" s="207" t="s">
        <v>219</v>
      </c>
      <c r="E171" s="37"/>
      <c r="F171" s="208" t="s">
        <v>487</v>
      </c>
      <c r="G171" s="37"/>
      <c r="H171" s="37"/>
      <c r="I171" s="209"/>
      <c r="J171" s="37"/>
      <c r="K171" s="37"/>
      <c r="L171" s="40"/>
      <c r="M171" s="210"/>
      <c r="N171" s="211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219</v>
      </c>
      <c r="AU171" s="17" t="s">
        <v>95</v>
      </c>
    </row>
    <row r="172" spans="1:65" s="13" customFormat="1" ht="11.25">
      <c r="B172" s="214"/>
      <c r="C172" s="215"/>
      <c r="D172" s="212" t="s">
        <v>263</v>
      </c>
      <c r="E172" s="216" t="s">
        <v>1</v>
      </c>
      <c r="F172" s="217" t="s">
        <v>4754</v>
      </c>
      <c r="G172" s="215"/>
      <c r="H172" s="218">
        <v>8.2000000000000003E-2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263</v>
      </c>
      <c r="AU172" s="224" t="s">
        <v>95</v>
      </c>
      <c r="AV172" s="13" t="s">
        <v>95</v>
      </c>
      <c r="AW172" s="13" t="s">
        <v>41</v>
      </c>
      <c r="AX172" s="13" t="s">
        <v>85</v>
      </c>
      <c r="AY172" s="224" t="s">
        <v>209</v>
      </c>
    </row>
    <row r="173" spans="1:65" s="14" customFormat="1" ht="11.25">
      <c r="B173" s="229"/>
      <c r="C173" s="230"/>
      <c r="D173" s="212" t="s">
        <v>263</v>
      </c>
      <c r="E173" s="231" t="s">
        <v>1</v>
      </c>
      <c r="F173" s="232" t="s">
        <v>339</v>
      </c>
      <c r="G173" s="230"/>
      <c r="H173" s="233">
        <v>8.2000000000000003E-2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263</v>
      </c>
      <c r="AU173" s="239" t="s">
        <v>95</v>
      </c>
      <c r="AV173" s="14" t="s">
        <v>217</v>
      </c>
      <c r="AW173" s="14" t="s">
        <v>41</v>
      </c>
      <c r="AX173" s="14" t="s">
        <v>93</v>
      </c>
      <c r="AY173" s="239" t="s">
        <v>209</v>
      </c>
    </row>
    <row r="174" spans="1:65" s="12" customFormat="1" ht="22.9" customHeight="1">
      <c r="B174" s="178"/>
      <c r="C174" s="179"/>
      <c r="D174" s="180" t="s">
        <v>84</v>
      </c>
      <c r="E174" s="192" t="s">
        <v>130</v>
      </c>
      <c r="F174" s="192" t="s">
        <v>489</v>
      </c>
      <c r="G174" s="179"/>
      <c r="H174" s="179"/>
      <c r="I174" s="182"/>
      <c r="J174" s="193">
        <f>BK174</f>
        <v>0</v>
      </c>
      <c r="K174" s="179"/>
      <c r="L174" s="184"/>
      <c r="M174" s="185"/>
      <c r="N174" s="186"/>
      <c r="O174" s="186"/>
      <c r="P174" s="187">
        <f>SUM(P175:P250)</f>
        <v>0</v>
      </c>
      <c r="Q174" s="186"/>
      <c r="R174" s="187">
        <f>SUM(R175:R250)</f>
        <v>10.684467199999998</v>
      </c>
      <c r="S174" s="186"/>
      <c r="T174" s="188">
        <f>SUM(T175:T250)</f>
        <v>0</v>
      </c>
      <c r="AR174" s="189" t="s">
        <v>93</v>
      </c>
      <c r="AT174" s="190" t="s">
        <v>84</v>
      </c>
      <c r="AU174" s="190" t="s">
        <v>93</v>
      </c>
      <c r="AY174" s="189" t="s">
        <v>209</v>
      </c>
      <c r="BK174" s="191">
        <f>SUM(BK175:BK250)</f>
        <v>0</v>
      </c>
    </row>
    <row r="175" spans="1:65" s="2" customFormat="1" ht="24.2" customHeight="1">
      <c r="A175" s="35"/>
      <c r="B175" s="36"/>
      <c r="C175" s="194" t="s">
        <v>8</v>
      </c>
      <c r="D175" s="194" t="s">
        <v>212</v>
      </c>
      <c r="E175" s="195" t="s">
        <v>4755</v>
      </c>
      <c r="F175" s="196" t="s">
        <v>4756</v>
      </c>
      <c r="G175" s="197" t="s">
        <v>515</v>
      </c>
      <c r="H175" s="198">
        <v>27</v>
      </c>
      <c r="I175" s="199"/>
      <c r="J175" s="200">
        <f>ROUND(I175*H175,2)</f>
        <v>0</v>
      </c>
      <c r="K175" s="196" t="s">
        <v>324</v>
      </c>
      <c r="L175" s="40"/>
      <c r="M175" s="201" t="s">
        <v>1</v>
      </c>
      <c r="N175" s="202" t="s">
        <v>50</v>
      </c>
      <c r="O175" s="72"/>
      <c r="P175" s="203">
        <f>O175*H175</f>
        <v>0</v>
      </c>
      <c r="Q175" s="203">
        <v>0.17488799999999999</v>
      </c>
      <c r="R175" s="203">
        <f>Q175*H175</f>
        <v>4.7219759999999997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217</v>
      </c>
      <c r="AT175" s="205" t="s">
        <v>212</v>
      </c>
      <c r="AU175" s="205" t="s">
        <v>95</v>
      </c>
      <c r="AY175" s="17" t="s">
        <v>209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93</v>
      </c>
      <c r="BK175" s="206">
        <f>ROUND(I175*H175,2)</f>
        <v>0</v>
      </c>
      <c r="BL175" s="17" t="s">
        <v>217</v>
      </c>
      <c r="BM175" s="205" t="s">
        <v>4757</v>
      </c>
    </row>
    <row r="176" spans="1:65" s="2" customFormat="1" ht="11.25">
      <c r="A176" s="35"/>
      <c r="B176" s="36"/>
      <c r="C176" s="37"/>
      <c r="D176" s="207" t="s">
        <v>219</v>
      </c>
      <c r="E176" s="37"/>
      <c r="F176" s="208" t="s">
        <v>4758</v>
      </c>
      <c r="G176" s="37"/>
      <c r="H176" s="37"/>
      <c r="I176" s="209"/>
      <c r="J176" s="37"/>
      <c r="K176" s="37"/>
      <c r="L176" s="40"/>
      <c r="M176" s="210"/>
      <c r="N176" s="21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219</v>
      </c>
      <c r="AU176" s="17" t="s">
        <v>95</v>
      </c>
    </row>
    <row r="177" spans="1:65" s="15" customFormat="1" ht="11.25">
      <c r="B177" s="240"/>
      <c r="C177" s="241"/>
      <c r="D177" s="212" t="s">
        <v>263</v>
      </c>
      <c r="E177" s="242" t="s">
        <v>1</v>
      </c>
      <c r="F177" s="243" t="s">
        <v>4726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263</v>
      </c>
      <c r="AU177" s="249" t="s">
        <v>95</v>
      </c>
      <c r="AV177" s="15" t="s">
        <v>93</v>
      </c>
      <c r="AW177" s="15" t="s">
        <v>41</v>
      </c>
      <c r="AX177" s="15" t="s">
        <v>85</v>
      </c>
      <c r="AY177" s="249" t="s">
        <v>209</v>
      </c>
    </row>
    <row r="178" spans="1:65" s="13" customFormat="1" ht="11.25">
      <c r="B178" s="214"/>
      <c r="C178" s="215"/>
      <c r="D178" s="212" t="s">
        <v>263</v>
      </c>
      <c r="E178" s="216" t="s">
        <v>1</v>
      </c>
      <c r="F178" s="217" t="s">
        <v>4759</v>
      </c>
      <c r="G178" s="215"/>
      <c r="H178" s="218">
        <v>17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263</v>
      </c>
      <c r="AU178" s="224" t="s">
        <v>95</v>
      </c>
      <c r="AV178" s="13" t="s">
        <v>95</v>
      </c>
      <c r="AW178" s="13" t="s">
        <v>41</v>
      </c>
      <c r="AX178" s="13" t="s">
        <v>85</v>
      </c>
      <c r="AY178" s="224" t="s">
        <v>209</v>
      </c>
    </row>
    <row r="179" spans="1:65" s="13" customFormat="1" ht="11.25">
      <c r="B179" s="214"/>
      <c r="C179" s="215"/>
      <c r="D179" s="212" t="s">
        <v>263</v>
      </c>
      <c r="E179" s="216" t="s">
        <v>1</v>
      </c>
      <c r="F179" s="217" t="s">
        <v>4760</v>
      </c>
      <c r="G179" s="215"/>
      <c r="H179" s="218">
        <v>10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263</v>
      </c>
      <c r="AU179" s="224" t="s">
        <v>95</v>
      </c>
      <c r="AV179" s="13" t="s">
        <v>95</v>
      </c>
      <c r="AW179" s="13" t="s">
        <v>41</v>
      </c>
      <c r="AX179" s="13" t="s">
        <v>85</v>
      </c>
      <c r="AY179" s="224" t="s">
        <v>209</v>
      </c>
    </row>
    <row r="180" spans="1:65" s="14" customFormat="1" ht="11.25">
      <c r="B180" s="229"/>
      <c r="C180" s="230"/>
      <c r="D180" s="212" t="s">
        <v>263</v>
      </c>
      <c r="E180" s="231" t="s">
        <v>1</v>
      </c>
      <c r="F180" s="232" t="s">
        <v>339</v>
      </c>
      <c r="G180" s="230"/>
      <c r="H180" s="233">
        <v>27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263</v>
      </c>
      <c r="AU180" s="239" t="s">
        <v>95</v>
      </c>
      <c r="AV180" s="14" t="s">
        <v>217</v>
      </c>
      <c r="AW180" s="14" t="s">
        <v>41</v>
      </c>
      <c r="AX180" s="14" t="s">
        <v>93</v>
      </c>
      <c r="AY180" s="239" t="s">
        <v>209</v>
      </c>
    </row>
    <row r="181" spans="1:65" s="2" customFormat="1" ht="33" customHeight="1">
      <c r="A181" s="35"/>
      <c r="B181" s="36"/>
      <c r="C181" s="250" t="s">
        <v>279</v>
      </c>
      <c r="D181" s="250" t="s">
        <v>405</v>
      </c>
      <c r="E181" s="251" t="s">
        <v>4761</v>
      </c>
      <c r="F181" s="252" t="s">
        <v>4762</v>
      </c>
      <c r="G181" s="253" t="s">
        <v>515</v>
      </c>
      <c r="H181" s="254">
        <v>27</v>
      </c>
      <c r="I181" s="255"/>
      <c r="J181" s="256">
        <f>ROUND(I181*H181,2)</f>
        <v>0</v>
      </c>
      <c r="K181" s="252" t="s">
        <v>324</v>
      </c>
      <c r="L181" s="257"/>
      <c r="M181" s="258" t="s">
        <v>1</v>
      </c>
      <c r="N181" s="259" t="s">
        <v>50</v>
      </c>
      <c r="O181" s="72"/>
      <c r="P181" s="203">
        <f>O181*H181</f>
        <v>0</v>
      </c>
      <c r="Q181" s="203">
        <v>6.6E-3</v>
      </c>
      <c r="R181" s="203">
        <f>Q181*H181</f>
        <v>0.1782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254</v>
      </c>
      <c r="AT181" s="205" t="s">
        <v>405</v>
      </c>
      <c r="AU181" s="205" t="s">
        <v>95</v>
      </c>
      <c r="AY181" s="17" t="s">
        <v>209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7" t="s">
        <v>93</v>
      </c>
      <c r="BK181" s="206">
        <f>ROUND(I181*H181,2)</f>
        <v>0</v>
      </c>
      <c r="BL181" s="17" t="s">
        <v>217</v>
      </c>
      <c r="BM181" s="205" t="s">
        <v>4763</v>
      </c>
    </row>
    <row r="182" spans="1:65" s="2" customFormat="1" ht="37.9" customHeight="1">
      <c r="A182" s="35"/>
      <c r="B182" s="36"/>
      <c r="C182" s="250" t="s">
        <v>284</v>
      </c>
      <c r="D182" s="250" t="s">
        <v>405</v>
      </c>
      <c r="E182" s="251" t="s">
        <v>4764</v>
      </c>
      <c r="F182" s="252" t="s">
        <v>4765</v>
      </c>
      <c r="G182" s="253" t="s">
        <v>515</v>
      </c>
      <c r="H182" s="254">
        <v>10</v>
      </c>
      <c r="I182" s="255"/>
      <c r="J182" s="256">
        <f>ROUND(I182*H182,2)</f>
        <v>0</v>
      </c>
      <c r="K182" s="252" t="s">
        <v>324</v>
      </c>
      <c r="L182" s="257"/>
      <c r="M182" s="258" t="s">
        <v>1</v>
      </c>
      <c r="N182" s="259" t="s">
        <v>50</v>
      </c>
      <c r="O182" s="72"/>
      <c r="P182" s="203">
        <f>O182*H182</f>
        <v>0</v>
      </c>
      <c r="Q182" s="203">
        <v>3.3999999999999998E-3</v>
      </c>
      <c r="R182" s="203">
        <f>Q182*H182</f>
        <v>3.3999999999999996E-2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254</v>
      </c>
      <c r="AT182" s="205" t="s">
        <v>405</v>
      </c>
      <c r="AU182" s="205" t="s">
        <v>95</v>
      </c>
      <c r="AY182" s="17" t="s">
        <v>209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7" t="s">
        <v>93</v>
      </c>
      <c r="BK182" s="206">
        <f>ROUND(I182*H182,2)</f>
        <v>0</v>
      </c>
      <c r="BL182" s="17" t="s">
        <v>217</v>
      </c>
      <c r="BM182" s="205" t="s">
        <v>4766</v>
      </c>
    </row>
    <row r="183" spans="1:65" s="2" customFormat="1" ht="24.2" customHeight="1">
      <c r="A183" s="35"/>
      <c r="B183" s="36"/>
      <c r="C183" s="194" t="s">
        <v>289</v>
      </c>
      <c r="D183" s="194" t="s">
        <v>212</v>
      </c>
      <c r="E183" s="195" t="s">
        <v>4767</v>
      </c>
      <c r="F183" s="196" t="s">
        <v>4768</v>
      </c>
      <c r="G183" s="197" t="s">
        <v>515</v>
      </c>
      <c r="H183" s="198">
        <v>1</v>
      </c>
      <c r="I183" s="199"/>
      <c r="J183" s="200">
        <f>ROUND(I183*H183,2)</f>
        <v>0</v>
      </c>
      <c r="K183" s="196" t="s">
        <v>324</v>
      </c>
      <c r="L183" s="40"/>
      <c r="M183" s="201" t="s">
        <v>1</v>
      </c>
      <c r="N183" s="202" t="s">
        <v>50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217</v>
      </c>
      <c r="AT183" s="205" t="s">
        <v>212</v>
      </c>
      <c r="AU183" s="205" t="s">
        <v>95</v>
      </c>
      <c r="AY183" s="17" t="s">
        <v>209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7" t="s">
        <v>93</v>
      </c>
      <c r="BK183" s="206">
        <f>ROUND(I183*H183,2)</f>
        <v>0</v>
      </c>
      <c r="BL183" s="17" t="s">
        <v>217</v>
      </c>
      <c r="BM183" s="205" t="s">
        <v>4769</v>
      </c>
    </row>
    <row r="184" spans="1:65" s="2" customFormat="1" ht="11.25">
      <c r="A184" s="35"/>
      <c r="B184" s="36"/>
      <c r="C184" s="37"/>
      <c r="D184" s="207" t="s">
        <v>219</v>
      </c>
      <c r="E184" s="37"/>
      <c r="F184" s="208" t="s">
        <v>4770</v>
      </c>
      <c r="G184" s="37"/>
      <c r="H184" s="37"/>
      <c r="I184" s="209"/>
      <c r="J184" s="37"/>
      <c r="K184" s="37"/>
      <c r="L184" s="40"/>
      <c r="M184" s="210"/>
      <c r="N184" s="211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7" t="s">
        <v>219</v>
      </c>
      <c r="AU184" s="17" t="s">
        <v>95</v>
      </c>
    </row>
    <row r="185" spans="1:65" s="2" customFormat="1" ht="37.9" customHeight="1">
      <c r="A185" s="35"/>
      <c r="B185" s="36"/>
      <c r="C185" s="250" t="s">
        <v>416</v>
      </c>
      <c r="D185" s="250" t="s">
        <v>405</v>
      </c>
      <c r="E185" s="251" t="s">
        <v>4771</v>
      </c>
      <c r="F185" s="252" t="s">
        <v>4772</v>
      </c>
      <c r="G185" s="253" t="s">
        <v>515</v>
      </c>
      <c r="H185" s="254">
        <v>1</v>
      </c>
      <c r="I185" s="255"/>
      <c r="J185" s="256">
        <f>ROUND(I185*H185,2)</f>
        <v>0</v>
      </c>
      <c r="K185" s="252" t="s">
        <v>1</v>
      </c>
      <c r="L185" s="257"/>
      <c r="M185" s="258" t="s">
        <v>1</v>
      </c>
      <c r="N185" s="259" t="s">
        <v>50</v>
      </c>
      <c r="O185" s="72"/>
      <c r="P185" s="203">
        <f>O185*H185</f>
        <v>0</v>
      </c>
      <c r="Q185" s="203">
        <v>3.6179999999999997E-2</v>
      </c>
      <c r="R185" s="203">
        <f>Q185*H185</f>
        <v>3.6179999999999997E-2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254</v>
      </c>
      <c r="AT185" s="205" t="s">
        <v>405</v>
      </c>
      <c r="AU185" s="205" t="s">
        <v>95</v>
      </c>
      <c r="AY185" s="17" t="s">
        <v>209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7" t="s">
        <v>93</v>
      </c>
      <c r="BK185" s="206">
        <f>ROUND(I185*H185,2)</f>
        <v>0</v>
      </c>
      <c r="BL185" s="17" t="s">
        <v>217</v>
      </c>
      <c r="BM185" s="205" t="s">
        <v>4773</v>
      </c>
    </row>
    <row r="186" spans="1:65" s="2" customFormat="1" ht="24.2" customHeight="1">
      <c r="A186" s="35"/>
      <c r="B186" s="36"/>
      <c r="C186" s="194" t="s">
        <v>422</v>
      </c>
      <c r="D186" s="194" t="s">
        <v>212</v>
      </c>
      <c r="E186" s="195" t="s">
        <v>4774</v>
      </c>
      <c r="F186" s="196" t="s">
        <v>4775</v>
      </c>
      <c r="G186" s="197" t="s">
        <v>515</v>
      </c>
      <c r="H186" s="198">
        <v>23</v>
      </c>
      <c r="I186" s="199"/>
      <c r="J186" s="200">
        <f>ROUND(I186*H186,2)</f>
        <v>0</v>
      </c>
      <c r="K186" s="196" t="s">
        <v>324</v>
      </c>
      <c r="L186" s="40"/>
      <c r="M186" s="201" t="s">
        <v>1</v>
      </c>
      <c r="N186" s="202" t="s">
        <v>50</v>
      </c>
      <c r="O186" s="72"/>
      <c r="P186" s="203">
        <f>O186*H186</f>
        <v>0</v>
      </c>
      <c r="Q186" s="203">
        <v>1.1999999999999999E-3</v>
      </c>
      <c r="R186" s="203">
        <f>Q186*H186</f>
        <v>2.7599999999999996E-2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217</v>
      </c>
      <c r="AT186" s="205" t="s">
        <v>212</v>
      </c>
      <c r="AU186" s="205" t="s">
        <v>95</v>
      </c>
      <c r="AY186" s="17" t="s">
        <v>209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7" t="s">
        <v>93</v>
      </c>
      <c r="BK186" s="206">
        <f>ROUND(I186*H186,2)</f>
        <v>0</v>
      </c>
      <c r="BL186" s="17" t="s">
        <v>217</v>
      </c>
      <c r="BM186" s="205" t="s">
        <v>4776</v>
      </c>
    </row>
    <row r="187" spans="1:65" s="2" customFormat="1" ht="11.25">
      <c r="A187" s="35"/>
      <c r="B187" s="36"/>
      <c r="C187" s="37"/>
      <c r="D187" s="207" t="s">
        <v>219</v>
      </c>
      <c r="E187" s="37"/>
      <c r="F187" s="208" t="s">
        <v>4777</v>
      </c>
      <c r="G187" s="37"/>
      <c r="H187" s="37"/>
      <c r="I187" s="209"/>
      <c r="J187" s="37"/>
      <c r="K187" s="37"/>
      <c r="L187" s="40"/>
      <c r="M187" s="210"/>
      <c r="N187" s="211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7" t="s">
        <v>219</v>
      </c>
      <c r="AU187" s="17" t="s">
        <v>95</v>
      </c>
    </row>
    <row r="188" spans="1:65" s="15" customFormat="1" ht="11.25">
      <c r="B188" s="240"/>
      <c r="C188" s="241"/>
      <c r="D188" s="212" t="s">
        <v>263</v>
      </c>
      <c r="E188" s="242" t="s">
        <v>1</v>
      </c>
      <c r="F188" s="243" t="s">
        <v>4726</v>
      </c>
      <c r="G188" s="241"/>
      <c r="H188" s="242" t="s">
        <v>1</v>
      </c>
      <c r="I188" s="244"/>
      <c r="J188" s="241"/>
      <c r="K188" s="241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263</v>
      </c>
      <c r="AU188" s="249" t="s">
        <v>95</v>
      </c>
      <c r="AV188" s="15" t="s">
        <v>93</v>
      </c>
      <c r="AW188" s="15" t="s">
        <v>41</v>
      </c>
      <c r="AX188" s="15" t="s">
        <v>85</v>
      </c>
      <c r="AY188" s="249" t="s">
        <v>209</v>
      </c>
    </row>
    <row r="189" spans="1:65" s="13" customFormat="1" ht="11.25">
      <c r="B189" s="214"/>
      <c r="C189" s="215"/>
      <c r="D189" s="212" t="s">
        <v>263</v>
      </c>
      <c r="E189" s="216" t="s">
        <v>1</v>
      </c>
      <c r="F189" s="217" t="s">
        <v>4778</v>
      </c>
      <c r="G189" s="215"/>
      <c r="H189" s="218">
        <v>15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263</v>
      </c>
      <c r="AU189" s="224" t="s">
        <v>95</v>
      </c>
      <c r="AV189" s="13" t="s">
        <v>95</v>
      </c>
      <c r="AW189" s="13" t="s">
        <v>41</v>
      </c>
      <c r="AX189" s="13" t="s">
        <v>85</v>
      </c>
      <c r="AY189" s="224" t="s">
        <v>209</v>
      </c>
    </row>
    <row r="190" spans="1:65" s="13" customFormat="1" ht="11.25">
      <c r="B190" s="214"/>
      <c r="C190" s="215"/>
      <c r="D190" s="212" t="s">
        <v>263</v>
      </c>
      <c r="E190" s="216" t="s">
        <v>1</v>
      </c>
      <c r="F190" s="217" t="s">
        <v>4779</v>
      </c>
      <c r="G190" s="215"/>
      <c r="H190" s="218">
        <v>8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263</v>
      </c>
      <c r="AU190" s="224" t="s">
        <v>95</v>
      </c>
      <c r="AV190" s="13" t="s">
        <v>95</v>
      </c>
      <c r="AW190" s="13" t="s">
        <v>41</v>
      </c>
      <c r="AX190" s="13" t="s">
        <v>85</v>
      </c>
      <c r="AY190" s="224" t="s">
        <v>209</v>
      </c>
    </row>
    <row r="191" spans="1:65" s="14" customFormat="1" ht="11.25">
      <c r="B191" s="229"/>
      <c r="C191" s="230"/>
      <c r="D191" s="212" t="s">
        <v>263</v>
      </c>
      <c r="E191" s="231" t="s">
        <v>1</v>
      </c>
      <c r="F191" s="232" t="s">
        <v>339</v>
      </c>
      <c r="G191" s="230"/>
      <c r="H191" s="233">
        <v>23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263</v>
      </c>
      <c r="AU191" s="239" t="s">
        <v>95</v>
      </c>
      <c r="AV191" s="14" t="s">
        <v>217</v>
      </c>
      <c r="AW191" s="14" t="s">
        <v>41</v>
      </c>
      <c r="AX191" s="14" t="s">
        <v>93</v>
      </c>
      <c r="AY191" s="239" t="s">
        <v>209</v>
      </c>
    </row>
    <row r="192" spans="1:65" s="2" customFormat="1" ht="37.9" customHeight="1">
      <c r="A192" s="35"/>
      <c r="B192" s="36"/>
      <c r="C192" s="250" t="s">
        <v>428</v>
      </c>
      <c r="D192" s="250" t="s">
        <v>405</v>
      </c>
      <c r="E192" s="251" t="s">
        <v>4780</v>
      </c>
      <c r="F192" s="252" t="s">
        <v>4781</v>
      </c>
      <c r="G192" s="253" t="s">
        <v>515</v>
      </c>
      <c r="H192" s="254">
        <v>23</v>
      </c>
      <c r="I192" s="255"/>
      <c r="J192" s="256">
        <f>ROUND(I192*H192,2)</f>
        <v>0</v>
      </c>
      <c r="K192" s="252" t="s">
        <v>216</v>
      </c>
      <c r="L192" s="257"/>
      <c r="M192" s="258" t="s">
        <v>1</v>
      </c>
      <c r="N192" s="259" t="s">
        <v>50</v>
      </c>
      <c r="O192" s="72"/>
      <c r="P192" s="203">
        <f>O192*H192</f>
        <v>0</v>
      </c>
      <c r="Q192" s="203">
        <v>0.11600000000000001</v>
      </c>
      <c r="R192" s="203">
        <f>Q192*H192</f>
        <v>2.6680000000000001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254</v>
      </c>
      <c r="AT192" s="205" t="s">
        <v>405</v>
      </c>
      <c r="AU192" s="205" t="s">
        <v>95</v>
      </c>
      <c r="AY192" s="17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93</v>
      </c>
      <c r="BK192" s="206">
        <f>ROUND(I192*H192,2)</f>
        <v>0</v>
      </c>
      <c r="BL192" s="17" t="s">
        <v>217</v>
      </c>
      <c r="BM192" s="205" t="s">
        <v>4782</v>
      </c>
    </row>
    <row r="193" spans="1:65" s="15" customFormat="1" ht="11.25">
      <c r="B193" s="240"/>
      <c r="C193" s="241"/>
      <c r="D193" s="212" t="s">
        <v>263</v>
      </c>
      <c r="E193" s="242" t="s">
        <v>1</v>
      </c>
      <c r="F193" s="243" t="s">
        <v>4726</v>
      </c>
      <c r="G193" s="241"/>
      <c r="H193" s="242" t="s">
        <v>1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263</v>
      </c>
      <c r="AU193" s="249" t="s">
        <v>95</v>
      </c>
      <c r="AV193" s="15" t="s">
        <v>93</v>
      </c>
      <c r="AW193" s="15" t="s">
        <v>41</v>
      </c>
      <c r="AX193" s="15" t="s">
        <v>85</v>
      </c>
      <c r="AY193" s="249" t="s">
        <v>209</v>
      </c>
    </row>
    <row r="194" spans="1:65" s="13" customFormat="1" ht="11.25">
      <c r="B194" s="214"/>
      <c r="C194" s="215"/>
      <c r="D194" s="212" t="s">
        <v>263</v>
      </c>
      <c r="E194" s="216" t="s">
        <v>1</v>
      </c>
      <c r="F194" s="217" t="s">
        <v>4778</v>
      </c>
      <c r="G194" s="215"/>
      <c r="H194" s="218">
        <v>15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263</v>
      </c>
      <c r="AU194" s="224" t="s">
        <v>95</v>
      </c>
      <c r="AV194" s="13" t="s">
        <v>95</v>
      </c>
      <c r="AW194" s="13" t="s">
        <v>41</v>
      </c>
      <c r="AX194" s="13" t="s">
        <v>85</v>
      </c>
      <c r="AY194" s="224" t="s">
        <v>209</v>
      </c>
    </row>
    <row r="195" spans="1:65" s="13" customFormat="1" ht="11.25">
      <c r="B195" s="214"/>
      <c r="C195" s="215"/>
      <c r="D195" s="212" t="s">
        <v>263</v>
      </c>
      <c r="E195" s="216" t="s">
        <v>1</v>
      </c>
      <c r="F195" s="217" t="s">
        <v>4779</v>
      </c>
      <c r="G195" s="215"/>
      <c r="H195" s="218">
        <v>8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263</v>
      </c>
      <c r="AU195" s="224" t="s">
        <v>95</v>
      </c>
      <c r="AV195" s="13" t="s">
        <v>95</v>
      </c>
      <c r="AW195" s="13" t="s">
        <v>41</v>
      </c>
      <c r="AX195" s="13" t="s">
        <v>85</v>
      </c>
      <c r="AY195" s="224" t="s">
        <v>209</v>
      </c>
    </row>
    <row r="196" spans="1:65" s="14" customFormat="1" ht="11.25">
      <c r="B196" s="229"/>
      <c r="C196" s="230"/>
      <c r="D196" s="212" t="s">
        <v>263</v>
      </c>
      <c r="E196" s="231" t="s">
        <v>1</v>
      </c>
      <c r="F196" s="232" t="s">
        <v>339</v>
      </c>
      <c r="G196" s="230"/>
      <c r="H196" s="233">
        <v>23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263</v>
      </c>
      <c r="AU196" s="239" t="s">
        <v>95</v>
      </c>
      <c r="AV196" s="14" t="s">
        <v>217</v>
      </c>
      <c r="AW196" s="14" t="s">
        <v>41</v>
      </c>
      <c r="AX196" s="14" t="s">
        <v>93</v>
      </c>
      <c r="AY196" s="239" t="s">
        <v>209</v>
      </c>
    </row>
    <row r="197" spans="1:65" s="2" customFormat="1" ht="24.2" customHeight="1">
      <c r="A197" s="35"/>
      <c r="B197" s="36"/>
      <c r="C197" s="194" t="s">
        <v>434</v>
      </c>
      <c r="D197" s="194" t="s">
        <v>212</v>
      </c>
      <c r="E197" s="195" t="s">
        <v>4783</v>
      </c>
      <c r="F197" s="196" t="s">
        <v>4784</v>
      </c>
      <c r="G197" s="197" t="s">
        <v>334</v>
      </c>
      <c r="H197" s="198">
        <v>55.314999999999998</v>
      </c>
      <c r="I197" s="199"/>
      <c r="J197" s="200">
        <f>ROUND(I197*H197,2)</f>
        <v>0</v>
      </c>
      <c r="K197" s="196" t="s">
        <v>324</v>
      </c>
      <c r="L197" s="40"/>
      <c r="M197" s="201" t="s">
        <v>1</v>
      </c>
      <c r="N197" s="202" t="s">
        <v>50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217</v>
      </c>
      <c r="AT197" s="205" t="s">
        <v>212</v>
      </c>
      <c r="AU197" s="205" t="s">
        <v>95</v>
      </c>
      <c r="AY197" s="17" t="s">
        <v>209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7" t="s">
        <v>93</v>
      </c>
      <c r="BK197" s="206">
        <f>ROUND(I197*H197,2)</f>
        <v>0</v>
      </c>
      <c r="BL197" s="17" t="s">
        <v>217</v>
      </c>
      <c r="BM197" s="205" t="s">
        <v>4785</v>
      </c>
    </row>
    <row r="198" spans="1:65" s="2" customFormat="1" ht="11.25">
      <c r="A198" s="35"/>
      <c r="B198" s="36"/>
      <c r="C198" s="37"/>
      <c r="D198" s="207" t="s">
        <v>219</v>
      </c>
      <c r="E198" s="37"/>
      <c r="F198" s="208" t="s">
        <v>4786</v>
      </c>
      <c r="G198" s="37"/>
      <c r="H198" s="37"/>
      <c r="I198" s="209"/>
      <c r="J198" s="37"/>
      <c r="K198" s="37"/>
      <c r="L198" s="40"/>
      <c r="M198" s="210"/>
      <c r="N198" s="211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219</v>
      </c>
      <c r="AU198" s="17" t="s">
        <v>95</v>
      </c>
    </row>
    <row r="199" spans="1:65" s="15" customFormat="1" ht="11.25">
      <c r="B199" s="240"/>
      <c r="C199" s="241"/>
      <c r="D199" s="212" t="s">
        <v>263</v>
      </c>
      <c r="E199" s="242" t="s">
        <v>1</v>
      </c>
      <c r="F199" s="243" t="s">
        <v>4726</v>
      </c>
      <c r="G199" s="241"/>
      <c r="H199" s="242" t="s">
        <v>1</v>
      </c>
      <c r="I199" s="244"/>
      <c r="J199" s="241"/>
      <c r="K199" s="241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263</v>
      </c>
      <c r="AU199" s="249" t="s">
        <v>95</v>
      </c>
      <c r="AV199" s="15" t="s">
        <v>93</v>
      </c>
      <c r="AW199" s="15" t="s">
        <v>41</v>
      </c>
      <c r="AX199" s="15" t="s">
        <v>85</v>
      </c>
      <c r="AY199" s="249" t="s">
        <v>209</v>
      </c>
    </row>
    <row r="200" spans="1:65" s="13" customFormat="1" ht="11.25">
      <c r="B200" s="214"/>
      <c r="C200" s="215"/>
      <c r="D200" s="212" t="s">
        <v>263</v>
      </c>
      <c r="E200" s="216" t="s">
        <v>1</v>
      </c>
      <c r="F200" s="217" t="s">
        <v>4787</v>
      </c>
      <c r="G200" s="215"/>
      <c r="H200" s="218">
        <v>37.880000000000003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263</v>
      </c>
      <c r="AU200" s="224" t="s">
        <v>95</v>
      </c>
      <c r="AV200" s="13" t="s">
        <v>95</v>
      </c>
      <c r="AW200" s="13" t="s">
        <v>41</v>
      </c>
      <c r="AX200" s="13" t="s">
        <v>85</v>
      </c>
      <c r="AY200" s="224" t="s">
        <v>209</v>
      </c>
    </row>
    <row r="201" spans="1:65" s="13" customFormat="1" ht="11.25">
      <c r="B201" s="214"/>
      <c r="C201" s="215"/>
      <c r="D201" s="212" t="s">
        <v>263</v>
      </c>
      <c r="E201" s="216" t="s">
        <v>1</v>
      </c>
      <c r="F201" s="217" t="s">
        <v>4788</v>
      </c>
      <c r="G201" s="215"/>
      <c r="H201" s="218">
        <v>17.434999999999999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263</v>
      </c>
      <c r="AU201" s="224" t="s">
        <v>95</v>
      </c>
      <c r="AV201" s="13" t="s">
        <v>95</v>
      </c>
      <c r="AW201" s="13" t="s">
        <v>41</v>
      </c>
      <c r="AX201" s="13" t="s">
        <v>85</v>
      </c>
      <c r="AY201" s="224" t="s">
        <v>209</v>
      </c>
    </row>
    <row r="202" spans="1:65" s="14" customFormat="1" ht="11.25">
      <c r="B202" s="229"/>
      <c r="C202" s="230"/>
      <c r="D202" s="212" t="s">
        <v>263</v>
      </c>
      <c r="E202" s="231" t="s">
        <v>1</v>
      </c>
      <c r="F202" s="232" t="s">
        <v>339</v>
      </c>
      <c r="G202" s="230"/>
      <c r="H202" s="233">
        <v>55.314999999999998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263</v>
      </c>
      <c r="AU202" s="239" t="s">
        <v>95</v>
      </c>
      <c r="AV202" s="14" t="s">
        <v>217</v>
      </c>
      <c r="AW202" s="14" t="s">
        <v>41</v>
      </c>
      <c r="AX202" s="14" t="s">
        <v>93</v>
      </c>
      <c r="AY202" s="239" t="s">
        <v>209</v>
      </c>
    </row>
    <row r="203" spans="1:65" s="2" customFormat="1" ht="44.25" customHeight="1">
      <c r="A203" s="35"/>
      <c r="B203" s="36"/>
      <c r="C203" s="250" t="s">
        <v>440</v>
      </c>
      <c r="D203" s="250" t="s">
        <v>405</v>
      </c>
      <c r="E203" s="251" t="s">
        <v>4789</v>
      </c>
      <c r="F203" s="252" t="s">
        <v>4790</v>
      </c>
      <c r="G203" s="253" t="s">
        <v>515</v>
      </c>
      <c r="H203" s="254">
        <v>23</v>
      </c>
      <c r="I203" s="255"/>
      <c r="J203" s="256">
        <f>ROUND(I203*H203,2)</f>
        <v>0</v>
      </c>
      <c r="K203" s="252" t="s">
        <v>324</v>
      </c>
      <c r="L203" s="257"/>
      <c r="M203" s="258" t="s">
        <v>1</v>
      </c>
      <c r="N203" s="259" t="s">
        <v>50</v>
      </c>
      <c r="O203" s="72"/>
      <c r="P203" s="203">
        <f>O203*H203</f>
        <v>0</v>
      </c>
      <c r="Q203" s="203">
        <v>1.23E-2</v>
      </c>
      <c r="R203" s="203">
        <f>Q203*H203</f>
        <v>0.28289999999999998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254</v>
      </c>
      <c r="AT203" s="205" t="s">
        <v>405</v>
      </c>
      <c r="AU203" s="205" t="s">
        <v>95</v>
      </c>
      <c r="AY203" s="17" t="s">
        <v>209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7" t="s">
        <v>93</v>
      </c>
      <c r="BK203" s="206">
        <f>ROUND(I203*H203,2)</f>
        <v>0</v>
      </c>
      <c r="BL203" s="17" t="s">
        <v>217</v>
      </c>
      <c r="BM203" s="205" t="s">
        <v>4791</v>
      </c>
    </row>
    <row r="204" spans="1:65" s="13" customFormat="1" ht="11.25">
      <c r="B204" s="214"/>
      <c r="C204" s="215"/>
      <c r="D204" s="212" t="s">
        <v>263</v>
      </c>
      <c r="E204" s="216" t="s">
        <v>1</v>
      </c>
      <c r="F204" s="217" t="s">
        <v>4778</v>
      </c>
      <c r="G204" s="215"/>
      <c r="H204" s="218">
        <v>15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263</v>
      </c>
      <c r="AU204" s="224" t="s">
        <v>95</v>
      </c>
      <c r="AV204" s="13" t="s">
        <v>95</v>
      </c>
      <c r="AW204" s="13" t="s">
        <v>41</v>
      </c>
      <c r="AX204" s="13" t="s">
        <v>85</v>
      </c>
      <c r="AY204" s="224" t="s">
        <v>209</v>
      </c>
    </row>
    <row r="205" spans="1:65" s="13" customFormat="1" ht="11.25">
      <c r="B205" s="214"/>
      <c r="C205" s="215"/>
      <c r="D205" s="212" t="s">
        <v>263</v>
      </c>
      <c r="E205" s="216" t="s">
        <v>1</v>
      </c>
      <c r="F205" s="217" t="s">
        <v>4779</v>
      </c>
      <c r="G205" s="215"/>
      <c r="H205" s="218">
        <v>8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263</v>
      </c>
      <c r="AU205" s="224" t="s">
        <v>95</v>
      </c>
      <c r="AV205" s="13" t="s">
        <v>95</v>
      </c>
      <c r="AW205" s="13" t="s">
        <v>41</v>
      </c>
      <c r="AX205" s="13" t="s">
        <v>85</v>
      </c>
      <c r="AY205" s="224" t="s">
        <v>209</v>
      </c>
    </row>
    <row r="206" spans="1:65" s="14" customFormat="1" ht="11.25">
      <c r="B206" s="229"/>
      <c r="C206" s="230"/>
      <c r="D206" s="212" t="s">
        <v>263</v>
      </c>
      <c r="E206" s="231" t="s">
        <v>1</v>
      </c>
      <c r="F206" s="232" t="s">
        <v>339</v>
      </c>
      <c r="G206" s="230"/>
      <c r="H206" s="233">
        <v>23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263</v>
      </c>
      <c r="AU206" s="239" t="s">
        <v>95</v>
      </c>
      <c r="AV206" s="14" t="s">
        <v>217</v>
      </c>
      <c r="AW206" s="14" t="s">
        <v>41</v>
      </c>
      <c r="AX206" s="14" t="s">
        <v>93</v>
      </c>
      <c r="AY206" s="239" t="s">
        <v>209</v>
      </c>
    </row>
    <row r="207" spans="1:65" s="2" customFormat="1" ht="24.2" customHeight="1">
      <c r="A207" s="35"/>
      <c r="B207" s="36"/>
      <c r="C207" s="194" t="s">
        <v>7</v>
      </c>
      <c r="D207" s="194" t="s">
        <v>212</v>
      </c>
      <c r="E207" s="195" t="s">
        <v>4792</v>
      </c>
      <c r="F207" s="196" t="s">
        <v>4793</v>
      </c>
      <c r="G207" s="197" t="s">
        <v>515</v>
      </c>
      <c r="H207" s="198">
        <v>2</v>
      </c>
      <c r="I207" s="199"/>
      <c r="J207" s="200">
        <f>ROUND(I207*H207,2)</f>
        <v>0</v>
      </c>
      <c r="K207" s="196" t="s">
        <v>324</v>
      </c>
      <c r="L207" s="40"/>
      <c r="M207" s="201" t="s">
        <v>1</v>
      </c>
      <c r="N207" s="202" t="s">
        <v>50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217</v>
      </c>
      <c r="AT207" s="205" t="s">
        <v>212</v>
      </c>
      <c r="AU207" s="205" t="s">
        <v>95</v>
      </c>
      <c r="AY207" s="17" t="s">
        <v>209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7" t="s">
        <v>93</v>
      </c>
      <c r="BK207" s="206">
        <f>ROUND(I207*H207,2)</f>
        <v>0</v>
      </c>
      <c r="BL207" s="17" t="s">
        <v>217</v>
      </c>
      <c r="BM207" s="205" t="s">
        <v>4794</v>
      </c>
    </row>
    <row r="208" spans="1:65" s="2" customFormat="1" ht="11.25">
      <c r="A208" s="35"/>
      <c r="B208" s="36"/>
      <c r="C208" s="37"/>
      <c r="D208" s="207" t="s">
        <v>219</v>
      </c>
      <c r="E208" s="37"/>
      <c r="F208" s="208" t="s">
        <v>4795</v>
      </c>
      <c r="G208" s="37"/>
      <c r="H208" s="37"/>
      <c r="I208" s="209"/>
      <c r="J208" s="37"/>
      <c r="K208" s="37"/>
      <c r="L208" s="40"/>
      <c r="M208" s="210"/>
      <c r="N208" s="211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7" t="s">
        <v>219</v>
      </c>
      <c r="AU208" s="17" t="s">
        <v>95</v>
      </c>
    </row>
    <row r="209" spans="1:65" s="13" customFormat="1" ht="11.25">
      <c r="B209" s="214"/>
      <c r="C209" s="215"/>
      <c r="D209" s="212" t="s">
        <v>263</v>
      </c>
      <c r="E209" s="216" t="s">
        <v>1</v>
      </c>
      <c r="F209" s="217" t="s">
        <v>4796</v>
      </c>
      <c r="G209" s="215"/>
      <c r="H209" s="218">
        <v>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263</v>
      </c>
      <c r="AU209" s="224" t="s">
        <v>95</v>
      </c>
      <c r="AV209" s="13" t="s">
        <v>95</v>
      </c>
      <c r="AW209" s="13" t="s">
        <v>41</v>
      </c>
      <c r="AX209" s="13" t="s">
        <v>85</v>
      </c>
      <c r="AY209" s="224" t="s">
        <v>209</v>
      </c>
    </row>
    <row r="210" spans="1:65" s="13" customFormat="1" ht="11.25">
      <c r="B210" s="214"/>
      <c r="C210" s="215"/>
      <c r="D210" s="212" t="s">
        <v>263</v>
      </c>
      <c r="E210" s="216" t="s">
        <v>1</v>
      </c>
      <c r="F210" s="217" t="s">
        <v>4797</v>
      </c>
      <c r="G210" s="215"/>
      <c r="H210" s="218">
        <v>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263</v>
      </c>
      <c r="AU210" s="224" t="s">
        <v>95</v>
      </c>
      <c r="AV210" s="13" t="s">
        <v>95</v>
      </c>
      <c r="AW210" s="13" t="s">
        <v>41</v>
      </c>
      <c r="AX210" s="13" t="s">
        <v>85</v>
      </c>
      <c r="AY210" s="224" t="s">
        <v>209</v>
      </c>
    </row>
    <row r="211" spans="1:65" s="14" customFormat="1" ht="11.25">
      <c r="B211" s="229"/>
      <c r="C211" s="230"/>
      <c r="D211" s="212" t="s">
        <v>263</v>
      </c>
      <c r="E211" s="231" t="s">
        <v>1</v>
      </c>
      <c r="F211" s="232" t="s">
        <v>339</v>
      </c>
      <c r="G211" s="230"/>
      <c r="H211" s="233">
        <v>2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263</v>
      </c>
      <c r="AU211" s="239" t="s">
        <v>95</v>
      </c>
      <c r="AV211" s="14" t="s">
        <v>217</v>
      </c>
      <c r="AW211" s="14" t="s">
        <v>41</v>
      </c>
      <c r="AX211" s="14" t="s">
        <v>93</v>
      </c>
      <c r="AY211" s="239" t="s">
        <v>209</v>
      </c>
    </row>
    <row r="212" spans="1:65" s="2" customFormat="1" ht="37.9" customHeight="1">
      <c r="A212" s="35"/>
      <c r="B212" s="36"/>
      <c r="C212" s="250" t="s">
        <v>451</v>
      </c>
      <c r="D212" s="250" t="s">
        <v>405</v>
      </c>
      <c r="E212" s="251" t="s">
        <v>4798</v>
      </c>
      <c r="F212" s="252" t="s">
        <v>4799</v>
      </c>
      <c r="G212" s="253" t="s">
        <v>515</v>
      </c>
      <c r="H212" s="254">
        <v>2</v>
      </c>
      <c r="I212" s="255"/>
      <c r="J212" s="256">
        <f>ROUND(I212*H212,2)</f>
        <v>0</v>
      </c>
      <c r="K212" s="252" t="s">
        <v>1</v>
      </c>
      <c r="L212" s="257"/>
      <c r="M212" s="258" t="s">
        <v>1</v>
      </c>
      <c r="N212" s="259" t="s">
        <v>50</v>
      </c>
      <c r="O212" s="72"/>
      <c r="P212" s="203">
        <f>O212*H212</f>
        <v>0</v>
      </c>
      <c r="Q212" s="203">
        <v>5.6800000000000003E-2</v>
      </c>
      <c r="R212" s="203">
        <f>Q212*H212</f>
        <v>0.11360000000000001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254</v>
      </c>
      <c r="AT212" s="205" t="s">
        <v>405</v>
      </c>
      <c r="AU212" s="205" t="s">
        <v>95</v>
      </c>
      <c r="AY212" s="17" t="s">
        <v>209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7" t="s">
        <v>93</v>
      </c>
      <c r="BK212" s="206">
        <f>ROUND(I212*H212,2)</f>
        <v>0</v>
      </c>
      <c r="BL212" s="17" t="s">
        <v>217</v>
      </c>
      <c r="BM212" s="205" t="s">
        <v>4800</v>
      </c>
    </row>
    <row r="213" spans="1:65" s="2" customFormat="1" ht="37.9" customHeight="1">
      <c r="A213" s="35"/>
      <c r="B213" s="36"/>
      <c r="C213" s="250" t="s">
        <v>459</v>
      </c>
      <c r="D213" s="250" t="s">
        <v>405</v>
      </c>
      <c r="E213" s="251" t="s">
        <v>4801</v>
      </c>
      <c r="F213" s="252" t="s">
        <v>4802</v>
      </c>
      <c r="G213" s="253" t="s">
        <v>515</v>
      </c>
      <c r="H213" s="254">
        <v>1</v>
      </c>
      <c r="I213" s="255"/>
      <c r="J213" s="256">
        <f>ROUND(I213*H213,2)</f>
        <v>0</v>
      </c>
      <c r="K213" s="252" t="s">
        <v>1</v>
      </c>
      <c r="L213" s="257"/>
      <c r="M213" s="258" t="s">
        <v>1</v>
      </c>
      <c r="N213" s="259" t="s">
        <v>50</v>
      </c>
      <c r="O213" s="72"/>
      <c r="P213" s="203">
        <f>O213*H213</f>
        <v>0</v>
      </c>
      <c r="Q213" s="203">
        <v>5.6800000000000003E-2</v>
      </c>
      <c r="R213" s="203">
        <f>Q213*H213</f>
        <v>5.6800000000000003E-2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254</v>
      </c>
      <c r="AT213" s="205" t="s">
        <v>405</v>
      </c>
      <c r="AU213" s="205" t="s">
        <v>95</v>
      </c>
      <c r="AY213" s="17" t="s">
        <v>209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7" t="s">
        <v>93</v>
      </c>
      <c r="BK213" s="206">
        <f>ROUND(I213*H213,2)</f>
        <v>0</v>
      </c>
      <c r="BL213" s="17" t="s">
        <v>217</v>
      </c>
      <c r="BM213" s="205" t="s">
        <v>4803</v>
      </c>
    </row>
    <row r="214" spans="1:65" s="2" customFormat="1" ht="21.75" customHeight="1">
      <c r="A214" s="35"/>
      <c r="B214" s="36"/>
      <c r="C214" s="194" t="s">
        <v>466</v>
      </c>
      <c r="D214" s="194" t="s">
        <v>212</v>
      </c>
      <c r="E214" s="195" t="s">
        <v>4804</v>
      </c>
      <c r="F214" s="196" t="s">
        <v>4805</v>
      </c>
      <c r="G214" s="197" t="s">
        <v>334</v>
      </c>
      <c r="H214" s="198">
        <v>4</v>
      </c>
      <c r="I214" s="199"/>
      <c r="J214" s="200">
        <f>ROUND(I214*H214,2)</f>
        <v>0</v>
      </c>
      <c r="K214" s="196" t="s">
        <v>324</v>
      </c>
      <c r="L214" s="40"/>
      <c r="M214" s="201" t="s">
        <v>1</v>
      </c>
      <c r="N214" s="202" t="s">
        <v>50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217</v>
      </c>
      <c r="AT214" s="205" t="s">
        <v>212</v>
      </c>
      <c r="AU214" s="205" t="s">
        <v>95</v>
      </c>
      <c r="AY214" s="17" t="s">
        <v>209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7" t="s">
        <v>93</v>
      </c>
      <c r="BK214" s="206">
        <f>ROUND(I214*H214,2)</f>
        <v>0</v>
      </c>
      <c r="BL214" s="17" t="s">
        <v>217</v>
      </c>
      <c r="BM214" s="205" t="s">
        <v>4806</v>
      </c>
    </row>
    <row r="215" spans="1:65" s="2" customFormat="1" ht="11.25">
      <c r="A215" s="35"/>
      <c r="B215" s="36"/>
      <c r="C215" s="37"/>
      <c r="D215" s="207" t="s">
        <v>219</v>
      </c>
      <c r="E215" s="37"/>
      <c r="F215" s="208" t="s">
        <v>4807</v>
      </c>
      <c r="G215" s="37"/>
      <c r="H215" s="37"/>
      <c r="I215" s="209"/>
      <c r="J215" s="37"/>
      <c r="K215" s="37"/>
      <c r="L215" s="40"/>
      <c r="M215" s="210"/>
      <c r="N215" s="211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219</v>
      </c>
      <c r="AU215" s="17" t="s">
        <v>95</v>
      </c>
    </row>
    <row r="216" spans="1:65" s="13" customFormat="1" ht="11.25">
      <c r="B216" s="214"/>
      <c r="C216" s="215"/>
      <c r="D216" s="212" t="s">
        <v>263</v>
      </c>
      <c r="E216" s="216" t="s">
        <v>1</v>
      </c>
      <c r="F216" s="217" t="s">
        <v>4808</v>
      </c>
      <c r="G216" s="215"/>
      <c r="H216" s="218">
        <v>4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263</v>
      </c>
      <c r="AU216" s="224" t="s">
        <v>95</v>
      </c>
      <c r="AV216" s="13" t="s">
        <v>95</v>
      </c>
      <c r="AW216" s="13" t="s">
        <v>41</v>
      </c>
      <c r="AX216" s="13" t="s">
        <v>85</v>
      </c>
      <c r="AY216" s="224" t="s">
        <v>209</v>
      </c>
    </row>
    <row r="217" spans="1:65" s="14" customFormat="1" ht="11.25">
      <c r="B217" s="229"/>
      <c r="C217" s="230"/>
      <c r="D217" s="212" t="s">
        <v>263</v>
      </c>
      <c r="E217" s="231" t="s">
        <v>1</v>
      </c>
      <c r="F217" s="232" t="s">
        <v>339</v>
      </c>
      <c r="G217" s="230"/>
      <c r="H217" s="233">
        <v>4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263</v>
      </c>
      <c r="AU217" s="239" t="s">
        <v>95</v>
      </c>
      <c r="AV217" s="14" t="s">
        <v>217</v>
      </c>
      <c r="AW217" s="14" t="s">
        <v>41</v>
      </c>
      <c r="AX217" s="14" t="s">
        <v>93</v>
      </c>
      <c r="AY217" s="239" t="s">
        <v>209</v>
      </c>
    </row>
    <row r="218" spans="1:65" s="2" customFormat="1" ht="21.75" customHeight="1">
      <c r="A218" s="35"/>
      <c r="B218" s="36"/>
      <c r="C218" s="250" t="s">
        <v>471</v>
      </c>
      <c r="D218" s="250" t="s">
        <v>405</v>
      </c>
      <c r="E218" s="251" t="s">
        <v>4809</v>
      </c>
      <c r="F218" s="252" t="s">
        <v>4810</v>
      </c>
      <c r="G218" s="253" t="s">
        <v>462</v>
      </c>
      <c r="H218" s="254">
        <v>5.6</v>
      </c>
      <c r="I218" s="255"/>
      <c r="J218" s="256">
        <f>ROUND(I218*H218,2)</f>
        <v>0</v>
      </c>
      <c r="K218" s="252" t="s">
        <v>324</v>
      </c>
      <c r="L218" s="257"/>
      <c r="M218" s="258" t="s">
        <v>1</v>
      </c>
      <c r="N218" s="259" t="s">
        <v>50</v>
      </c>
      <c r="O218" s="72"/>
      <c r="P218" s="203">
        <f>O218*H218</f>
        <v>0</v>
      </c>
      <c r="Q218" s="203">
        <v>1.7999999999999999E-2</v>
      </c>
      <c r="R218" s="203">
        <f>Q218*H218</f>
        <v>0.10079999999999999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254</v>
      </c>
      <c r="AT218" s="205" t="s">
        <v>405</v>
      </c>
      <c r="AU218" s="205" t="s">
        <v>95</v>
      </c>
      <c r="AY218" s="17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7" t="s">
        <v>93</v>
      </c>
      <c r="BK218" s="206">
        <f>ROUND(I218*H218,2)</f>
        <v>0</v>
      </c>
      <c r="BL218" s="17" t="s">
        <v>217</v>
      </c>
      <c r="BM218" s="205" t="s">
        <v>4811</v>
      </c>
    </row>
    <row r="219" spans="1:65" s="13" customFormat="1" ht="11.25">
      <c r="B219" s="214"/>
      <c r="C219" s="215"/>
      <c r="D219" s="212" t="s">
        <v>263</v>
      </c>
      <c r="E219" s="216" t="s">
        <v>1</v>
      </c>
      <c r="F219" s="217" t="s">
        <v>4812</v>
      </c>
      <c r="G219" s="215"/>
      <c r="H219" s="218">
        <v>5.6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263</v>
      </c>
      <c r="AU219" s="224" t="s">
        <v>95</v>
      </c>
      <c r="AV219" s="13" t="s">
        <v>95</v>
      </c>
      <c r="AW219" s="13" t="s">
        <v>41</v>
      </c>
      <c r="AX219" s="13" t="s">
        <v>85</v>
      </c>
      <c r="AY219" s="224" t="s">
        <v>209</v>
      </c>
    </row>
    <row r="220" spans="1:65" s="14" customFormat="1" ht="11.25">
      <c r="B220" s="229"/>
      <c r="C220" s="230"/>
      <c r="D220" s="212" t="s">
        <v>263</v>
      </c>
      <c r="E220" s="231" t="s">
        <v>1</v>
      </c>
      <c r="F220" s="232" t="s">
        <v>339</v>
      </c>
      <c r="G220" s="230"/>
      <c r="H220" s="233">
        <v>5.6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263</v>
      </c>
      <c r="AU220" s="239" t="s">
        <v>95</v>
      </c>
      <c r="AV220" s="14" t="s">
        <v>217</v>
      </c>
      <c r="AW220" s="14" t="s">
        <v>41</v>
      </c>
      <c r="AX220" s="14" t="s">
        <v>93</v>
      </c>
      <c r="AY220" s="239" t="s">
        <v>209</v>
      </c>
    </row>
    <row r="221" spans="1:65" s="2" customFormat="1" ht="33" customHeight="1">
      <c r="A221" s="35"/>
      <c r="B221" s="36"/>
      <c r="C221" s="194" t="s">
        <v>477</v>
      </c>
      <c r="D221" s="194" t="s">
        <v>212</v>
      </c>
      <c r="E221" s="195" t="s">
        <v>4813</v>
      </c>
      <c r="F221" s="196" t="s">
        <v>4814</v>
      </c>
      <c r="G221" s="197" t="s">
        <v>462</v>
      </c>
      <c r="H221" s="198">
        <v>1.2</v>
      </c>
      <c r="I221" s="199"/>
      <c r="J221" s="200">
        <f>ROUND(I221*H221,2)</f>
        <v>0</v>
      </c>
      <c r="K221" s="196" t="s">
        <v>324</v>
      </c>
      <c r="L221" s="40"/>
      <c r="M221" s="201" t="s">
        <v>1</v>
      </c>
      <c r="N221" s="202" t="s">
        <v>50</v>
      </c>
      <c r="O221" s="72"/>
      <c r="P221" s="203">
        <f>O221*H221</f>
        <v>0</v>
      </c>
      <c r="Q221" s="203">
        <v>0.2910375</v>
      </c>
      <c r="R221" s="203">
        <f>Q221*H221</f>
        <v>0.34924499999999997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217</v>
      </c>
      <c r="AT221" s="205" t="s">
        <v>212</v>
      </c>
      <c r="AU221" s="205" t="s">
        <v>95</v>
      </c>
      <c r="AY221" s="17" t="s">
        <v>209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7" t="s">
        <v>93</v>
      </c>
      <c r="BK221" s="206">
        <f>ROUND(I221*H221,2)</f>
        <v>0</v>
      </c>
      <c r="BL221" s="17" t="s">
        <v>217</v>
      </c>
      <c r="BM221" s="205" t="s">
        <v>4815</v>
      </c>
    </row>
    <row r="222" spans="1:65" s="2" customFormat="1" ht="11.25">
      <c r="A222" s="35"/>
      <c r="B222" s="36"/>
      <c r="C222" s="37"/>
      <c r="D222" s="207" t="s">
        <v>219</v>
      </c>
      <c r="E222" s="37"/>
      <c r="F222" s="208" t="s">
        <v>4816</v>
      </c>
      <c r="G222" s="37"/>
      <c r="H222" s="37"/>
      <c r="I222" s="209"/>
      <c r="J222" s="37"/>
      <c r="K222" s="37"/>
      <c r="L222" s="40"/>
      <c r="M222" s="210"/>
      <c r="N222" s="211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7" t="s">
        <v>219</v>
      </c>
      <c r="AU222" s="17" t="s">
        <v>95</v>
      </c>
    </row>
    <row r="223" spans="1:65" s="13" customFormat="1" ht="11.25">
      <c r="B223" s="214"/>
      <c r="C223" s="215"/>
      <c r="D223" s="212" t="s">
        <v>263</v>
      </c>
      <c r="E223" s="216" t="s">
        <v>1</v>
      </c>
      <c r="F223" s="217" t="s">
        <v>4817</v>
      </c>
      <c r="G223" s="215"/>
      <c r="H223" s="218">
        <v>1.2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263</v>
      </c>
      <c r="AU223" s="224" t="s">
        <v>95</v>
      </c>
      <c r="AV223" s="13" t="s">
        <v>95</v>
      </c>
      <c r="AW223" s="13" t="s">
        <v>41</v>
      </c>
      <c r="AX223" s="13" t="s">
        <v>85</v>
      </c>
      <c r="AY223" s="224" t="s">
        <v>209</v>
      </c>
    </row>
    <row r="224" spans="1:65" s="14" customFormat="1" ht="11.25">
      <c r="B224" s="229"/>
      <c r="C224" s="230"/>
      <c r="D224" s="212" t="s">
        <v>263</v>
      </c>
      <c r="E224" s="231" t="s">
        <v>1</v>
      </c>
      <c r="F224" s="232" t="s">
        <v>339</v>
      </c>
      <c r="G224" s="230"/>
      <c r="H224" s="233">
        <v>1.2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263</v>
      </c>
      <c r="AU224" s="239" t="s">
        <v>95</v>
      </c>
      <c r="AV224" s="14" t="s">
        <v>217</v>
      </c>
      <c r="AW224" s="14" t="s">
        <v>41</v>
      </c>
      <c r="AX224" s="14" t="s">
        <v>93</v>
      </c>
      <c r="AY224" s="239" t="s">
        <v>209</v>
      </c>
    </row>
    <row r="225" spans="1:65" s="2" customFormat="1" ht="33" customHeight="1">
      <c r="A225" s="35"/>
      <c r="B225" s="36"/>
      <c r="C225" s="194" t="s">
        <v>483</v>
      </c>
      <c r="D225" s="194" t="s">
        <v>212</v>
      </c>
      <c r="E225" s="195" t="s">
        <v>4818</v>
      </c>
      <c r="F225" s="196" t="s">
        <v>4819</v>
      </c>
      <c r="G225" s="197" t="s">
        <v>462</v>
      </c>
      <c r="H225" s="198">
        <v>2.8</v>
      </c>
      <c r="I225" s="199"/>
      <c r="J225" s="200">
        <f>ROUND(I225*H225,2)</f>
        <v>0</v>
      </c>
      <c r="K225" s="196" t="s">
        <v>324</v>
      </c>
      <c r="L225" s="40"/>
      <c r="M225" s="201" t="s">
        <v>1</v>
      </c>
      <c r="N225" s="202" t="s">
        <v>50</v>
      </c>
      <c r="O225" s="72"/>
      <c r="P225" s="203">
        <f>O225*H225</f>
        <v>0</v>
      </c>
      <c r="Q225" s="203">
        <v>0.25118800000000002</v>
      </c>
      <c r="R225" s="203">
        <f>Q225*H225</f>
        <v>0.70332640000000002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217</v>
      </c>
      <c r="AT225" s="205" t="s">
        <v>212</v>
      </c>
      <c r="AU225" s="205" t="s">
        <v>95</v>
      </c>
      <c r="AY225" s="17" t="s">
        <v>209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7" t="s">
        <v>93</v>
      </c>
      <c r="BK225" s="206">
        <f>ROUND(I225*H225,2)</f>
        <v>0</v>
      </c>
      <c r="BL225" s="17" t="s">
        <v>217</v>
      </c>
      <c r="BM225" s="205" t="s">
        <v>4820</v>
      </c>
    </row>
    <row r="226" spans="1:65" s="2" customFormat="1" ht="11.25">
      <c r="A226" s="35"/>
      <c r="B226" s="36"/>
      <c r="C226" s="37"/>
      <c r="D226" s="207" t="s">
        <v>219</v>
      </c>
      <c r="E226" s="37"/>
      <c r="F226" s="208" t="s">
        <v>4821</v>
      </c>
      <c r="G226" s="37"/>
      <c r="H226" s="37"/>
      <c r="I226" s="209"/>
      <c r="J226" s="37"/>
      <c r="K226" s="37"/>
      <c r="L226" s="40"/>
      <c r="M226" s="210"/>
      <c r="N226" s="211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7" t="s">
        <v>219</v>
      </c>
      <c r="AU226" s="17" t="s">
        <v>95</v>
      </c>
    </row>
    <row r="227" spans="1:65" s="13" customFormat="1" ht="11.25">
      <c r="B227" s="214"/>
      <c r="C227" s="215"/>
      <c r="D227" s="212" t="s">
        <v>263</v>
      </c>
      <c r="E227" s="216" t="s">
        <v>1</v>
      </c>
      <c r="F227" s="217" t="s">
        <v>4822</v>
      </c>
      <c r="G227" s="215"/>
      <c r="H227" s="218">
        <v>2.8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263</v>
      </c>
      <c r="AU227" s="224" t="s">
        <v>95</v>
      </c>
      <c r="AV227" s="13" t="s">
        <v>95</v>
      </c>
      <c r="AW227" s="13" t="s">
        <v>41</v>
      </c>
      <c r="AX227" s="13" t="s">
        <v>85</v>
      </c>
      <c r="AY227" s="224" t="s">
        <v>209</v>
      </c>
    </row>
    <row r="228" spans="1:65" s="14" customFormat="1" ht="11.25">
      <c r="B228" s="229"/>
      <c r="C228" s="230"/>
      <c r="D228" s="212" t="s">
        <v>263</v>
      </c>
      <c r="E228" s="231" t="s">
        <v>1</v>
      </c>
      <c r="F228" s="232" t="s">
        <v>339</v>
      </c>
      <c r="G228" s="230"/>
      <c r="H228" s="233">
        <v>2.8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263</v>
      </c>
      <c r="AU228" s="239" t="s">
        <v>95</v>
      </c>
      <c r="AV228" s="14" t="s">
        <v>217</v>
      </c>
      <c r="AW228" s="14" t="s">
        <v>41</v>
      </c>
      <c r="AX228" s="14" t="s">
        <v>93</v>
      </c>
      <c r="AY228" s="239" t="s">
        <v>209</v>
      </c>
    </row>
    <row r="229" spans="1:65" s="2" customFormat="1" ht="24.2" customHeight="1">
      <c r="A229" s="35"/>
      <c r="B229" s="36"/>
      <c r="C229" s="194" t="s">
        <v>490</v>
      </c>
      <c r="D229" s="194" t="s">
        <v>212</v>
      </c>
      <c r="E229" s="195" t="s">
        <v>4823</v>
      </c>
      <c r="F229" s="196" t="s">
        <v>4824</v>
      </c>
      <c r="G229" s="197" t="s">
        <v>334</v>
      </c>
      <c r="H229" s="198">
        <v>4</v>
      </c>
      <c r="I229" s="199"/>
      <c r="J229" s="200">
        <f>ROUND(I229*H229,2)</f>
        <v>0</v>
      </c>
      <c r="K229" s="196" t="s">
        <v>324</v>
      </c>
      <c r="L229" s="40"/>
      <c r="M229" s="201" t="s">
        <v>1</v>
      </c>
      <c r="N229" s="202" t="s">
        <v>50</v>
      </c>
      <c r="O229" s="72"/>
      <c r="P229" s="203">
        <f>O229*H229</f>
        <v>0</v>
      </c>
      <c r="Q229" s="203">
        <v>3.4166000000000002E-2</v>
      </c>
      <c r="R229" s="203">
        <f>Q229*H229</f>
        <v>0.13666400000000001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217</v>
      </c>
      <c r="AT229" s="205" t="s">
        <v>212</v>
      </c>
      <c r="AU229" s="205" t="s">
        <v>95</v>
      </c>
      <c r="AY229" s="17" t="s">
        <v>209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7" t="s">
        <v>93</v>
      </c>
      <c r="BK229" s="206">
        <f>ROUND(I229*H229,2)</f>
        <v>0</v>
      </c>
      <c r="BL229" s="17" t="s">
        <v>217</v>
      </c>
      <c r="BM229" s="205" t="s">
        <v>4825</v>
      </c>
    </row>
    <row r="230" spans="1:65" s="2" customFormat="1" ht="11.25">
      <c r="A230" s="35"/>
      <c r="B230" s="36"/>
      <c r="C230" s="37"/>
      <c r="D230" s="207" t="s">
        <v>219</v>
      </c>
      <c r="E230" s="37"/>
      <c r="F230" s="208" t="s">
        <v>4826</v>
      </c>
      <c r="G230" s="37"/>
      <c r="H230" s="37"/>
      <c r="I230" s="209"/>
      <c r="J230" s="37"/>
      <c r="K230" s="37"/>
      <c r="L230" s="40"/>
      <c r="M230" s="210"/>
      <c r="N230" s="211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7" t="s">
        <v>219</v>
      </c>
      <c r="AU230" s="17" t="s">
        <v>95</v>
      </c>
    </row>
    <row r="231" spans="1:65" s="13" customFormat="1" ht="11.25">
      <c r="B231" s="214"/>
      <c r="C231" s="215"/>
      <c r="D231" s="212" t="s">
        <v>263</v>
      </c>
      <c r="E231" s="216" t="s">
        <v>1</v>
      </c>
      <c r="F231" s="217" t="s">
        <v>4827</v>
      </c>
      <c r="G231" s="215"/>
      <c r="H231" s="218">
        <v>4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263</v>
      </c>
      <c r="AU231" s="224" t="s">
        <v>95</v>
      </c>
      <c r="AV231" s="13" t="s">
        <v>95</v>
      </c>
      <c r="AW231" s="13" t="s">
        <v>41</v>
      </c>
      <c r="AX231" s="13" t="s">
        <v>85</v>
      </c>
      <c r="AY231" s="224" t="s">
        <v>209</v>
      </c>
    </row>
    <row r="232" spans="1:65" s="14" customFormat="1" ht="11.25">
      <c r="B232" s="229"/>
      <c r="C232" s="230"/>
      <c r="D232" s="212" t="s">
        <v>263</v>
      </c>
      <c r="E232" s="231" t="s">
        <v>1</v>
      </c>
      <c r="F232" s="232" t="s">
        <v>339</v>
      </c>
      <c r="G232" s="230"/>
      <c r="H232" s="233">
        <v>4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263</v>
      </c>
      <c r="AU232" s="239" t="s">
        <v>95</v>
      </c>
      <c r="AV232" s="14" t="s">
        <v>217</v>
      </c>
      <c r="AW232" s="14" t="s">
        <v>41</v>
      </c>
      <c r="AX232" s="14" t="s">
        <v>93</v>
      </c>
      <c r="AY232" s="239" t="s">
        <v>209</v>
      </c>
    </row>
    <row r="233" spans="1:65" s="2" customFormat="1" ht="33" customHeight="1">
      <c r="A233" s="35"/>
      <c r="B233" s="36"/>
      <c r="C233" s="194" t="s">
        <v>499</v>
      </c>
      <c r="D233" s="194" t="s">
        <v>212</v>
      </c>
      <c r="E233" s="195" t="s">
        <v>4828</v>
      </c>
      <c r="F233" s="196" t="s">
        <v>4829</v>
      </c>
      <c r="G233" s="197" t="s">
        <v>334</v>
      </c>
      <c r="H233" s="198">
        <v>7</v>
      </c>
      <c r="I233" s="199"/>
      <c r="J233" s="200">
        <f>ROUND(I233*H233,2)</f>
        <v>0</v>
      </c>
      <c r="K233" s="196" t="s">
        <v>324</v>
      </c>
      <c r="L233" s="40"/>
      <c r="M233" s="201" t="s">
        <v>1</v>
      </c>
      <c r="N233" s="202" t="s">
        <v>50</v>
      </c>
      <c r="O233" s="72"/>
      <c r="P233" s="203">
        <f>O233*H233</f>
        <v>0</v>
      </c>
      <c r="Q233" s="203">
        <v>0.17110939999999999</v>
      </c>
      <c r="R233" s="203">
        <f>Q233*H233</f>
        <v>1.1977658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217</v>
      </c>
      <c r="AT233" s="205" t="s">
        <v>212</v>
      </c>
      <c r="AU233" s="205" t="s">
        <v>95</v>
      </c>
      <c r="AY233" s="17" t="s">
        <v>209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7" t="s">
        <v>93</v>
      </c>
      <c r="BK233" s="206">
        <f>ROUND(I233*H233,2)</f>
        <v>0</v>
      </c>
      <c r="BL233" s="17" t="s">
        <v>217</v>
      </c>
      <c r="BM233" s="205" t="s">
        <v>4830</v>
      </c>
    </row>
    <row r="234" spans="1:65" s="2" customFormat="1" ht="11.25">
      <c r="A234" s="35"/>
      <c r="B234" s="36"/>
      <c r="C234" s="37"/>
      <c r="D234" s="207" t="s">
        <v>219</v>
      </c>
      <c r="E234" s="37"/>
      <c r="F234" s="208" t="s">
        <v>4831</v>
      </c>
      <c r="G234" s="37"/>
      <c r="H234" s="37"/>
      <c r="I234" s="209"/>
      <c r="J234" s="37"/>
      <c r="K234" s="37"/>
      <c r="L234" s="40"/>
      <c r="M234" s="210"/>
      <c r="N234" s="211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7" t="s">
        <v>219</v>
      </c>
      <c r="AU234" s="17" t="s">
        <v>95</v>
      </c>
    </row>
    <row r="235" spans="1:65" s="13" customFormat="1" ht="11.25">
      <c r="B235" s="214"/>
      <c r="C235" s="215"/>
      <c r="D235" s="212" t="s">
        <v>263</v>
      </c>
      <c r="E235" s="216" t="s">
        <v>1</v>
      </c>
      <c r="F235" s="217" t="s">
        <v>4832</v>
      </c>
      <c r="G235" s="215"/>
      <c r="H235" s="218">
        <v>7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263</v>
      </c>
      <c r="AU235" s="224" t="s">
        <v>95</v>
      </c>
      <c r="AV235" s="13" t="s">
        <v>95</v>
      </c>
      <c r="AW235" s="13" t="s">
        <v>41</v>
      </c>
      <c r="AX235" s="13" t="s">
        <v>85</v>
      </c>
      <c r="AY235" s="224" t="s">
        <v>209</v>
      </c>
    </row>
    <row r="236" spans="1:65" s="14" customFormat="1" ht="11.25">
      <c r="B236" s="229"/>
      <c r="C236" s="230"/>
      <c r="D236" s="212" t="s">
        <v>263</v>
      </c>
      <c r="E236" s="231" t="s">
        <v>1</v>
      </c>
      <c r="F236" s="232" t="s">
        <v>339</v>
      </c>
      <c r="G236" s="230"/>
      <c r="H236" s="233">
        <v>7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263</v>
      </c>
      <c r="AU236" s="239" t="s">
        <v>95</v>
      </c>
      <c r="AV236" s="14" t="s">
        <v>217</v>
      </c>
      <c r="AW236" s="14" t="s">
        <v>41</v>
      </c>
      <c r="AX236" s="14" t="s">
        <v>93</v>
      </c>
      <c r="AY236" s="239" t="s">
        <v>209</v>
      </c>
    </row>
    <row r="237" spans="1:65" s="2" customFormat="1" ht="24.2" customHeight="1">
      <c r="A237" s="35"/>
      <c r="B237" s="36"/>
      <c r="C237" s="194" t="s">
        <v>512</v>
      </c>
      <c r="D237" s="194" t="s">
        <v>212</v>
      </c>
      <c r="E237" s="195" t="s">
        <v>4833</v>
      </c>
      <c r="F237" s="196" t="s">
        <v>4834</v>
      </c>
      <c r="G237" s="197" t="s">
        <v>515</v>
      </c>
      <c r="H237" s="198">
        <v>5</v>
      </c>
      <c r="I237" s="199"/>
      <c r="J237" s="200">
        <f>ROUND(I237*H237,2)</f>
        <v>0</v>
      </c>
      <c r="K237" s="196" t="s">
        <v>324</v>
      </c>
      <c r="L237" s="40"/>
      <c r="M237" s="201" t="s">
        <v>1</v>
      </c>
      <c r="N237" s="202" t="s">
        <v>50</v>
      </c>
      <c r="O237" s="72"/>
      <c r="P237" s="203">
        <f>O237*H237</f>
        <v>0</v>
      </c>
      <c r="Q237" s="203">
        <v>1.325E-2</v>
      </c>
      <c r="R237" s="203">
        <f>Q237*H237</f>
        <v>6.6250000000000003E-2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217</v>
      </c>
      <c r="AT237" s="205" t="s">
        <v>212</v>
      </c>
      <c r="AU237" s="205" t="s">
        <v>95</v>
      </c>
      <c r="AY237" s="17" t="s">
        <v>209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7" t="s">
        <v>93</v>
      </c>
      <c r="BK237" s="206">
        <f>ROUND(I237*H237,2)</f>
        <v>0</v>
      </c>
      <c r="BL237" s="17" t="s">
        <v>217</v>
      </c>
      <c r="BM237" s="205" t="s">
        <v>4835</v>
      </c>
    </row>
    <row r="238" spans="1:65" s="2" customFormat="1" ht="11.25">
      <c r="A238" s="35"/>
      <c r="B238" s="36"/>
      <c r="C238" s="37"/>
      <c r="D238" s="207" t="s">
        <v>219</v>
      </c>
      <c r="E238" s="37"/>
      <c r="F238" s="208" t="s">
        <v>4836</v>
      </c>
      <c r="G238" s="37"/>
      <c r="H238" s="37"/>
      <c r="I238" s="209"/>
      <c r="J238" s="37"/>
      <c r="K238" s="37"/>
      <c r="L238" s="40"/>
      <c r="M238" s="210"/>
      <c r="N238" s="211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7" t="s">
        <v>219</v>
      </c>
      <c r="AU238" s="17" t="s">
        <v>95</v>
      </c>
    </row>
    <row r="239" spans="1:65" s="13" customFormat="1" ht="11.25">
      <c r="B239" s="214"/>
      <c r="C239" s="215"/>
      <c r="D239" s="212" t="s">
        <v>263</v>
      </c>
      <c r="E239" s="216" t="s">
        <v>1</v>
      </c>
      <c r="F239" s="217" t="s">
        <v>4837</v>
      </c>
      <c r="G239" s="215"/>
      <c r="H239" s="218">
        <v>5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263</v>
      </c>
      <c r="AU239" s="224" t="s">
        <v>95</v>
      </c>
      <c r="AV239" s="13" t="s">
        <v>95</v>
      </c>
      <c r="AW239" s="13" t="s">
        <v>41</v>
      </c>
      <c r="AX239" s="13" t="s">
        <v>85</v>
      </c>
      <c r="AY239" s="224" t="s">
        <v>209</v>
      </c>
    </row>
    <row r="240" spans="1:65" s="14" customFormat="1" ht="11.25">
      <c r="B240" s="229"/>
      <c r="C240" s="230"/>
      <c r="D240" s="212" t="s">
        <v>263</v>
      </c>
      <c r="E240" s="231" t="s">
        <v>1</v>
      </c>
      <c r="F240" s="232" t="s">
        <v>339</v>
      </c>
      <c r="G240" s="230"/>
      <c r="H240" s="233">
        <v>5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263</v>
      </c>
      <c r="AU240" s="239" t="s">
        <v>95</v>
      </c>
      <c r="AV240" s="14" t="s">
        <v>217</v>
      </c>
      <c r="AW240" s="14" t="s">
        <v>41</v>
      </c>
      <c r="AX240" s="14" t="s">
        <v>93</v>
      </c>
      <c r="AY240" s="239" t="s">
        <v>209</v>
      </c>
    </row>
    <row r="241" spans="1:65" s="2" customFormat="1" ht="24.2" customHeight="1">
      <c r="A241" s="35"/>
      <c r="B241" s="36"/>
      <c r="C241" s="194" t="s">
        <v>519</v>
      </c>
      <c r="D241" s="194" t="s">
        <v>212</v>
      </c>
      <c r="E241" s="195" t="s">
        <v>4838</v>
      </c>
      <c r="F241" s="196" t="s">
        <v>4839</v>
      </c>
      <c r="G241" s="197" t="s">
        <v>515</v>
      </c>
      <c r="H241" s="198">
        <v>8</v>
      </c>
      <c r="I241" s="199"/>
      <c r="J241" s="200">
        <f>ROUND(I241*H241,2)</f>
        <v>0</v>
      </c>
      <c r="K241" s="196" t="s">
        <v>324</v>
      </c>
      <c r="L241" s="40"/>
      <c r="M241" s="201" t="s">
        <v>1</v>
      </c>
      <c r="N241" s="202" t="s">
        <v>50</v>
      </c>
      <c r="O241" s="72"/>
      <c r="P241" s="203">
        <f>O241*H241</f>
        <v>0</v>
      </c>
      <c r="Q241" s="203">
        <v>5.9999999999999995E-4</v>
      </c>
      <c r="R241" s="203">
        <f>Q241*H241</f>
        <v>4.7999999999999996E-3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217</v>
      </c>
      <c r="AT241" s="205" t="s">
        <v>212</v>
      </c>
      <c r="AU241" s="205" t="s">
        <v>95</v>
      </c>
      <c r="AY241" s="17" t="s">
        <v>209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7" t="s">
        <v>93</v>
      </c>
      <c r="BK241" s="206">
        <f>ROUND(I241*H241,2)</f>
        <v>0</v>
      </c>
      <c r="BL241" s="17" t="s">
        <v>217</v>
      </c>
      <c r="BM241" s="205" t="s">
        <v>4840</v>
      </c>
    </row>
    <row r="242" spans="1:65" s="2" customFormat="1" ht="11.25">
      <c r="A242" s="35"/>
      <c r="B242" s="36"/>
      <c r="C242" s="37"/>
      <c r="D242" s="207" t="s">
        <v>219</v>
      </c>
      <c r="E242" s="37"/>
      <c r="F242" s="208" t="s">
        <v>4841</v>
      </c>
      <c r="G242" s="37"/>
      <c r="H242" s="37"/>
      <c r="I242" s="209"/>
      <c r="J242" s="37"/>
      <c r="K242" s="37"/>
      <c r="L242" s="40"/>
      <c r="M242" s="210"/>
      <c r="N242" s="211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7" t="s">
        <v>219</v>
      </c>
      <c r="AU242" s="17" t="s">
        <v>95</v>
      </c>
    </row>
    <row r="243" spans="1:65" s="2" customFormat="1" ht="24.2" customHeight="1">
      <c r="A243" s="35"/>
      <c r="B243" s="36"/>
      <c r="C243" s="194" t="s">
        <v>526</v>
      </c>
      <c r="D243" s="194" t="s">
        <v>212</v>
      </c>
      <c r="E243" s="195" t="s">
        <v>4842</v>
      </c>
      <c r="F243" s="196" t="s">
        <v>4843</v>
      </c>
      <c r="G243" s="197" t="s">
        <v>515</v>
      </c>
      <c r="H243" s="198">
        <v>2</v>
      </c>
      <c r="I243" s="199"/>
      <c r="J243" s="200">
        <f>ROUND(I243*H243,2)</f>
        <v>0</v>
      </c>
      <c r="K243" s="196" t="s">
        <v>324</v>
      </c>
      <c r="L243" s="40"/>
      <c r="M243" s="201" t="s">
        <v>1</v>
      </c>
      <c r="N243" s="202" t="s">
        <v>50</v>
      </c>
      <c r="O243" s="72"/>
      <c r="P243" s="203">
        <f>O243*H243</f>
        <v>0</v>
      </c>
      <c r="Q243" s="203">
        <v>8.0000000000000004E-4</v>
      </c>
      <c r="R243" s="203">
        <f>Q243*H243</f>
        <v>1.6000000000000001E-3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217</v>
      </c>
      <c r="AT243" s="205" t="s">
        <v>212</v>
      </c>
      <c r="AU243" s="205" t="s">
        <v>95</v>
      </c>
      <c r="AY243" s="17" t="s">
        <v>209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7" t="s">
        <v>93</v>
      </c>
      <c r="BK243" s="206">
        <f>ROUND(I243*H243,2)</f>
        <v>0</v>
      </c>
      <c r="BL243" s="17" t="s">
        <v>217</v>
      </c>
      <c r="BM243" s="205" t="s">
        <v>4844</v>
      </c>
    </row>
    <row r="244" spans="1:65" s="2" customFormat="1" ht="11.25">
      <c r="A244" s="35"/>
      <c r="B244" s="36"/>
      <c r="C244" s="37"/>
      <c r="D244" s="207" t="s">
        <v>219</v>
      </c>
      <c r="E244" s="37"/>
      <c r="F244" s="208" t="s">
        <v>4845</v>
      </c>
      <c r="G244" s="37"/>
      <c r="H244" s="37"/>
      <c r="I244" s="209"/>
      <c r="J244" s="37"/>
      <c r="K244" s="37"/>
      <c r="L244" s="40"/>
      <c r="M244" s="210"/>
      <c r="N244" s="211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7" t="s">
        <v>219</v>
      </c>
      <c r="AU244" s="17" t="s">
        <v>95</v>
      </c>
    </row>
    <row r="245" spans="1:65" s="2" customFormat="1" ht="24.2" customHeight="1">
      <c r="A245" s="35"/>
      <c r="B245" s="36"/>
      <c r="C245" s="194" t="s">
        <v>532</v>
      </c>
      <c r="D245" s="194" t="s">
        <v>212</v>
      </c>
      <c r="E245" s="195" t="s">
        <v>4846</v>
      </c>
      <c r="F245" s="196" t="s">
        <v>4847</v>
      </c>
      <c r="G245" s="197" t="s">
        <v>515</v>
      </c>
      <c r="H245" s="198">
        <v>1</v>
      </c>
      <c r="I245" s="199"/>
      <c r="J245" s="200">
        <f>ROUND(I245*H245,2)</f>
        <v>0</v>
      </c>
      <c r="K245" s="196" t="s">
        <v>324</v>
      </c>
      <c r="L245" s="40"/>
      <c r="M245" s="201" t="s">
        <v>1</v>
      </c>
      <c r="N245" s="202" t="s">
        <v>50</v>
      </c>
      <c r="O245" s="72"/>
      <c r="P245" s="203">
        <f>O245*H245</f>
        <v>0</v>
      </c>
      <c r="Q245" s="203">
        <v>1.6999999999999999E-3</v>
      </c>
      <c r="R245" s="203">
        <f>Q245*H245</f>
        <v>1.6999999999999999E-3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217</v>
      </c>
      <c r="AT245" s="205" t="s">
        <v>212</v>
      </c>
      <c r="AU245" s="205" t="s">
        <v>95</v>
      </c>
      <c r="AY245" s="17" t="s">
        <v>209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7" t="s">
        <v>93</v>
      </c>
      <c r="BK245" s="206">
        <f>ROUND(I245*H245,2)</f>
        <v>0</v>
      </c>
      <c r="BL245" s="17" t="s">
        <v>217</v>
      </c>
      <c r="BM245" s="205" t="s">
        <v>4848</v>
      </c>
    </row>
    <row r="246" spans="1:65" s="2" customFormat="1" ht="11.25">
      <c r="A246" s="35"/>
      <c r="B246" s="36"/>
      <c r="C246" s="37"/>
      <c r="D246" s="207" t="s">
        <v>219</v>
      </c>
      <c r="E246" s="37"/>
      <c r="F246" s="208" t="s">
        <v>4849</v>
      </c>
      <c r="G246" s="37"/>
      <c r="H246" s="37"/>
      <c r="I246" s="209"/>
      <c r="J246" s="37"/>
      <c r="K246" s="37"/>
      <c r="L246" s="40"/>
      <c r="M246" s="210"/>
      <c r="N246" s="211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7" t="s">
        <v>219</v>
      </c>
      <c r="AU246" s="17" t="s">
        <v>95</v>
      </c>
    </row>
    <row r="247" spans="1:65" s="2" customFormat="1" ht="24.2" customHeight="1">
      <c r="A247" s="35"/>
      <c r="B247" s="36"/>
      <c r="C247" s="194" t="s">
        <v>538</v>
      </c>
      <c r="D247" s="194" t="s">
        <v>212</v>
      </c>
      <c r="E247" s="195" t="s">
        <v>4850</v>
      </c>
      <c r="F247" s="196" t="s">
        <v>4851</v>
      </c>
      <c r="G247" s="197" t="s">
        <v>515</v>
      </c>
      <c r="H247" s="198">
        <v>0</v>
      </c>
      <c r="I247" s="199"/>
      <c r="J247" s="200">
        <f>ROUND(I247*H247,2)</f>
        <v>0</v>
      </c>
      <c r="K247" s="196" t="s">
        <v>324</v>
      </c>
      <c r="L247" s="40"/>
      <c r="M247" s="201" t="s">
        <v>1</v>
      </c>
      <c r="N247" s="202" t="s">
        <v>50</v>
      </c>
      <c r="O247" s="72"/>
      <c r="P247" s="203">
        <f>O247*H247</f>
        <v>0</v>
      </c>
      <c r="Q247" s="203">
        <v>1.6999999999999999E-3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217</v>
      </c>
      <c r="AT247" s="205" t="s">
        <v>212</v>
      </c>
      <c r="AU247" s="205" t="s">
        <v>95</v>
      </c>
      <c r="AY247" s="17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7" t="s">
        <v>93</v>
      </c>
      <c r="BK247" s="206">
        <f>ROUND(I247*H247,2)</f>
        <v>0</v>
      </c>
      <c r="BL247" s="17" t="s">
        <v>217</v>
      </c>
      <c r="BM247" s="205" t="s">
        <v>4852</v>
      </c>
    </row>
    <row r="248" spans="1:65" s="2" customFormat="1" ht="11.25">
      <c r="A248" s="35"/>
      <c r="B248" s="36"/>
      <c r="C248" s="37"/>
      <c r="D248" s="207" t="s">
        <v>219</v>
      </c>
      <c r="E248" s="37"/>
      <c r="F248" s="208" t="s">
        <v>4853</v>
      </c>
      <c r="G248" s="37"/>
      <c r="H248" s="37"/>
      <c r="I248" s="209"/>
      <c r="J248" s="37"/>
      <c r="K248" s="37"/>
      <c r="L248" s="40"/>
      <c r="M248" s="210"/>
      <c r="N248" s="211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219</v>
      </c>
      <c r="AU248" s="17" t="s">
        <v>95</v>
      </c>
    </row>
    <row r="249" spans="1:65" s="2" customFormat="1" ht="24.2" customHeight="1">
      <c r="A249" s="35"/>
      <c r="B249" s="36"/>
      <c r="C249" s="194" t="s">
        <v>544</v>
      </c>
      <c r="D249" s="194" t="s">
        <v>212</v>
      </c>
      <c r="E249" s="195" t="s">
        <v>4854</v>
      </c>
      <c r="F249" s="196" t="s">
        <v>4855</v>
      </c>
      <c r="G249" s="197" t="s">
        <v>515</v>
      </c>
      <c r="H249" s="198">
        <v>1</v>
      </c>
      <c r="I249" s="199"/>
      <c r="J249" s="200">
        <f>ROUND(I249*H249,2)</f>
        <v>0</v>
      </c>
      <c r="K249" s="196" t="s">
        <v>324</v>
      </c>
      <c r="L249" s="40"/>
      <c r="M249" s="201" t="s">
        <v>1</v>
      </c>
      <c r="N249" s="202" t="s">
        <v>50</v>
      </c>
      <c r="O249" s="72"/>
      <c r="P249" s="203">
        <f>O249*H249</f>
        <v>0</v>
      </c>
      <c r="Q249" s="203">
        <v>3.0599999999999998E-3</v>
      </c>
      <c r="R249" s="203">
        <f>Q249*H249</f>
        <v>3.0599999999999998E-3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217</v>
      </c>
      <c r="AT249" s="205" t="s">
        <v>212</v>
      </c>
      <c r="AU249" s="205" t="s">
        <v>95</v>
      </c>
      <c r="AY249" s="17" t="s">
        <v>209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7" t="s">
        <v>93</v>
      </c>
      <c r="BK249" s="206">
        <f>ROUND(I249*H249,2)</f>
        <v>0</v>
      </c>
      <c r="BL249" s="17" t="s">
        <v>217</v>
      </c>
      <c r="BM249" s="205" t="s">
        <v>4856</v>
      </c>
    </row>
    <row r="250" spans="1:65" s="2" customFormat="1" ht="11.25">
      <c r="A250" s="35"/>
      <c r="B250" s="36"/>
      <c r="C250" s="37"/>
      <c r="D250" s="207" t="s">
        <v>219</v>
      </c>
      <c r="E250" s="37"/>
      <c r="F250" s="208" t="s">
        <v>4857</v>
      </c>
      <c r="G250" s="37"/>
      <c r="H250" s="37"/>
      <c r="I250" s="209"/>
      <c r="J250" s="37"/>
      <c r="K250" s="37"/>
      <c r="L250" s="40"/>
      <c r="M250" s="210"/>
      <c r="N250" s="211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7" t="s">
        <v>219</v>
      </c>
      <c r="AU250" s="17" t="s">
        <v>95</v>
      </c>
    </row>
    <row r="251" spans="1:65" s="12" customFormat="1" ht="22.9" customHeight="1">
      <c r="B251" s="178"/>
      <c r="C251" s="179"/>
      <c r="D251" s="180" t="s">
        <v>84</v>
      </c>
      <c r="E251" s="192" t="s">
        <v>1034</v>
      </c>
      <c r="F251" s="192" t="s">
        <v>1035</v>
      </c>
      <c r="G251" s="179"/>
      <c r="H251" s="179"/>
      <c r="I251" s="182"/>
      <c r="J251" s="193">
        <f>BK251</f>
        <v>0</v>
      </c>
      <c r="K251" s="179"/>
      <c r="L251" s="184"/>
      <c r="M251" s="185"/>
      <c r="N251" s="186"/>
      <c r="O251" s="186"/>
      <c r="P251" s="187">
        <f>SUM(P252:P253)</f>
        <v>0</v>
      </c>
      <c r="Q251" s="186"/>
      <c r="R251" s="187">
        <f>SUM(R252:R253)</f>
        <v>0</v>
      </c>
      <c r="S251" s="186"/>
      <c r="T251" s="188">
        <f>SUM(T252:T253)</f>
        <v>0</v>
      </c>
      <c r="AR251" s="189" t="s">
        <v>93</v>
      </c>
      <c r="AT251" s="190" t="s">
        <v>84</v>
      </c>
      <c r="AU251" s="190" t="s">
        <v>93</v>
      </c>
      <c r="AY251" s="189" t="s">
        <v>209</v>
      </c>
      <c r="BK251" s="191">
        <f>SUM(BK252:BK253)</f>
        <v>0</v>
      </c>
    </row>
    <row r="252" spans="1:65" s="2" customFormat="1" ht="24.2" customHeight="1">
      <c r="A252" s="35"/>
      <c r="B252" s="36"/>
      <c r="C252" s="194" t="s">
        <v>550</v>
      </c>
      <c r="D252" s="194" t="s">
        <v>212</v>
      </c>
      <c r="E252" s="195" t="s">
        <v>4858</v>
      </c>
      <c r="F252" s="196" t="s">
        <v>4859</v>
      </c>
      <c r="G252" s="197" t="s">
        <v>383</v>
      </c>
      <c r="H252" s="198">
        <v>15.641999999999999</v>
      </c>
      <c r="I252" s="199"/>
      <c r="J252" s="200">
        <f>ROUND(I252*H252,2)</f>
        <v>0</v>
      </c>
      <c r="K252" s="196" t="s">
        <v>324</v>
      </c>
      <c r="L252" s="40"/>
      <c r="M252" s="201" t="s">
        <v>1</v>
      </c>
      <c r="N252" s="202" t="s">
        <v>50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217</v>
      </c>
      <c r="AT252" s="205" t="s">
        <v>212</v>
      </c>
      <c r="AU252" s="205" t="s">
        <v>95</v>
      </c>
      <c r="AY252" s="17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7" t="s">
        <v>93</v>
      </c>
      <c r="BK252" s="206">
        <f>ROUND(I252*H252,2)</f>
        <v>0</v>
      </c>
      <c r="BL252" s="17" t="s">
        <v>217</v>
      </c>
      <c r="BM252" s="205" t="s">
        <v>4860</v>
      </c>
    </row>
    <row r="253" spans="1:65" s="2" customFormat="1" ht="11.25">
      <c r="A253" s="35"/>
      <c r="B253" s="36"/>
      <c r="C253" s="37"/>
      <c r="D253" s="207" t="s">
        <v>219</v>
      </c>
      <c r="E253" s="37"/>
      <c r="F253" s="208" t="s">
        <v>4861</v>
      </c>
      <c r="G253" s="37"/>
      <c r="H253" s="37"/>
      <c r="I253" s="209"/>
      <c r="J253" s="37"/>
      <c r="K253" s="37"/>
      <c r="L253" s="40"/>
      <c r="M253" s="225"/>
      <c r="N253" s="226"/>
      <c r="O253" s="227"/>
      <c r="P253" s="227"/>
      <c r="Q253" s="227"/>
      <c r="R253" s="227"/>
      <c r="S253" s="227"/>
      <c r="T253" s="228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7" t="s">
        <v>219</v>
      </c>
      <c r="AU253" s="17" t="s">
        <v>95</v>
      </c>
    </row>
    <row r="254" spans="1:65" s="2" customFormat="1" ht="6.95" customHeight="1">
      <c r="A254" s="35"/>
      <c r="B254" s="55"/>
      <c r="C254" s="56"/>
      <c r="D254" s="56"/>
      <c r="E254" s="56"/>
      <c r="F254" s="56"/>
      <c r="G254" s="56"/>
      <c r="H254" s="56"/>
      <c r="I254" s="56"/>
      <c r="J254" s="56"/>
      <c r="K254" s="56"/>
      <c r="L254" s="40"/>
      <c r="M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</row>
  </sheetData>
  <sheetProtection algorithmName="SHA-512" hashValue="5ayLYhbOhr5rz7VVZlwWBInNB9iPnQ+Bn7xat4Qe/bsJWe4X30T6bTX+bZ1Zqi9Ub2F9iKtZqCPDSnqtmWYAsQ==" saltValue="pE7bbRMR4nvFPPGI2hoBhhSy6e66WbZKYurJDigDtMA/S6sPsLd63PYNlbn6GXbuVHRlIijTWzQgrhtLMz3yUw==" spinCount="100000" sheet="1" objects="1" scenarios="1" formatColumns="0" formatRows="0" autoFilter="0"/>
  <autoFilter ref="C123:K253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/>
    <hyperlink ref="F130" r:id="rId2"/>
    <hyperlink ref="F136" r:id="rId3"/>
    <hyperlink ref="F140" r:id="rId4"/>
    <hyperlink ref="F147" r:id="rId5"/>
    <hyperlink ref="F151" r:id="rId6"/>
    <hyperlink ref="F155" r:id="rId7"/>
    <hyperlink ref="F157" r:id="rId8"/>
    <hyperlink ref="F163" r:id="rId9"/>
    <hyperlink ref="F167" r:id="rId10"/>
    <hyperlink ref="F171" r:id="rId11"/>
    <hyperlink ref="F176" r:id="rId12"/>
    <hyperlink ref="F184" r:id="rId13"/>
    <hyperlink ref="F187" r:id="rId14"/>
    <hyperlink ref="F198" r:id="rId15"/>
    <hyperlink ref="F208" r:id="rId16"/>
    <hyperlink ref="F215" r:id="rId17"/>
    <hyperlink ref="F222" r:id="rId18"/>
    <hyperlink ref="F226" r:id="rId19"/>
    <hyperlink ref="F230" r:id="rId20"/>
    <hyperlink ref="F234" r:id="rId21"/>
    <hyperlink ref="F238" r:id="rId22"/>
    <hyperlink ref="F242" r:id="rId23"/>
    <hyperlink ref="F244" r:id="rId24"/>
    <hyperlink ref="F246" r:id="rId25"/>
    <hyperlink ref="F248" r:id="rId26"/>
    <hyperlink ref="F250" r:id="rId27"/>
    <hyperlink ref="F253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95</v>
      </c>
    </row>
    <row r="4" spans="1:46" s="1" customFormat="1" ht="24.95" customHeight="1">
      <c r="B4" s="20"/>
      <c r="D4" s="118" t="s">
        <v>179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16.5" customHeight="1">
      <c r="B7" s="20"/>
      <c r="E7" s="317" t="str">
        <f>'Rekapitulace stavby'!K6</f>
        <v>TACHOV - dětská skupina, p.p.č. 1450/1</v>
      </c>
      <c r="F7" s="318"/>
      <c r="G7" s="318"/>
      <c r="H7" s="318"/>
      <c r="L7" s="20"/>
    </row>
    <row r="8" spans="1:46" s="1" customFormat="1" ht="12" customHeight="1">
      <c r="B8" s="20"/>
      <c r="D8" s="120" t="s">
        <v>180</v>
      </c>
      <c r="L8" s="20"/>
    </row>
    <row r="9" spans="1:46" s="2" customFormat="1" ht="16.5" customHeight="1">
      <c r="A9" s="35"/>
      <c r="B9" s="40"/>
      <c r="C9" s="35"/>
      <c r="D9" s="35"/>
      <c r="E9" s="317" t="s">
        <v>4532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2335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4862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182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>
        <f>'Rekapitulace stavby'!AN8</f>
        <v>45539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21.75" customHeight="1">
      <c r="A15" s="35"/>
      <c r="B15" s="40"/>
      <c r="C15" s="35"/>
      <c r="D15" s="122" t="s">
        <v>25</v>
      </c>
      <c r="E15" s="35"/>
      <c r="F15" s="123" t="s">
        <v>26</v>
      </c>
      <c r="G15" s="35"/>
      <c r="H15" s="35"/>
      <c r="I15" s="122" t="s">
        <v>27</v>
      </c>
      <c r="J15" s="123" t="s">
        <v>28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29</v>
      </c>
      <c r="E16" s="35"/>
      <c r="F16" s="35"/>
      <c r="G16" s="35"/>
      <c r="H16" s="35"/>
      <c r="I16" s="120" t="s">
        <v>30</v>
      </c>
      <c r="J16" s="111" t="s">
        <v>31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0" t="s">
        <v>33</v>
      </c>
      <c r="J17" s="111" t="s">
        <v>34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35</v>
      </c>
      <c r="E19" s="35"/>
      <c r="F19" s="35"/>
      <c r="G19" s="35"/>
      <c r="H19" s="35"/>
      <c r="I19" s="120" t="s">
        <v>30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37</v>
      </c>
      <c r="E22" s="35"/>
      <c r="F22" s="35"/>
      <c r="G22" s="35"/>
      <c r="H22" s="35"/>
      <c r="I22" s="120" t="s">
        <v>30</v>
      </c>
      <c r="J22" s="111" t="s">
        <v>38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39</v>
      </c>
      <c r="F23" s="35"/>
      <c r="G23" s="35"/>
      <c r="H23" s="35"/>
      <c r="I23" s="120" t="s">
        <v>33</v>
      </c>
      <c r="J23" s="111" t="s">
        <v>40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42</v>
      </c>
      <c r="E25" s="35"/>
      <c r="F25" s="35"/>
      <c r="G25" s="35"/>
      <c r="H25" s="35"/>
      <c r="I25" s="120" t="s">
        <v>30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44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3" t="s">
        <v>1</v>
      </c>
      <c r="F29" s="323"/>
      <c r="G29" s="323"/>
      <c r="H29" s="32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45</v>
      </c>
      <c r="E32" s="35"/>
      <c r="F32" s="35"/>
      <c r="G32" s="35"/>
      <c r="H32" s="35"/>
      <c r="I32" s="35"/>
      <c r="J32" s="129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47</v>
      </c>
      <c r="G34" s="35"/>
      <c r="H34" s="35"/>
      <c r="I34" s="130" t="s">
        <v>46</v>
      </c>
      <c r="J34" s="130" t="s">
        <v>48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49</v>
      </c>
      <c r="E35" s="120" t="s">
        <v>50</v>
      </c>
      <c r="F35" s="132">
        <f>ROUND((SUM(BE122:BE217)),  2)</f>
        <v>0</v>
      </c>
      <c r="G35" s="35"/>
      <c r="H35" s="35"/>
      <c r="I35" s="133">
        <v>0.21</v>
      </c>
      <c r="J35" s="132">
        <f>ROUND(((SUM(BE122:BE217))*I35),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51</v>
      </c>
      <c r="F36" s="132">
        <f>ROUND((SUM(BF122:BF217)),  2)</f>
        <v>0</v>
      </c>
      <c r="G36" s="35"/>
      <c r="H36" s="35"/>
      <c r="I36" s="133">
        <v>0.12</v>
      </c>
      <c r="J36" s="132">
        <f>ROUND(((SUM(BF122:BF217))*I36),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52</v>
      </c>
      <c r="F37" s="132">
        <f>ROUND((SUM(BG122:BG217)),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53</v>
      </c>
      <c r="F38" s="132">
        <f>ROUND((SUM(BH122:BH217)),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54</v>
      </c>
      <c r="F39" s="132">
        <f>ROUND((SUM(BI122:BI217)),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2" customFormat="1" ht="14.45" customHeight="1">
      <c r="B49" s="52"/>
      <c r="D49" s="141" t="s">
        <v>58</v>
      </c>
      <c r="E49" s="142"/>
      <c r="F49" s="142"/>
      <c r="G49" s="141" t="s">
        <v>59</v>
      </c>
      <c r="H49" s="142"/>
      <c r="I49" s="142"/>
      <c r="J49" s="142"/>
      <c r="K49" s="142"/>
      <c r="L49" s="52"/>
    </row>
    <row r="50" spans="1:31" ht="11.25">
      <c r="B50" s="20"/>
      <c r="L50" s="2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s="2" customFormat="1" ht="12.75">
      <c r="A60" s="35"/>
      <c r="B60" s="40"/>
      <c r="C60" s="35"/>
      <c r="D60" s="143" t="s">
        <v>60</v>
      </c>
      <c r="E60" s="144"/>
      <c r="F60" s="145" t="s">
        <v>61</v>
      </c>
      <c r="G60" s="143" t="s">
        <v>60</v>
      </c>
      <c r="H60" s="144"/>
      <c r="I60" s="144"/>
      <c r="J60" s="146" t="s">
        <v>61</v>
      </c>
      <c r="K60" s="144"/>
      <c r="L60" s="5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1.25">
      <c r="B61" s="20"/>
      <c r="L61" s="20"/>
    </row>
    <row r="62" spans="1:31" ht="11.25">
      <c r="B62" s="20"/>
      <c r="L62" s="20"/>
    </row>
    <row r="63" spans="1:31" ht="11.25">
      <c r="B63" s="20"/>
      <c r="L63" s="20"/>
    </row>
    <row r="64" spans="1:31" s="2" customFormat="1" ht="12.75">
      <c r="A64" s="35"/>
      <c r="B64" s="40"/>
      <c r="C64" s="35"/>
      <c r="D64" s="141" t="s">
        <v>62</v>
      </c>
      <c r="E64" s="147"/>
      <c r="F64" s="147"/>
      <c r="G64" s="141" t="s">
        <v>63</v>
      </c>
      <c r="H64" s="147"/>
      <c r="I64" s="147"/>
      <c r="J64" s="147"/>
      <c r="K64" s="147"/>
      <c r="L64" s="5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1.25">
      <c r="B65" s="20"/>
      <c r="L65" s="20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s="2" customFormat="1" ht="12.75">
      <c r="A75" s="35"/>
      <c r="B75" s="40"/>
      <c r="C75" s="35"/>
      <c r="D75" s="143" t="s">
        <v>60</v>
      </c>
      <c r="E75" s="144"/>
      <c r="F75" s="145" t="s">
        <v>61</v>
      </c>
      <c r="G75" s="143" t="s">
        <v>60</v>
      </c>
      <c r="H75" s="144"/>
      <c r="I75" s="144"/>
      <c r="J75" s="146" t="s">
        <v>61</v>
      </c>
      <c r="K75" s="144"/>
      <c r="L75" s="5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4.45" customHeight="1">
      <c r="A76" s="35"/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5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3" t="s">
        <v>183</v>
      </c>
      <c r="D81" s="37"/>
      <c r="E81" s="37"/>
      <c r="F81" s="37"/>
      <c r="G81" s="37"/>
      <c r="H81" s="37"/>
      <c r="I81" s="37"/>
      <c r="J81" s="37"/>
      <c r="K81" s="3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29" t="s">
        <v>16</v>
      </c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24" t="str">
        <f>E7</f>
        <v>TACHOV - dětská skupina, p.p.č. 1450/1</v>
      </c>
      <c r="F84" s="325"/>
      <c r="G84" s="325"/>
      <c r="H84" s="325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1"/>
      <c r="C85" s="29" t="s">
        <v>180</v>
      </c>
      <c r="D85" s="22"/>
      <c r="E85" s="22"/>
      <c r="F85" s="22"/>
      <c r="G85" s="22"/>
      <c r="H85" s="22"/>
      <c r="I85" s="22"/>
      <c r="J85" s="22"/>
      <c r="K85" s="22"/>
      <c r="L85" s="20"/>
    </row>
    <row r="86" spans="1:31" s="2" customFormat="1" ht="16.5" customHeight="1">
      <c r="A86" s="35"/>
      <c r="B86" s="36"/>
      <c r="C86" s="37"/>
      <c r="D86" s="37"/>
      <c r="E86" s="324" t="s">
        <v>4532</v>
      </c>
      <c r="F86" s="326"/>
      <c r="G86" s="326"/>
      <c r="H86" s="326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9" t="s">
        <v>2335</v>
      </c>
      <c r="D87" s="37"/>
      <c r="E87" s="37"/>
      <c r="F87" s="37"/>
      <c r="G87" s="37"/>
      <c r="H87" s="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279" t="str">
        <f>E11</f>
        <v>D.6.04 - SO 00 - Zahrada</v>
      </c>
      <c r="F88" s="326"/>
      <c r="G88" s="326"/>
      <c r="H88" s="326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9" t="s">
        <v>22</v>
      </c>
      <c r="D90" s="37"/>
      <c r="E90" s="37"/>
      <c r="F90" s="27" t="str">
        <f>F14</f>
        <v>Tachov</v>
      </c>
      <c r="G90" s="37"/>
      <c r="H90" s="37"/>
      <c r="I90" s="29" t="s">
        <v>24</v>
      </c>
      <c r="J90" s="67">
        <f>IF(J14="","",J14)</f>
        <v>45539</v>
      </c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" customHeight="1">
      <c r="A92" s="35"/>
      <c r="B92" s="36"/>
      <c r="C92" s="29" t="s">
        <v>29</v>
      </c>
      <c r="D92" s="37"/>
      <c r="E92" s="37"/>
      <c r="F92" s="27" t="str">
        <f>E17</f>
        <v>město Tachov</v>
      </c>
      <c r="G92" s="37"/>
      <c r="H92" s="37"/>
      <c r="I92" s="29" t="s">
        <v>37</v>
      </c>
      <c r="J92" s="33" t="str">
        <f>E23</f>
        <v>Architektonické studio Hysek s.r.o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35</v>
      </c>
      <c r="D93" s="37"/>
      <c r="E93" s="37"/>
      <c r="F93" s="27" t="str">
        <f>IF(E20="","",E20)</f>
        <v>Vyplň údaj</v>
      </c>
      <c r="G93" s="37"/>
      <c r="H93" s="37"/>
      <c r="I93" s="29" t="s">
        <v>42</v>
      </c>
      <c r="J93" s="33" t="str">
        <f>E26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52" t="s">
        <v>184</v>
      </c>
      <c r="D95" s="153"/>
      <c r="E95" s="153"/>
      <c r="F95" s="153"/>
      <c r="G95" s="153"/>
      <c r="H95" s="153"/>
      <c r="I95" s="153"/>
      <c r="J95" s="154" t="s">
        <v>185</v>
      </c>
      <c r="K95" s="153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2.9" customHeight="1">
      <c r="A97" s="35"/>
      <c r="B97" s="36"/>
      <c r="C97" s="155" t="s">
        <v>186</v>
      </c>
      <c r="D97" s="37"/>
      <c r="E97" s="37"/>
      <c r="F97" s="37"/>
      <c r="G97" s="37"/>
      <c r="H97" s="37"/>
      <c r="I97" s="37"/>
      <c r="J97" s="85">
        <f>J122</f>
        <v>0</v>
      </c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7" t="s">
        <v>187</v>
      </c>
    </row>
    <row r="98" spans="1:47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J123</f>
        <v>0</v>
      </c>
      <c r="K98" s="157"/>
      <c r="L98" s="161"/>
    </row>
    <row r="99" spans="1:47" s="10" customFormat="1" ht="19.899999999999999" customHeight="1">
      <c r="B99" s="162"/>
      <c r="C99" s="105"/>
      <c r="D99" s="163" t="s">
        <v>296</v>
      </c>
      <c r="E99" s="164"/>
      <c r="F99" s="164"/>
      <c r="G99" s="164"/>
      <c r="H99" s="164"/>
      <c r="I99" s="164"/>
      <c r="J99" s="165">
        <f>J124</f>
        <v>0</v>
      </c>
      <c r="K99" s="105"/>
      <c r="L99" s="166"/>
    </row>
    <row r="100" spans="1:47" s="10" customFormat="1" ht="19.899999999999999" customHeight="1">
      <c r="B100" s="162"/>
      <c r="C100" s="105"/>
      <c r="D100" s="163" t="s">
        <v>302</v>
      </c>
      <c r="E100" s="164"/>
      <c r="F100" s="164"/>
      <c r="G100" s="164"/>
      <c r="H100" s="164"/>
      <c r="I100" s="164"/>
      <c r="J100" s="165">
        <f>J215</f>
        <v>0</v>
      </c>
      <c r="K100" s="105"/>
      <c r="L100" s="166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3" t="s">
        <v>194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4" t="str">
        <f>E7</f>
        <v>TACHOV - dětská skupina, p.p.č. 1450/1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1"/>
      <c r="C111" s="29" t="s">
        <v>180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5"/>
      <c r="B112" s="36"/>
      <c r="C112" s="37"/>
      <c r="D112" s="37"/>
      <c r="E112" s="324" t="s">
        <v>4532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9" t="s">
        <v>2335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9" t="str">
        <f>E11</f>
        <v>D.6.04 - SO 00 - Zahrada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9" t="s">
        <v>22</v>
      </c>
      <c r="D116" s="37"/>
      <c r="E116" s="37"/>
      <c r="F116" s="27" t="str">
        <f>F14</f>
        <v>Tachov</v>
      </c>
      <c r="G116" s="37"/>
      <c r="H116" s="37"/>
      <c r="I116" s="29" t="s">
        <v>24</v>
      </c>
      <c r="J116" s="67">
        <f>IF(J14="","",J14)</f>
        <v>45539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29" t="s">
        <v>29</v>
      </c>
      <c r="D118" s="37"/>
      <c r="E118" s="37"/>
      <c r="F118" s="27" t="str">
        <f>E17</f>
        <v>město Tachov</v>
      </c>
      <c r="G118" s="37"/>
      <c r="H118" s="37"/>
      <c r="I118" s="29" t="s">
        <v>37</v>
      </c>
      <c r="J118" s="33" t="str">
        <f>E23</f>
        <v>Architektonické studio Hysek s.r.o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29" t="s">
        <v>35</v>
      </c>
      <c r="D119" s="37"/>
      <c r="E119" s="37"/>
      <c r="F119" s="27" t="str">
        <f>IF(E20="","",E20)</f>
        <v>Vyplň údaj</v>
      </c>
      <c r="G119" s="37"/>
      <c r="H119" s="37"/>
      <c r="I119" s="29" t="s">
        <v>42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195</v>
      </c>
      <c r="D121" s="170" t="s">
        <v>70</v>
      </c>
      <c r="E121" s="170" t="s">
        <v>66</v>
      </c>
      <c r="F121" s="170" t="s">
        <v>67</v>
      </c>
      <c r="G121" s="170" t="s">
        <v>196</v>
      </c>
      <c r="H121" s="170" t="s">
        <v>197</v>
      </c>
      <c r="I121" s="170" t="s">
        <v>198</v>
      </c>
      <c r="J121" s="170" t="s">
        <v>185</v>
      </c>
      <c r="K121" s="171" t="s">
        <v>199</v>
      </c>
      <c r="L121" s="172"/>
      <c r="M121" s="76" t="s">
        <v>1</v>
      </c>
      <c r="N121" s="77" t="s">
        <v>49</v>
      </c>
      <c r="O121" s="77" t="s">
        <v>200</v>
      </c>
      <c r="P121" s="77" t="s">
        <v>201</v>
      </c>
      <c r="Q121" s="77" t="s">
        <v>202</v>
      </c>
      <c r="R121" s="77" t="s">
        <v>203</v>
      </c>
      <c r="S121" s="77" t="s">
        <v>204</v>
      </c>
      <c r="T121" s="78" t="s">
        <v>205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5"/>
      <c r="B122" s="36"/>
      <c r="C122" s="83" t="s">
        <v>206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40.949023899999986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84</v>
      </c>
      <c r="AU122" s="17" t="s">
        <v>187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84</v>
      </c>
      <c r="E123" s="181" t="s">
        <v>318</v>
      </c>
      <c r="F123" s="181" t="s">
        <v>319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P124+P215</f>
        <v>0</v>
      </c>
      <c r="Q123" s="186"/>
      <c r="R123" s="187">
        <f>R124+R215</f>
        <v>40.949023899999986</v>
      </c>
      <c r="S123" s="186"/>
      <c r="T123" s="188">
        <f>T124+T215</f>
        <v>0</v>
      </c>
      <c r="AR123" s="189" t="s">
        <v>93</v>
      </c>
      <c r="AT123" s="190" t="s">
        <v>84</v>
      </c>
      <c r="AU123" s="190" t="s">
        <v>85</v>
      </c>
      <c r="AY123" s="189" t="s">
        <v>209</v>
      </c>
      <c r="BK123" s="191">
        <f>BK124+BK215</f>
        <v>0</v>
      </c>
    </row>
    <row r="124" spans="1:65" s="12" customFormat="1" ht="22.9" customHeight="1">
      <c r="B124" s="178"/>
      <c r="C124" s="179"/>
      <c r="D124" s="180" t="s">
        <v>84</v>
      </c>
      <c r="E124" s="192" t="s">
        <v>93</v>
      </c>
      <c r="F124" s="192" t="s">
        <v>320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SUM(P125:P214)</f>
        <v>0</v>
      </c>
      <c r="Q124" s="186"/>
      <c r="R124" s="187">
        <f>SUM(R125:R214)</f>
        <v>40.949023899999986</v>
      </c>
      <c r="S124" s="186"/>
      <c r="T124" s="188">
        <f>SUM(T125:T214)</f>
        <v>0</v>
      </c>
      <c r="AR124" s="189" t="s">
        <v>93</v>
      </c>
      <c r="AT124" s="190" t="s">
        <v>84</v>
      </c>
      <c r="AU124" s="190" t="s">
        <v>93</v>
      </c>
      <c r="AY124" s="189" t="s">
        <v>209</v>
      </c>
      <c r="BK124" s="191">
        <f>SUM(BK125:BK214)</f>
        <v>0</v>
      </c>
    </row>
    <row r="125" spans="1:65" s="2" customFormat="1" ht="37.9" customHeight="1">
      <c r="A125" s="35"/>
      <c r="B125" s="36"/>
      <c r="C125" s="194" t="s">
        <v>93</v>
      </c>
      <c r="D125" s="194" t="s">
        <v>212</v>
      </c>
      <c r="E125" s="195" t="s">
        <v>4863</v>
      </c>
      <c r="F125" s="196" t="s">
        <v>4864</v>
      </c>
      <c r="G125" s="197" t="s">
        <v>462</v>
      </c>
      <c r="H125" s="198">
        <v>250</v>
      </c>
      <c r="I125" s="199"/>
      <c r="J125" s="200">
        <f>ROUND(I125*H125,2)</f>
        <v>0</v>
      </c>
      <c r="K125" s="196" t="s">
        <v>324</v>
      </c>
      <c r="L125" s="40"/>
      <c r="M125" s="201" t="s">
        <v>1</v>
      </c>
      <c r="N125" s="202" t="s">
        <v>50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217</v>
      </c>
      <c r="AT125" s="205" t="s">
        <v>212</v>
      </c>
      <c r="AU125" s="205" t="s">
        <v>95</v>
      </c>
      <c r="AY125" s="17" t="s">
        <v>209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7" t="s">
        <v>93</v>
      </c>
      <c r="BK125" s="206">
        <f>ROUND(I125*H125,2)</f>
        <v>0</v>
      </c>
      <c r="BL125" s="17" t="s">
        <v>217</v>
      </c>
      <c r="BM125" s="205" t="s">
        <v>4865</v>
      </c>
    </row>
    <row r="126" spans="1:65" s="2" customFormat="1" ht="11.25">
      <c r="A126" s="35"/>
      <c r="B126" s="36"/>
      <c r="C126" s="37"/>
      <c r="D126" s="207" t="s">
        <v>219</v>
      </c>
      <c r="E126" s="37"/>
      <c r="F126" s="208" t="s">
        <v>4866</v>
      </c>
      <c r="G126" s="37"/>
      <c r="H126" s="37"/>
      <c r="I126" s="209"/>
      <c r="J126" s="37"/>
      <c r="K126" s="37"/>
      <c r="L126" s="40"/>
      <c r="M126" s="210"/>
      <c r="N126" s="21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219</v>
      </c>
      <c r="AU126" s="17" t="s">
        <v>95</v>
      </c>
    </row>
    <row r="127" spans="1:65" s="13" customFormat="1" ht="11.25">
      <c r="B127" s="214"/>
      <c r="C127" s="215"/>
      <c r="D127" s="212" t="s">
        <v>263</v>
      </c>
      <c r="E127" s="216" t="s">
        <v>1</v>
      </c>
      <c r="F127" s="217" t="s">
        <v>4867</v>
      </c>
      <c r="G127" s="215"/>
      <c r="H127" s="218">
        <v>250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263</v>
      </c>
      <c r="AU127" s="224" t="s">
        <v>95</v>
      </c>
      <c r="AV127" s="13" t="s">
        <v>95</v>
      </c>
      <c r="AW127" s="13" t="s">
        <v>41</v>
      </c>
      <c r="AX127" s="13" t="s">
        <v>85</v>
      </c>
      <c r="AY127" s="224" t="s">
        <v>209</v>
      </c>
    </row>
    <row r="128" spans="1:65" s="14" customFormat="1" ht="11.25">
      <c r="B128" s="229"/>
      <c r="C128" s="230"/>
      <c r="D128" s="212" t="s">
        <v>263</v>
      </c>
      <c r="E128" s="231" t="s">
        <v>1</v>
      </c>
      <c r="F128" s="232" t="s">
        <v>339</v>
      </c>
      <c r="G128" s="230"/>
      <c r="H128" s="233">
        <v>250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263</v>
      </c>
      <c r="AU128" s="239" t="s">
        <v>95</v>
      </c>
      <c r="AV128" s="14" t="s">
        <v>217</v>
      </c>
      <c r="AW128" s="14" t="s">
        <v>41</v>
      </c>
      <c r="AX128" s="14" t="s">
        <v>93</v>
      </c>
      <c r="AY128" s="239" t="s">
        <v>209</v>
      </c>
    </row>
    <row r="129" spans="1:65" s="2" customFormat="1" ht="24.2" customHeight="1">
      <c r="A129" s="35"/>
      <c r="B129" s="36"/>
      <c r="C129" s="194" t="s">
        <v>95</v>
      </c>
      <c r="D129" s="194" t="s">
        <v>212</v>
      </c>
      <c r="E129" s="195" t="s">
        <v>4868</v>
      </c>
      <c r="F129" s="196" t="s">
        <v>4869</v>
      </c>
      <c r="G129" s="197" t="s">
        <v>462</v>
      </c>
      <c r="H129" s="198">
        <v>250</v>
      </c>
      <c r="I129" s="199"/>
      <c r="J129" s="200">
        <f>ROUND(I129*H129,2)</f>
        <v>0</v>
      </c>
      <c r="K129" s="196" t="s">
        <v>324</v>
      </c>
      <c r="L129" s="40"/>
      <c r="M129" s="201" t="s">
        <v>1</v>
      </c>
      <c r="N129" s="202" t="s">
        <v>50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217</v>
      </c>
      <c r="AT129" s="205" t="s">
        <v>212</v>
      </c>
      <c r="AU129" s="205" t="s">
        <v>95</v>
      </c>
      <c r="AY129" s="17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93</v>
      </c>
      <c r="BK129" s="206">
        <f>ROUND(I129*H129,2)</f>
        <v>0</v>
      </c>
      <c r="BL129" s="17" t="s">
        <v>217</v>
      </c>
      <c r="BM129" s="205" t="s">
        <v>4870</v>
      </c>
    </row>
    <row r="130" spans="1:65" s="2" customFormat="1" ht="11.25">
      <c r="A130" s="35"/>
      <c r="B130" s="36"/>
      <c r="C130" s="37"/>
      <c r="D130" s="207" t="s">
        <v>219</v>
      </c>
      <c r="E130" s="37"/>
      <c r="F130" s="208" t="s">
        <v>4871</v>
      </c>
      <c r="G130" s="37"/>
      <c r="H130" s="37"/>
      <c r="I130" s="209"/>
      <c r="J130" s="37"/>
      <c r="K130" s="37"/>
      <c r="L130" s="40"/>
      <c r="M130" s="210"/>
      <c r="N130" s="21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219</v>
      </c>
      <c r="AU130" s="17" t="s">
        <v>95</v>
      </c>
    </row>
    <row r="131" spans="1:65" s="2" customFormat="1" ht="16.5" customHeight="1">
      <c r="A131" s="35"/>
      <c r="B131" s="36"/>
      <c r="C131" s="250" t="s">
        <v>130</v>
      </c>
      <c r="D131" s="250" t="s">
        <v>405</v>
      </c>
      <c r="E131" s="251" t="s">
        <v>4872</v>
      </c>
      <c r="F131" s="252" t="s">
        <v>4873</v>
      </c>
      <c r="G131" s="253" t="s">
        <v>383</v>
      </c>
      <c r="H131" s="254">
        <v>40</v>
      </c>
      <c r="I131" s="255"/>
      <c r="J131" s="256">
        <f>ROUND(I131*H131,2)</f>
        <v>0</v>
      </c>
      <c r="K131" s="252" t="s">
        <v>324</v>
      </c>
      <c r="L131" s="257"/>
      <c r="M131" s="258" t="s">
        <v>1</v>
      </c>
      <c r="N131" s="259" t="s">
        <v>50</v>
      </c>
      <c r="O131" s="72"/>
      <c r="P131" s="203">
        <f>O131*H131</f>
        <v>0</v>
      </c>
      <c r="Q131" s="203">
        <v>1</v>
      </c>
      <c r="R131" s="203">
        <f>Q131*H131</f>
        <v>40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254</v>
      </c>
      <c r="AT131" s="205" t="s">
        <v>405</v>
      </c>
      <c r="AU131" s="205" t="s">
        <v>95</v>
      </c>
      <c r="AY131" s="17" t="s">
        <v>209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7" t="s">
        <v>93</v>
      </c>
      <c r="BK131" s="206">
        <f>ROUND(I131*H131,2)</f>
        <v>0</v>
      </c>
      <c r="BL131" s="17" t="s">
        <v>217</v>
      </c>
      <c r="BM131" s="205" t="s">
        <v>4874</v>
      </c>
    </row>
    <row r="132" spans="1:65" s="13" customFormat="1" ht="11.25">
      <c r="B132" s="214"/>
      <c r="C132" s="215"/>
      <c r="D132" s="212" t="s">
        <v>263</v>
      </c>
      <c r="E132" s="216" t="s">
        <v>1</v>
      </c>
      <c r="F132" s="217" t="s">
        <v>4875</v>
      </c>
      <c r="G132" s="215"/>
      <c r="H132" s="218">
        <v>40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263</v>
      </c>
      <c r="AU132" s="224" t="s">
        <v>95</v>
      </c>
      <c r="AV132" s="13" t="s">
        <v>95</v>
      </c>
      <c r="AW132" s="13" t="s">
        <v>41</v>
      </c>
      <c r="AX132" s="13" t="s">
        <v>85</v>
      </c>
      <c r="AY132" s="224" t="s">
        <v>209</v>
      </c>
    </row>
    <row r="133" spans="1:65" s="14" customFormat="1" ht="11.25">
      <c r="B133" s="229"/>
      <c r="C133" s="230"/>
      <c r="D133" s="212" t="s">
        <v>263</v>
      </c>
      <c r="E133" s="231" t="s">
        <v>1</v>
      </c>
      <c r="F133" s="232" t="s">
        <v>339</v>
      </c>
      <c r="G133" s="230"/>
      <c r="H133" s="233">
        <v>40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263</v>
      </c>
      <c r="AU133" s="239" t="s">
        <v>95</v>
      </c>
      <c r="AV133" s="14" t="s">
        <v>217</v>
      </c>
      <c r="AW133" s="14" t="s">
        <v>41</v>
      </c>
      <c r="AX133" s="14" t="s">
        <v>93</v>
      </c>
      <c r="AY133" s="239" t="s">
        <v>209</v>
      </c>
    </row>
    <row r="134" spans="1:65" s="2" customFormat="1" ht="24.2" customHeight="1">
      <c r="A134" s="35"/>
      <c r="B134" s="36"/>
      <c r="C134" s="194" t="s">
        <v>217</v>
      </c>
      <c r="D134" s="194" t="s">
        <v>212</v>
      </c>
      <c r="E134" s="195" t="s">
        <v>4123</v>
      </c>
      <c r="F134" s="196" t="s">
        <v>4124</v>
      </c>
      <c r="G134" s="197" t="s">
        <v>462</v>
      </c>
      <c r="H134" s="198">
        <v>250</v>
      </c>
      <c r="I134" s="199"/>
      <c r="J134" s="200">
        <f>ROUND(I134*H134,2)</f>
        <v>0</v>
      </c>
      <c r="K134" s="196" t="s">
        <v>324</v>
      </c>
      <c r="L134" s="40"/>
      <c r="M134" s="201" t="s">
        <v>1</v>
      </c>
      <c r="N134" s="202" t="s">
        <v>50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217</v>
      </c>
      <c r="AT134" s="205" t="s">
        <v>212</v>
      </c>
      <c r="AU134" s="205" t="s">
        <v>95</v>
      </c>
      <c r="AY134" s="17" t="s">
        <v>209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93</v>
      </c>
      <c r="BK134" s="206">
        <f>ROUND(I134*H134,2)</f>
        <v>0</v>
      </c>
      <c r="BL134" s="17" t="s">
        <v>217</v>
      </c>
      <c r="BM134" s="205" t="s">
        <v>4876</v>
      </c>
    </row>
    <row r="135" spans="1:65" s="2" customFormat="1" ht="11.25">
      <c r="A135" s="35"/>
      <c r="B135" s="36"/>
      <c r="C135" s="37"/>
      <c r="D135" s="207" t="s">
        <v>219</v>
      </c>
      <c r="E135" s="37"/>
      <c r="F135" s="208" t="s">
        <v>4126</v>
      </c>
      <c r="G135" s="37"/>
      <c r="H135" s="37"/>
      <c r="I135" s="209"/>
      <c r="J135" s="37"/>
      <c r="K135" s="37"/>
      <c r="L135" s="40"/>
      <c r="M135" s="210"/>
      <c r="N135" s="211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219</v>
      </c>
      <c r="AU135" s="17" t="s">
        <v>95</v>
      </c>
    </row>
    <row r="136" spans="1:65" s="13" customFormat="1" ht="11.25">
      <c r="B136" s="214"/>
      <c r="C136" s="215"/>
      <c r="D136" s="212" t="s">
        <v>263</v>
      </c>
      <c r="E136" s="216" t="s">
        <v>1</v>
      </c>
      <c r="F136" s="217" t="s">
        <v>4877</v>
      </c>
      <c r="G136" s="215"/>
      <c r="H136" s="218">
        <v>250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263</v>
      </c>
      <c r="AU136" s="224" t="s">
        <v>95</v>
      </c>
      <c r="AV136" s="13" t="s">
        <v>95</v>
      </c>
      <c r="AW136" s="13" t="s">
        <v>41</v>
      </c>
      <c r="AX136" s="13" t="s">
        <v>85</v>
      </c>
      <c r="AY136" s="224" t="s">
        <v>209</v>
      </c>
    </row>
    <row r="137" spans="1:65" s="14" customFormat="1" ht="11.25">
      <c r="B137" s="229"/>
      <c r="C137" s="230"/>
      <c r="D137" s="212" t="s">
        <v>263</v>
      </c>
      <c r="E137" s="231" t="s">
        <v>1</v>
      </c>
      <c r="F137" s="232" t="s">
        <v>339</v>
      </c>
      <c r="G137" s="230"/>
      <c r="H137" s="233">
        <v>250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263</v>
      </c>
      <c r="AU137" s="239" t="s">
        <v>95</v>
      </c>
      <c r="AV137" s="14" t="s">
        <v>217</v>
      </c>
      <c r="AW137" s="14" t="s">
        <v>41</v>
      </c>
      <c r="AX137" s="14" t="s">
        <v>93</v>
      </c>
      <c r="AY137" s="239" t="s">
        <v>209</v>
      </c>
    </row>
    <row r="138" spans="1:65" s="2" customFormat="1" ht="16.5" customHeight="1">
      <c r="A138" s="35"/>
      <c r="B138" s="36"/>
      <c r="C138" s="250" t="s">
        <v>208</v>
      </c>
      <c r="D138" s="250" t="s">
        <v>405</v>
      </c>
      <c r="E138" s="251" t="s">
        <v>4127</v>
      </c>
      <c r="F138" s="252" t="s">
        <v>4128</v>
      </c>
      <c r="G138" s="253" t="s">
        <v>2034</v>
      </c>
      <c r="H138" s="254">
        <v>6.375</v>
      </c>
      <c r="I138" s="255"/>
      <c r="J138" s="256">
        <f>ROUND(I138*H138,2)</f>
        <v>0</v>
      </c>
      <c r="K138" s="252" t="s">
        <v>324</v>
      </c>
      <c r="L138" s="257"/>
      <c r="M138" s="258" t="s">
        <v>1</v>
      </c>
      <c r="N138" s="259" t="s">
        <v>50</v>
      </c>
      <c r="O138" s="72"/>
      <c r="P138" s="203">
        <f>O138*H138</f>
        <v>0</v>
      </c>
      <c r="Q138" s="203">
        <v>1E-3</v>
      </c>
      <c r="R138" s="203">
        <f>Q138*H138</f>
        <v>6.3750000000000005E-3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254</v>
      </c>
      <c r="AT138" s="205" t="s">
        <v>405</v>
      </c>
      <c r="AU138" s="205" t="s">
        <v>95</v>
      </c>
      <c r="AY138" s="17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93</v>
      </c>
      <c r="BK138" s="206">
        <f>ROUND(I138*H138,2)</f>
        <v>0</v>
      </c>
      <c r="BL138" s="17" t="s">
        <v>217</v>
      </c>
      <c r="BM138" s="205" t="s">
        <v>4878</v>
      </c>
    </row>
    <row r="139" spans="1:65" s="13" customFormat="1" ht="11.25">
      <c r="B139" s="214"/>
      <c r="C139" s="215"/>
      <c r="D139" s="212" t="s">
        <v>263</v>
      </c>
      <c r="E139" s="216" t="s">
        <v>1</v>
      </c>
      <c r="F139" s="217" t="s">
        <v>4879</v>
      </c>
      <c r="G139" s="215"/>
      <c r="H139" s="218">
        <v>6.375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263</v>
      </c>
      <c r="AU139" s="224" t="s">
        <v>95</v>
      </c>
      <c r="AV139" s="13" t="s">
        <v>95</v>
      </c>
      <c r="AW139" s="13" t="s">
        <v>41</v>
      </c>
      <c r="AX139" s="13" t="s">
        <v>85</v>
      </c>
      <c r="AY139" s="224" t="s">
        <v>209</v>
      </c>
    </row>
    <row r="140" spans="1:65" s="14" customFormat="1" ht="11.25">
      <c r="B140" s="229"/>
      <c r="C140" s="230"/>
      <c r="D140" s="212" t="s">
        <v>263</v>
      </c>
      <c r="E140" s="231" t="s">
        <v>1</v>
      </c>
      <c r="F140" s="232" t="s">
        <v>339</v>
      </c>
      <c r="G140" s="230"/>
      <c r="H140" s="233">
        <v>6.375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263</v>
      </c>
      <c r="AU140" s="239" t="s">
        <v>95</v>
      </c>
      <c r="AV140" s="14" t="s">
        <v>217</v>
      </c>
      <c r="AW140" s="14" t="s">
        <v>41</v>
      </c>
      <c r="AX140" s="14" t="s">
        <v>93</v>
      </c>
      <c r="AY140" s="239" t="s">
        <v>209</v>
      </c>
    </row>
    <row r="141" spans="1:65" s="2" customFormat="1" ht="37.9" customHeight="1">
      <c r="A141" s="35"/>
      <c r="B141" s="36"/>
      <c r="C141" s="194" t="s">
        <v>241</v>
      </c>
      <c r="D141" s="194" t="s">
        <v>212</v>
      </c>
      <c r="E141" s="195" t="s">
        <v>4880</v>
      </c>
      <c r="F141" s="196" t="s">
        <v>4881</v>
      </c>
      <c r="G141" s="197" t="s">
        <v>515</v>
      </c>
      <c r="H141" s="198">
        <v>3</v>
      </c>
      <c r="I141" s="199"/>
      <c r="J141" s="200">
        <f>ROUND(I141*H141,2)</f>
        <v>0</v>
      </c>
      <c r="K141" s="196" t="s">
        <v>324</v>
      </c>
      <c r="L141" s="40"/>
      <c r="M141" s="201" t="s">
        <v>1</v>
      </c>
      <c r="N141" s="202" t="s">
        <v>50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217</v>
      </c>
      <c r="AT141" s="205" t="s">
        <v>212</v>
      </c>
      <c r="AU141" s="205" t="s">
        <v>95</v>
      </c>
      <c r="AY141" s="17" t="s">
        <v>209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93</v>
      </c>
      <c r="BK141" s="206">
        <f>ROUND(I141*H141,2)</f>
        <v>0</v>
      </c>
      <c r="BL141" s="17" t="s">
        <v>217</v>
      </c>
      <c r="BM141" s="205" t="s">
        <v>4882</v>
      </c>
    </row>
    <row r="142" spans="1:65" s="2" customFormat="1" ht="11.25">
      <c r="A142" s="35"/>
      <c r="B142" s="36"/>
      <c r="C142" s="37"/>
      <c r="D142" s="207" t="s">
        <v>219</v>
      </c>
      <c r="E142" s="37"/>
      <c r="F142" s="208" t="s">
        <v>4883</v>
      </c>
      <c r="G142" s="37"/>
      <c r="H142" s="37"/>
      <c r="I142" s="209"/>
      <c r="J142" s="37"/>
      <c r="K142" s="37"/>
      <c r="L142" s="40"/>
      <c r="M142" s="210"/>
      <c r="N142" s="21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219</v>
      </c>
      <c r="AU142" s="17" t="s">
        <v>95</v>
      </c>
    </row>
    <row r="143" spans="1:65" s="13" customFormat="1" ht="11.25">
      <c r="B143" s="214"/>
      <c r="C143" s="215"/>
      <c r="D143" s="212" t="s">
        <v>263</v>
      </c>
      <c r="E143" s="216" t="s">
        <v>1</v>
      </c>
      <c r="F143" s="217" t="s">
        <v>4884</v>
      </c>
      <c r="G143" s="215"/>
      <c r="H143" s="218">
        <v>3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263</v>
      </c>
      <c r="AU143" s="224" t="s">
        <v>95</v>
      </c>
      <c r="AV143" s="13" t="s">
        <v>95</v>
      </c>
      <c r="AW143" s="13" t="s">
        <v>41</v>
      </c>
      <c r="AX143" s="13" t="s">
        <v>85</v>
      </c>
      <c r="AY143" s="224" t="s">
        <v>209</v>
      </c>
    </row>
    <row r="144" spans="1:65" s="14" customFormat="1" ht="11.25">
      <c r="B144" s="229"/>
      <c r="C144" s="230"/>
      <c r="D144" s="212" t="s">
        <v>263</v>
      </c>
      <c r="E144" s="231" t="s">
        <v>1</v>
      </c>
      <c r="F144" s="232" t="s">
        <v>339</v>
      </c>
      <c r="G144" s="230"/>
      <c r="H144" s="233">
        <v>3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263</v>
      </c>
      <c r="AU144" s="239" t="s">
        <v>95</v>
      </c>
      <c r="AV144" s="14" t="s">
        <v>217</v>
      </c>
      <c r="AW144" s="14" t="s">
        <v>41</v>
      </c>
      <c r="AX144" s="14" t="s">
        <v>93</v>
      </c>
      <c r="AY144" s="239" t="s">
        <v>209</v>
      </c>
    </row>
    <row r="145" spans="1:65" s="2" customFormat="1" ht="16.5" customHeight="1">
      <c r="A145" s="35"/>
      <c r="B145" s="36"/>
      <c r="C145" s="250" t="s">
        <v>248</v>
      </c>
      <c r="D145" s="250" t="s">
        <v>405</v>
      </c>
      <c r="E145" s="251" t="s">
        <v>4885</v>
      </c>
      <c r="F145" s="252" t="s">
        <v>4886</v>
      </c>
      <c r="G145" s="253" t="s">
        <v>342</v>
      </c>
      <c r="H145" s="254">
        <v>3.0720000000000001</v>
      </c>
      <c r="I145" s="255"/>
      <c r="J145" s="256">
        <f>ROUND(I145*H145,2)</f>
        <v>0</v>
      </c>
      <c r="K145" s="252" t="s">
        <v>324</v>
      </c>
      <c r="L145" s="257"/>
      <c r="M145" s="258" t="s">
        <v>1</v>
      </c>
      <c r="N145" s="259" t="s">
        <v>50</v>
      </c>
      <c r="O145" s="72"/>
      <c r="P145" s="203">
        <f>O145*H145</f>
        <v>0</v>
      </c>
      <c r="Q145" s="203">
        <v>0.22</v>
      </c>
      <c r="R145" s="203">
        <f>Q145*H145</f>
        <v>0.67584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254</v>
      </c>
      <c r="AT145" s="205" t="s">
        <v>405</v>
      </c>
      <c r="AU145" s="205" t="s">
        <v>95</v>
      </c>
      <c r="AY145" s="17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93</v>
      </c>
      <c r="BK145" s="206">
        <f>ROUND(I145*H145,2)</f>
        <v>0</v>
      </c>
      <c r="BL145" s="17" t="s">
        <v>217</v>
      </c>
      <c r="BM145" s="205" t="s">
        <v>4887</v>
      </c>
    </row>
    <row r="146" spans="1:65" s="13" customFormat="1" ht="11.25">
      <c r="B146" s="214"/>
      <c r="C146" s="215"/>
      <c r="D146" s="212" t="s">
        <v>263</v>
      </c>
      <c r="E146" s="216" t="s">
        <v>1</v>
      </c>
      <c r="F146" s="217" t="s">
        <v>4888</v>
      </c>
      <c r="G146" s="215"/>
      <c r="H146" s="218">
        <v>3.0720000000000001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263</v>
      </c>
      <c r="AU146" s="224" t="s">
        <v>95</v>
      </c>
      <c r="AV146" s="13" t="s">
        <v>95</v>
      </c>
      <c r="AW146" s="13" t="s">
        <v>41</v>
      </c>
      <c r="AX146" s="13" t="s">
        <v>85</v>
      </c>
      <c r="AY146" s="224" t="s">
        <v>209</v>
      </c>
    </row>
    <row r="147" spans="1:65" s="14" customFormat="1" ht="11.25">
      <c r="B147" s="229"/>
      <c r="C147" s="230"/>
      <c r="D147" s="212" t="s">
        <v>263</v>
      </c>
      <c r="E147" s="231" t="s">
        <v>1</v>
      </c>
      <c r="F147" s="232" t="s">
        <v>339</v>
      </c>
      <c r="G147" s="230"/>
      <c r="H147" s="233">
        <v>3.0720000000000001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263</v>
      </c>
      <c r="AU147" s="239" t="s">
        <v>95</v>
      </c>
      <c r="AV147" s="14" t="s">
        <v>217</v>
      </c>
      <c r="AW147" s="14" t="s">
        <v>41</v>
      </c>
      <c r="AX147" s="14" t="s">
        <v>93</v>
      </c>
      <c r="AY147" s="239" t="s">
        <v>209</v>
      </c>
    </row>
    <row r="148" spans="1:65" s="2" customFormat="1" ht="21.75" customHeight="1">
      <c r="A148" s="35"/>
      <c r="B148" s="36"/>
      <c r="C148" s="194" t="s">
        <v>254</v>
      </c>
      <c r="D148" s="194" t="s">
        <v>212</v>
      </c>
      <c r="E148" s="195" t="s">
        <v>4889</v>
      </c>
      <c r="F148" s="196" t="s">
        <v>4890</v>
      </c>
      <c r="G148" s="197" t="s">
        <v>462</v>
      </c>
      <c r="H148" s="198">
        <v>250</v>
      </c>
      <c r="I148" s="199"/>
      <c r="J148" s="200">
        <f>ROUND(I148*H148,2)</f>
        <v>0</v>
      </c>
      <c r="K148" s="196" t="s">
        <v>324</v>
      </c>
      <c r="L148" s="40"/>
      <c r="M148" s="201" t="s">
        <v>1</v>
      </c>
      <c r="N148" s="202" t="s">
        <v>50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217</v>
      </c>
      <c r="AT148" s="205" t="s">
        <v>212</v>
      </c>
      <c r="AU148" s="205" t="s">
        <v>95</v>
      </c>
      <c r="AY148" s="17" t="s">
        <v>209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93</v>
      </c>
      <c r="BK148" s="206">
        <f>ROUND(I148*H148,2)</f>
        <v>0</v>
      </c>
      <c r="BL148" s="17" t="s">
        <v>217</v>
      </c>
      <c r="BM148" s="205" t="s">
        <v>4891</v>
      </c>
    </row>
    <row r="149" spans="1:65" s="2" customFormat="1" ht="11.25">
      <c r="A149" s="35"/>
      <c r="B149" s="36"/>
      <c r="C149" s="37"/>
      <c r="D149" s="207" t="s">
        <v>219</v>
      </c>
      <c r="E149" s="37"/>
      <c r="F149" s="208" t="s">
        <v>4892</v>
      </c>
      <c r="G149" s="37"/>
      <c r="H149" s="37"/>
      <c r="I149" s="209"/>
      <c r="J149" s="37"/>
      <c r="K149" s="37"/>
      <c r="L149" s="40"/>
      <c r="M149" s="210"/>
      <c r="N149" s="21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219</v>
      </c>
      <c r="AU149" s="17" t="s">
        <v>95</v>
      </c>
    </row>
    <row r="150" spans="1:65" s="2" customFormat="1" ht="24.2" customHeight="1">
      <c r="A150" s="35"/>
      <c r="B150" s="36"/>
      <c r="C150" s="194" t="s">
        <v>259</v>
      </c>
      <c r="D150" s="194" t="s">
        <v>212</v>
      </c>
      <c r="E150" s="195" t="s">
        <v>4893</v>
      </c>
      <c r="F150" s="196" t="s">
        <v>4894</v>
      </c>
      <c r="G150" s="197" t="s">
        <v>515</v>
      </c>
      <c r="H150" s="198">
        <v>3</v>
      </c>
      <c r="I150" s="199"/>
      <c r="J150" s="200">
        <f>ROUND(I150*H150,2)</f>
        <v>0</v>
      </c>
      <c r="K150" s="196" t="s">
        <v>324</v>
      </c>
      <c r="L150" s="40"/>
      <c r="M150" s="201" t="s">
        <v>1</v>
      </c>
      <c r="N150" s="202" t="s">
        <v>50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217</v>
      </c>
      <c r="AT150" s="205" t="s">
        <v>212</v>
      </c>
      <c r="AU150" s="205" t="s">
        <v>95</v>
      </c>
      <c r="AY150" s="17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93</v>
      </c>
      <c r="BK150" s="206">
        <f>ROUND(I150*H150,2)</f>
        <v>0</v>
      </c>
      <c r="BL150" s="17" t="s">
        <v>217</v>
      </c>
      <c r="BM150" s="205" t="s">
        <v>4895</v>
      </c>
    </row>
    <row r="151" spans="1:65" s="2" customFormat="1" ht="11.25">
      <c r="A151" s="35"/>
      <c r="B151" s="36"/>
      <c r="C151" s="37"/>
      <c r="D151" s="207" t="s">
        <v>219</v>
      </c>
      <c r="E151" s="37"/>
      <c r="F151" s="208" t="s">
        <v>4896</v>
      </c>
      <c r="G151" s="37"/>
      <c r="H151" s="37"/>
      <c r="I151" s="209"/>
      <c r="J151" s="37"/>
      <c r="K151" s="37"/>
      <c r="L151" s="40"/>
      <c r="M151" s="210"/>
      <c r="N151" s="211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219</v>
      </c>
      <c r="AU151" s="17" t="s">
        <v>95</v>
      </c>
    </row>
    <row r="152" spans="1:65" s="13" customFormat="1" ht="11.25">
      <c r="B152" s="214"/>
      <c r="C152" s="215"/>
      <c r="D152" s="212" t="s">
        <v>263</v>
      </c>
      <c r="E152" s="216" t="s">
        <v>1</v>
      </c>
      <c r="F152" s="217" t="s">
        <v>4884</v>
      </c>
      <c r="G152" s="215"/>
      <c r="H152" s="218">
        <v>3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263</v>
      </c>
      <c r="AU152" s="224" t="s">
        <v>95</v>
      </c>
      <c r="AV152" s="13" t="s">
        <v>95</v>
      </c>
      <c r="AW152" s="13" t="s">
        <v>41</v>
      </c>
      <c r="AX152" s="13" t="s">
        <v>85</v>
      </c>
      <c r="AY152" s="224" t="s">
        <v>209</v>
      </c>
    </row>
    <row r="153" spans="1:65" s="14" customFormat="1" ht="11.25">
      <c r="B153" s="229"/>
      <c r="C153" s="230"/>
      <c r="D153" s="212" t="s">
        <v>263</v>
      </c>
      <c r="E153" s="231" t="s">
        <v>1</v>
      </c>
      <c r="F153" s="232" t="s">
        <v>339</v>
      </c>
      <c r="G153" s="230"/>
      <c r="H153" s="233">
        <v>3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263</v>
      </c>
      <c r="AU153" s="239" t="s">
        <v>95</v>
      </c>
      <c r="AV153" s="14" t="s">
        <v>217</v>
      </c>
      <c r="AW153" s="14" t="s">
        <v>41</v>
      </c>
      <c r="AX153" s="14" t="s">
        <v>93</v>
      </c>
      <c r="AY153" s="239" t="s">
        <v>209</v>
      </c>
    </row>
    <row r="154" spans="1:65" s="2" customFormat="1" ht="24.2" customHeight="1">
      <c r="A154" s="35"/>
      <c r="B154" s="36"/>
      <c r="C154" s="250" t="s">
        <v>265</v>
      </c>
      <c r="D154" s="250" t="s">
        <v>405</v>
      </c>
      <c r="E154" s="251" t="s">
        <v>4897</v>
      </c>
      <c r="F154" s="252" t="s">
        <v>4898</v>
      </c>
      <c r="G154" s="253" t="s">
        <v>515</v>
      </c>
      <c r="H154" s="254">
        <v>1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50</v>
      </c>
      <c r="O154" s="72"/>
      <c r="P154" s="203">
        <f>O154*H154</f>
        <v>0</v>
      </c>
      <c r="Q154" s="203">
        <v>0.01</v>
      </c>
      <c r="R154" s="203">
        <f>Q154*H154</f>
        <v>0.01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254</v>
      </c>
      <c r="AT154" s="205" t="s">
        <v>405</v>
      </c>
      <c r="AU154" s="205" t="s">
        <v>95</v>
      </c>
      <c r="AY154" s="17" t="s">
        <v>209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93</v>
      </c>
      <c r="BK154" s="206">
        <f>ROUND(I154*H154,2)</f>
        <v>0</v>
      </c>
      <c r="BL154" s="17" t="s">
        <v>217</v>
      </c>
      <c r="BM154" s="205" t="s">
        <v>4899</v>
      </c>
    </row>
    <row r="155" spans="1:65" s="2" customFormat="1" ht="21.75" customHeight="1">
      <c r="A155" s="35"/>
      <c r="B155" s="36"/>
      <c r="C155" s="250" t="s">
        <v>270</v>
      </c>
      <c r="D155" s="250" t="s">
        <v>405</v>
      </c>
      <c r="E155" s="251" t="s">
        <v>4900</v>
      </c>
      <c r="F155" s="252" t="s">
        <v>4901</v>
      </c>
      <c r="G155" s="253" t="s">
        <v>515</v>
      </c>
      <c r="H155" s="254">
        <v>1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50</v>
      </c>
      <c r="O155" s="72"/>
      <c r="P155" s="203">
        <f>O155*H155</f>
        <v>0</v>
      </c>
      <c r="Q155" s="203">
        <v>0.01</v>
      </c>
      <c r="R155" s="203">
        <f>Q155*H155</f>
        <v>0.01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254</v>
      </c>
      <c r="AT155" s="205" t="s">
        <v>405</v>
      </c>
      <c r="AU155" s="205" t="s">
        <v>95</v>
      </c>
      <c r="AY155" s="17" t="s">
        <v>209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7" t="s">
        <v>93</v>
      </c>
      <c r="BK155" s="206">
        <f>ROUND(I155*H155,2)</f>
        <v>0</v>
      </c>
      <c r="BL155" s="17" t="s">
        <v>217</v>
      </c>
      <c r="BM155" s="205" t="s">
        <v>4902</v>
      </c>
    </row>
    <row r="156" spans="1:65" s="2" customFormat="1" ht="24.2" customHeight="1">
      <c r="A156" s="35"/>
      <c r="B156" s="36"/>
      <c r="C156" s="250" t="s">
        <v>8</v>
      </c>
      <c r="D156" s="250" t="s">
        <v>405</v>
      </c>
      <c r="E156" s="251" t="s">
        <v>4903</v>
      </c>
      <c r="F156" s="252" t="s">
        <v>4904</v>
      </c>
      <c r="G156" s="253" t="s">
        <v>515</v>
      </c>
      <c r="H156" s="254">
        <v>1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50</v>
      </c>
      <c r="O156" s="72"/>
      <c r="P156" s="203">
        <f>O156*H156</f>
        <v>0</v>
      </c>
      <c r="Q156" s="203">
        <v>0.01</v>
      </c>
      <c r="R156" s="203">
        <f>Q156*H156</f>
        <v>0.01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254</v>
      </c>
      <c r="AT156" s="205" t="s">
        <v>405</v>
      </c>
      <c r="AU156" s="205" t="s">
        <v>95</v>
      </c>
      <c r="AY156" s="17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93</v>
      </c>
      <c r="BK156" s="206">
        <f>ROUND(I156*H156,2)</f>
        <v>0</v>
      </c>
      <c r="BL156" s="17" t="s">
        <v>217</v>
      </c>
      <c r="BM156" s="205" t="s">
        <v>4905</v>
      </c>
    </row>
    <row r="157" spans="1:65" s="2" customFormat="1" ht="33" customHeight="1">
      <c r="A157" s="35"/>
      <c r="B157" s="36"/>
      <c r="C157" s="194" t="s">
        <v>279</v>
      </c>
      <c r="D157" s="194" t="s">
        <v>212</v>
      </c>
      <c r="E157" s="195" t="s">
        <v>4906</v>
      </c>
      <c r="F157" s="196" t="s">
        <v>4907</v>
      </c>
      <c r="G157" s="197" t="s">
        <v>515</v>
      </c>
      <c r="H157" s="198">
        <v>3</v>
      </c>
      <c r="I157" s="199"/>
      <c r="J157" s="200">
        <f>ROUND(I157*H157,2)</f>
        <v>0</v>
      </c>
      <c r="K157" s="196" t="s">
        <v>324</v>
      </c>
      <c r="L157" s="40"/>
      <c r="M157" s="201" t="s">
        <v>1</v>
      </c>
      <c r="N157" s="202" t="s">
        <v>50</v>
      </c>
      <c r="O157" s="72"/>
      <c r="P157" s="203">
        <f>O157*H157</f>
        <v>0</v>
      </c>
      <c r="Q157" s="203">
        <v>5.8E-5</v>
      </c>
      <c r="R157" s="203">
        <f>Q157*H157</f>
        <v>1.74E-4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217</v>
      </c>
      <c r="AT157" s="205" t="s">
        <v>212</v>
      </c>
      <c r="AU157" s="205" t="s">
        <v>95</v>
      </c>
      <c r="AY157" s="17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93</v>
      </c>
      <c r="BK157" s="206">
        <f>ROUND(I157*H157,2)</f>
        <v>0</v>
      </c>
      <c r="BL157" s="17" t="s">
        <v>217</v>
      </c>
      <c r="BM157" s="205" t="s">
        <v>4908</v>
      </c>
    </row>
    <row r="158" spans="1:65" s="2" customFormat="1" ht="11.25">
      <c r="A158" s="35"/>
      <c r="B158" s="36"/>
      <c r="C158" s="37"/>
      <c r="D158" s="207" t="s">
        <v>219</v>
      </c>
      <c r="E158" s="37"/>
      <c r="F158" s="208" t="s">
        <v>4909</v>
      </c>
      <c r="G158" s="37"/>
      <c r="H158" s="37"/>
      <c r="I158" s="209"/>
      <c r="J158" s="37"/>
      <c r="K158" s="37"/>
      <c r="L158" s="40"/>
      <c r="M158" s="210"/>
      <c r="N158" s="21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7" t="s">
        <v>219</v>
      </c>
      <c r="AU158" s="17" t="s">
        <v>95</v>
      </c>
    </row>
    <row r="159" spans="1:65" s="2" customFormat="1" ht="21.75" customHeight="1">
      <c r="A159" s="35"/>
      <c r="B159" s="36"/>
      <c r="C159" s="250" t="s">
        <v>284</v>
      </c>
      <c r="D159" s="250" t="s">
        <v>405</v>
      </c>
      <c r="E159" s="251" t="s">
        <v>4910</v>
      </c>
      <c r="F159" s="252" t="s">
        <v>4911</v>
      </c>
      <c r="G159" s="253" t="s">
        <v>515</v>
      </c>
      <c r="H159" s="254">
        <v>27.27</v>
      </c>
      <c r="I159" s="255"/>
      <c r="J159" s="256">
        <f>ROUND(I159*H159,2)</f>
        <v>0</v>
      </c>
      <c r="K159" s="252" t="s">
        <v>324</v>
      </c>
      <c r="L159" s="257"/>
      <c r="M159" s="258" t="s">
        <v>1</v>
      </c>
      <c r="N159" s="259" t="s">
        <v>50</v>
      </c>
      <c r="O159" s="72"/>
      <c r="P159" s="203">
        <f>O159*H159</f>
        <v>0</v>
      </c>
      <c r="Q159" s="203">
        <v>5.8999999999999999E-3</v>
      </c>
      <c r="R159" s="203">
        <f>Q159*H159</f>
        <v>0.16089299999999998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254</v>
      </c>
      <c r="AT159" s="205" t="s">
        <v>405</v>
      </c>
      <c r="AU159" s="205" t="s">
        <v>95</v>
      </c>
      <c r="AY159" s="17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7" t="s">
        <v>93</v>
      </c>
      <c r="BK159" s="206">
        <f>ROUND(I159*H159,2)</f>
        <v>0</v>
      </c>
      <c r="BL159" s="17" t="s">
        <v>217</v>
      </c>
      <c r="BM159" s="205" t="s">
        <v>4912</v>
      </c>
    </row>
    <row r="160" spans="1:65" s="13" customFormat="1" ht="11.25">
      <c r="B160" s="214"/>
      <c r="C160" s="215"/>
      <c r="D160" s="212" t="s">
        <v>263</v>
      </c>
      <c r="E160" s="216" t="s">
        <v>1</v>
      </c>
      <c r="F160" s="217" t="s">
        <v>4913</v>
      </c>
      <c r="G160" s="215"/>
      <c r="H160" s="218">
        <v>9.09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263</v>
      </c>
      <c r="AU160" s="224" t="s">
        <v>95</v>
      </c>
      <c r="AV160" s="13" t="s">
        <v>95</v>
      </c>
      <c r="AW160" s="13" t="s">
        <v>41</v>
      </c>
      <c r="AX160" s="13" t="s">
        <v>85</v>
      </c>
      <c r="AY160" s="224" t="s">
        <v>209</v>
      </c>
    </row>
    <row r="161" spans="1:65" s="14" customFormat="1" ht="11.25">
      <c r="B161" s="229"/>
      <c r="C161" s="230"/>
      <c r="D161" s="212" t="s">
        <v>263</v>
      </c>
      <c r="E161" s="231" t="s">
        <v>1</v>
      </c>
      <c r="F161" s="232" t="s">
        <v>339</v>
      </c>
      <c r="G161" s="230"/>
      <c r="H161" s="233">
        <v>9.09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263</v>
      </c>
      <c r="AU161" s="239" t="s">
        <v>95</v>
      </c>
      <c r="AV161" s="14" t="s">
        <v>217</v>
      </c>
      <c r="AW161" s="14" t="s">
        <v>41</v>
      </c>
      <c r="AX161" s="14" t="s">
        <v>93</v>
      </c>
      <c r="AY161" s="239" t="s">
        <v>209</v>
      </c>
    </row>
    <row r="162" spans="1:65" s="13" customFormat="1" ht="11.25">
      <c r="B162" s="214"/>
      <c r="C162" s="215"/>
      <c r="D162" s="212" t="s">
        <v>263</v>
      </c>
      <c r="E162" s="215"/>
      <c r="F162" s="217" t="s">
        <v>4914</v>
      </c>
      <c r="G162" s="215"/>
      <c r="H162" s="218">
        <v>27.27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263</v>
      </c>
      <c r="AU162" s="224" t="s">
        <v>95</v>
      </c>
      <c r="AV162" s="13" t="s">
        <v>95</v>
      </c>
      <c r="AW162" s="13" t="s">
        <v>4</v>
      </c>
      <c r="AX162" s="13" t="s">
        <v>93</v>
      </c>
      <c r="AY162" s="224" t="s">
        <v>209</v>
      </c>
    </row>
    <row r="163" spans="1:65" s="2" customFormat="1" ht="24.2" customHeight="1">
      <c r="A163" s="35"/>
      <c r="B163" s="36"/>
      <c r="C163" s="250" t="s">
        <v>289</v>
      </c>
      <c r="D163" s="250" t="s">
        <v>405</v>
      </c>
      <c r="E163" s="251" t="s">
        <v>4915</v>
      </c>
      <c r="F163" s="252" t="s">
        <v>4916</v>
      </c>
      <c r="G163" s="253" t="s">
        <v>2550</v>
      </c>
      <c r="H163" s="254">
        <v>9.09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50</v>
      </c>
      <c r="O163" s="72"/>
      <c r="P163" s="203">
        <f>O163*H163</f>
        <v>0</v>
      </c>
      <c r="Q163" s="203">
        <v>1E-3</v>
      </c>
      <c r="R163" s="203">
        <f>Q163*H163</f>
        <v>9.0900000000000009E-3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254</v>
      </c>
      <c r="AT163" s="205" t="s">
        <v>405</v>
      </c>
      <c r="AU163" s="205" t="s">
        <v>95</v>
      </c>
      <c r="AY163" s="17" t="s">
        <v>209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93</v>
      </c>
      <c r="BK163" s="206">
        <f>ROUND(I163*H163,2)</f>
        <v>0</v>
      </c>
      <c r="BL163" s="17" t="s">
        <v>217</v>
      </c>
      <c r="BM163" s="205" t="s">
        <v>4917</v>
      </c>
    </row>
    <row r="164" spans="1:65" s="2" customFormat="1" ht="19.5">
      <c r="A164" s="35"/>
      <c r="B164" s="36"/>
      <c r="C164" s="37"/>
      <c r="D164" s="212" t="s">
        <v>221</v>
      </c>
      <c r="E164" s="37"/>
      <c r="F164" s="213" t="s">
        <v>4918</v>
      </c>
      <c r="G164" s="37"/>
      <c r="H164" s="37"/>
      <c r="I164" s="209"/>
      <c r="J164" s="37"/>
      <c r="K164" s="37"/>
      <c r="L164" s="40"/>
      <c r="M164" s="210"/>
      <c r="N164" s="21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221</v>
      </c>
      <c r="AU164" s="17" t="s">
        <v>95</v>
      </c>
    </row>
    <row r="165" spans="1:65" s="13" customFormat="1" ht="11.25">
      <c r="B165" s="214"/>
      <c r="C165" s="215"/>
      <c r="D165" s="212" t="s">
        <v>263</v>
      </c>
      <c r="E165" s="216" t="s">
        <v>1</v>
      </c>
      <c r="F165" s="217" t="s">
        <v>4913</v>
      </c>
      <c r="G165" s="215"/>
      <c r="H165" s="218">
        <v>9.09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263</v>
      </c>
      <c r="AU165" s="224" t="s">
        <v>95</v>
      </c>
      <c r="AV165" s="13" t="s">
        <v>95</v>
      </c>
      <c r="AW165" s="13" t="s">
        <v>41</v>
      </c>
      <c r="AX165" s="13" t="s">
        <v>85</v>
      </c>
      <c r="AY165" s="224" t="s">
        <v>209</v>
      </c>
    </row>
    <row r="166" spans="1:65" s="14" customFormat="1" ht="11.25">
      <c r="B166" s="229"/>
      <c r="C166" s="230"/>
      <c r="D166" s="212" t="s">
        <v>263</v>
      </c>
      <c r="E166" s="231" t="s">
        <v>1</v>
      </c>
      <c r="F166" s="232" t="s">
        <v>339</v>
      </c>
      <c r="G166" s="230"/>
      <c r="H166" s="233">
        <v>9.09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263</v>
      </c>
      <c r="AU166" s="239" t="s">
        <v>95</v>
      </c>
      <c r="AV166" s="14" t="s">
        <v>217</v>
      </c>
      <c r="AW166" s="14" t="s">
        <v>41</v>
      </c>
      <c r="AX166" s="14" t="s">
        <v>93</v>
      </c>
      <c r="AY166" s="239" t="s">
        <v>209</v>
      </c>
    </row>
    <row r="167" spans="1:65" s="2" customFormat="1" ht="16.5" customHeight="1">
      <c r="A167" s="35"/>
      <c r="B167" s="36"/>
      <c r="C167" s="250" t="s">
        <v>416</v>
      </c>
      <c r="D167" s="250" t="s">
        <v>405</v>
      </c>
      <c r="E167" s="251" t="s">
        <v>4919</v>
      </c>
      <c r="F167" s="252" t="s">
        <v>4920</v>
      </c>
      <c r="G167" s="253" t="s">
        <v>334</v>
      </c>
      <c r="H167" s="254">
        <v>4.5449999999999999</v>
      </c>
      <c r="I167" s="255"/>
      <c r="J167" s="256">
        <f>ROUND(I167*H167,2)</f>
        <v>0</v>
      </c>
      <c r="K167" s="252" t="s">
        <v>4921</v>
      </c>
      <c r="L167" s="257"/>
      <c r="M167" s="258" t="s">
        <v>1</v>
      </c>
      <c r="N167" s="259" t="s">
        <v>50</v>
      </c>
      <c r="O167" s="72"/>
      <c r="P167" s="203">
        <f>O167*H167</f>
        <v>0</v>
      </c>
      <c r="Q167" s="203">
        <v>2.0000000000000002E-5</v>
      </c>
      <c r="R167" s="203">
        <f>Q167*H167</f>
        <v>9.09E-5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254</v>
      </c>
      <c r="AT167" s="205" t="s">
        <v>405</v>
      </c>
      <c r="AU167" s="205" t="s">
        <v>95</v>
      </c>
      <c r="AY167" s="17" t="s">
        <v>209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7" t="s">
        <v>93</v>
      </c>
      <c r="BK167" s="206">
        <f>ROUND(I167*H167,2)</f>
        <v>0</v>
      </c>
      <c r="BL167" s="17" t="s">
        <v>217</v>
      </c>
      <c r="BM167" s="205" t="s">
        <v>4922</v>
      </c>
    </row>
    <row r="168" spans="1:65" s="13" customFormat="1" ht="11.25">
      <c r="B168" s="214"/>
      <c r="C168" s="215"/>
      <c r="D168" s="212" t="s">
        <v>263</v>
      </c>
      <c r="E168" s="216" t="s">
        <v>1</v>
      </c>
      <c r="F168" s="217" t="s">
        <v>4923</v>
      </c>
      <c r="G168" s="215"/>
      <c r="H168" s="218">
        <v>4.5449999999999999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263</v>
      </c>
      <c r="AU168" s="224" t="s">
        <v>95</v>
      </c>
      <c r="AV168" s="13" t="s">
        <v>95</v>
      </c>
      <c r="AW168" s="13" t="s">
        <v>41</v>
      </c>
      <c r="AX168" s="13" t="s">
        <v>85</v>
      </c>
      <c r="AY168" s="224" t="s">
        <v>209</v>
      </c>
    </row>
    <row r="169" spans="1:65" s="14" customFormat="1" ht="11.25">
      <c r="B169" s="229"/>
      <c r="C169" s="230"/>
      <c r="D169" s="212" t="s">
        <v>263</v>
      </c>
      <c r="E169" s="231" t="s">
        <v>1</v>
      </c>
      <c r="F169" s="232" t="s">
        <v>339</v>
      </c>
      <c r="G169" s="230"/>
      <c r="H169" s="233">
        <v>4.5449999999999999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263</v>
      </c>
      <c r="AU169" s="239" t="s">
        <v>95</v>
      </c>
      <c r="AV169" s="14" t="s">
        <v>217</v>
      </c>
      <c r="AW169" s="14" t="s">
        <v>41</v>
      </c>
      <c r="AX169" s="14" t="s">
        <v>93</v>
      </c>
      <c r="AY169" s="239" t="s">
        <v>209</v>
      </c>
    </row>
    <row r="170" spans="1:65" s="2" customFormat="1" ht="24.2" customHeight="1">
      <c r="A170" s="35"/>
      <c r="B170" s="36"/>
      <c r="C170" s="194" t="s">
        <v>422</v>
      </c>
      <c r="D170" s="194" t="s">
        <v>212</v>
      </c>
      <c r="E170" s="195" t="s">
        <v>4924</v>
      </c>
      <c r="F170" s="196" t="s">
        <v>4925</v>
      </c>
      <c r="G170" s="197" t="s">
        <v>515</v>
      </c>
      <c r="H170" s="198">
        <v>3</v>
      </c>
      <c r="I170" s="199"/>
      <c r="J170" s="200">
        <f>ROUND(I170*H170,2)</f>
        <v>0</v>
      </c>
      <c r="K170" s="196" t="s">
        <v>324</v>
      </c>
      <c r="L170" s="40"/>
      <c r="M170" s="201" t="s">
        <v>1</v>
      </c>
      <c r="N170" s="202" t="s">
        <v>50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217</v>
      </c>
      <c r="AT170" s="205" t="s">
        <v>212</v>
      </c>
      <c r="AU170" s="205" t="s">
        <v>95</v>
      </c>
      <c r="AY170" s="17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7" t="s">
        <v>93</v>
      </c>
      <c r="BK170" s="206">
        <f>ROUND(I170*H170,2)</f>
        <v>0</v>
      </c>
      <c r="BL170" s="17" t="s">
        <v>217</v>
      </c>
      <c r="BM170" s="205" t="s">
        <v>4926</v>
      </c>
    </row>
    <row r="171" spans="1:65" s="2" customFormat="1" ht="11.25">
      <c r="A171" s="35"/>
      <c r="B171" s="36"/>
      <c r="C171" s="37"/>
      <c r="D171" s="207" t="s">
        <v>219</v>
      </c>
      <c r="E171" s="37"/>
      <c r="F171" s="208" t="s">
        <v>4927</v>
      </c>
      <c r="G171" s="37"/>
      <c r="H171" s="37"/>
      <c r="I171" s="209"/>
      <c r="J171" s="37"/>
      <c r="K171" s="37"/>
      <c r="L171" s="40"/>
      <c r="M171" s="210"/>
      <c r="N171" s="211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219</v>
      </c>
      <c r="AU171" s="17" t="s">
        <v>95</v>
      </c>
    </row>
    <row r="172" spans="1:65" s="2" customFormat="1" ht="24.2" customHeight="1">
      <c r="A172" s="35"/>
      <c r="B172" s="36"/>
      <c r="C172" s="194" t="s">
        <v>428</v>
      </c>
      <c r="D172" s="194" t="s">
        <v>212</v>
      </c>
      <c r="E172" s="195" t="s">
        <v>4928</v>
      </c>
      <c r="F172" s="196" t="s">
        <v>4929</v>
      </c>
      <c r="G172" s="197" t="s">
        <v>515</v>
      </c>
      <c r="H172" s="198">
        <v>3</v>
      </c>
      <c r="I172" s="199"/>
      <c r="J172" s="200">
        <f>ROUND(I172*H172,2)</f>
        <v>0</v>
      </c>
      <c r="K172" s="196" t="s">
        <v>324</v>
      </c>
      <c r="L172" s="40"/>
      <c r="M172" s="201" t="s">
        <v>1</v>
      </c>
      <c r="N172" s="202" t="s">
        <v>50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217</v>
      </c>
      <c r="AT172" s="205" t="s">
        <v>212</v>
      </c>
      <c r="AU172" s="205" t="s">
        <v>95</v>
      </c>
      <c r="AY172" s="17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93</v>
      </c>
      <c r="BK172" s="206">
        <f>ROUND(I172*H172,2)</f>
        <v>0</v>
      </c>
      <c r="BL172" s="17" t="s">
        <v>217</v>
      </c>
      <c r="BM172" s="205" t="s">
        <v>4930</v>
      </c>
    </row>
    <row r="173" spans="1:65" s="2" customFormat="1" ht="11.25">
      <c r="A173" s="35"/>
      <c r="B173" s="36"/>
      <c r="C173" s="37"/>
      <c r="D173" s="207" t="s">
        <v>219</v>
      </c>
      <c r="E173" s="37"/>
      <c r="F173" s="208" t="s">
        <v>4931</v>
      </c>
      <c r="G173" s="37"/>
      <c r="H173" s="37"/>
      <c r="I173" s="209"/>
      <c r="J173" s="37"/>
      <c r="K173" s="37"/>
      <c r="L173" s="40"/>
      <c r="M173" s="210"/>
      <c r="N173" s="21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219</v>
      </c>
      <c r="AU173" s="17" t="s">
        <v>95</v>
      </c>
    </row>
    <row r="174" spans="1:65" s="2" customFormat="1" ht="44.25" customHeight="1">
      <c r="A174" s="35"/>
      <c r="B174" s="36"/>
      <c r="C174" s="194" t="s">
        <v>434</v>
      </c>
      <c r="D174" s="194" t="s">
        <v>212</v>
      </c>
      <c r="E174" s="195" t="s">
        <v>4932</v>
      </c>
      <c r="F174" s="196" t="s">
        <v>4933</v>
      </c>
      <c r="G174" s="197" t="s">
        <v>2550</v>
      </c>
      <c r="H174" s="198">
        <v>3</v>
      </c>
      <c r="I174" s="199"/>
      <c r="J174" s="200">
        <f>ROUND(I174*H174,2)</f>
        <v>0</v>
      </c>
      <c r="K174" s="196" t="s">
        <v>1</v>
      </c>
      <c r="L174" s="40"/>
      <c r="M174" s="201" t="s">
        <v>1</v>
      </c>
      <c r="N174" s="202" t="s">
        <v>50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217</v>
      </c>
      <c r="AT174" s="205" t="s">
        <v>212</v>
      </c>
      <c r="AU174" s="205" t="s">
        <v>95</v>
      </c>
      <c r="AY174" s="17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7" t="s">
        <v>93</v>
      </c>
      <c r="BK174" s="206">
        <f>ROUND(I174*H174,2)</f>
        <v>0</v>
      </c>
      <c r="BL174" s="17" t="s">
        <v>217</v>
      </c>
      <c r="BM174" s="205" t="s">
        <v>4934</v>
      </c>
    </row>
    <row r="175" spans="1:65" s="2" customFormat="1" ht="19.5">
      <c r="A175" s="35"/>
      <c r="B175" s="36"/>
      <c r="C175" s="37"/>
      <c r="D175" s="212" t="s">
        <v>221</v>
      </c>
      <c r="E175" s="37"/>
      <c r="F175" s="213" t="s">
        <v>4935</v>
      </c>
      <c r="G175" s="37"/>
      <c r="H175" s="37"/>
      <c r="I175" s="209"/>
      <c r="J175" s="37"/>
      <c r="K175" s="37"/>
      <c r="L175" s="40"/>
      <c r="M175" s="210"/>
      <c r="N175" s="211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7" t="s">
        <v>221</v>
      </c>
      <c r="AU175" s="17" t="s">
        <v>95</v>
      </c>
    </row>
    <row r="176" spans="1:65" s="13" customFormat="1" ht="11.25">
      <c r="B176" s="214"/>
      <c r="C176" s="215"/>
      <c r="D176" s="212" t="s">
        <v>263</v>
      </c>
      <c r="E176" s="216" t="s">
        <v>1</v>
      </c>
      <c r="F176" s="217" t="s">
        <v>4936</v>
      </c>
      <c r="G176" s="215"/>
      <c r="H176" s="218">
        <v>3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263</v>
      </c>
      <c r="AU176" s="224" t="s">
        <v>95</v>
      </c>
      <c r="AV176" s="13" t="s">
        <v>95</v>
      </c>
      <c r="AW176" s="13" t="s">
        <v>41</v>
      </c>
      <c r="AX176" s="13" t="s">
        <v>85</v>
      </c>
      <c r="AY176" s="224" t="s">
        <v>209</v>
      </c>
    </row>
    <row r="177" spans="1:65" s="14" customFormat="1" ht="11.25">
      <c r="B177" s="229"/>
      <c r="C177" s="230"/>
      <c r="D177" s="212" t="s">
        <v>263</v>
      </c>
      <c r="E177" s="231" t="s">
        <v>1</v>
      </c>
      <c r="F177" s="232" t="s">
        <v>339</v>
      </c>
      <c r="G177" s="230"/>
      <c r="H177" s="233">
        <v>3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263</v>
      </c>
      <c r="AU177" s="239" t="s">
        <v>95</v>
      </c>
      <c r="AV177" s="14" t="s">
        <v>217</v>
      </c>
      <c r="AW177" s="14" t="s">
        <v>41</v>
      </c>
      <c r="AX177" s="14" t="s">
        <v>93</v>
      </c>
      <c r="AY177" s="239" t="s">
        <v>209</v>
      </c>
    </row>
    <row r="178" spans="1:65" s="2" customFormat="1" ht="49.15" customHeight="1">
      <c r="A178" s="35"/>
      <c r="B178" s="36"/>
      <c r="C178" s="250" t="s">
        <v>440</v>
      </c>
      <c r="D178" s="250" t="s">
        <v>405</v>
      </c>
      <c r="E178" s="251" t="s">
        <v>4937</v>
      </c>
      <c r="F178" s="252" t="s">
        <v>4938</v>
      </c>
      <c r="G178" s="253" t="s">
        <v>2034</v>
      </c>
      <c r="H178" s="254">
        <v>0.92700000000000005</v>
      </c>
      <c r="I178" s="255"/>
      <c r="J178" s="256">
        <f>ROUND(I178*H178,2)</f>
        <v>0</v>
      </c>
      <c r="K178" s="252" t="s">
        <v>1</v>
      </c>
      <c r="L178" s="257"/>
      <c r="M178" s="258" t="s">
        <v>1</v>
      </c>
      <c r="N178" s="259" t="s">
        <v>50</v>
      </c>
      <c r="O178" s="72"/>
      <c r="P178" s="203">
        <f>O178*H178</f>
        <v>0</v>
      </c>
      <c r="Q178" s="203">
        <v>1E-3</v>
      </c>
      <c r="R178" s="203">
        <f>Q178*H178</f>
        <v>9.2700000000000009E-4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254</v>
      </c>
      <c r="AT178" s="205" t="s">
        <v>405</v>
      </c>
      <c r="AU178" s="205" t="s">
        <v>95</v>
      </c>
      <c r="AY178" s="17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7" t="s">
        <v>93</v>
      </c>
      <c r="BK178" s="206">
        <f>ROUND(I178*H178,2)</f>
        <v>0</v>
      </c>
      <c r="BL178" s="17" t="s">
        <v>217</v>
      </c>
      <c r="BM178" s="205" t="s">
        <v>4939</v>
      </c>
    </row>
    <row r="179" spans="1:65" s="2" customFormat="1" ht="19.5">
      <c r="A179" s="35"/>
      <c r="B179" s="36"/>
      <c r="C179" s="37"/>
      <c r="D179" s="212" t="s">
        <v>221</v>
      </c>
      <c r="E179" s="37"/>
      <c r="F179" s="213" t="s">
        <v>4940</v>
      </c>
      <c r="G179" s="37"/>
      <c r="H179" s="37"/>
      <c r="I179" s="209"/>
      <c r="J179" s="37"/>
      <c r="K179" s="37"/>
      <c r="L179" s="40"/>
      <c r="M179" s="210"/>
      <c r="N179" s="21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221</v>
      </c>
      <c r="AU179" s="17" t="s">
        <v>95</v>
      </c>
    </row>
    <row r="180" spans="1:65" s="13" customFormat="1" ht="11.25">
      <c r="B180" s="214"/>
      <c r="C180" s="215"/>
      <c r="D180" s="212" t="s">
        <v>263</v>
      </c>
      <c r="E180" s="216" t="s">
        <v>1</v>
      </c>
      <c r="F180" s="217" t="s">
        <v>4941</v>
      </c>
      <c r="G180" s="215"/>
      <c r="H180" s="218">
        <v>0.92700000000000005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263</v>
      </c>
      <c r="AU180" s="224" t="s">
        <v>95</v>
      </c>
      <c r="AV180" s="13" t="s">
        <v>95</v>
      </c>
      <c r="AW180" s="13" t="s">
        <v>41</v>
      </c>
      <c r="AX180" s="13" t="s">
        <v>85</v>
      </c>
      <c r="AY180" s="224" t="s">
        <v>209</v>
      </c>
    </row>
    <row r="181" spans="1:65" s="14" customFormat="1" ht="11.25">
      <c r="B181" s="229"/>
      <c r="C181" s="230"/>
      <c r="D181" s="212" t="s">
        <v>263</v>
      </c>
      <c r="E181" s="231" t="s">
        <v>1</v>
      </c>
      <c r="F181" s="232" t="s">
        <v>339</v>
      </c>
      <c r="G181" s="230"/>
      <c r="H181" s="233">
        <v>0.92700000000000005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263</v>
      </c>
      <c r="AU181" s="239" t="s">
        <v>95</v>
      </c>
      <c r="AV181" s="14" t="s">
        <v>217</v>
      </c>
      <c r="AW181" s="14" t="s">
        <v>41</v>
      </c>
      <c r="AX181" s="14" t="s">
        <v>93</v>
      </c>
      <c r="AY181" s="239" t="s">
        <v>209</v>
      </c>
    </row>
    <row r="182" spans="1:65" s="2" customFormat="1" ht="66.75" customHeight="1">
      <c r="A182" s="35"/>
      <c r="B182" s="36"/>
      <c r="C182" s="194" t="s">
        <v>7</v>
      </c>
      <c r="D182" s="194" t="s">
        <v>212</v>
      </c>
      <c r="E182" s="195" t="s">
        <v>4942</v>
      </c>
      <c r="F182" s="196" t="s">
        <v>4943</v>
      </c>
      <c r="G182" s="197" t="s">
        <v>2550</v>
      </c>
      <c r="H182" s="198">
        <v>3</v>
      </c>
      <c r="I182" s="199"/>
      <c r="J182" s="200">
        <f>ROUND(I182*H182,2)</f>
        <v>0</v>
      </c>
      <c r="K182" s="196" t="s">
        <v>1</v>
      </c>
      <c r="L182" s="40"/>
      <c r="M182" s="201" t="s">
        <v>1</v>
      </c>
      <c r="N182" s="202" t="s">
        <v>50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217</v>
      </c>
      <c r="AT182" s="205" t="s">
        <v>212</v>
      </c>
      <c r="AU182" s="205" t="s">
        <v>95</v>
      </c>
      <c r="AY182" s="17" t="s">
        <v>209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7" t="s">
        <v>93</v>
      </c>
      <c r="BK182" s="206">
        <f>ROUND(I182*H182,2)</f>
        <v>0</v>
      </c>
      <c r="BL182" s="17" t="s">
        <v>217</v>
      </c>
      <c r="BM182" s="205" t="s">
        <v>4944</v>
      </c>
    </row>
    <row r="183" spans="1:65" s="2" customFormat="1" ht="19.5">
      <c r="A183" s="35"/>
      <c r="B183" s="36"/>
      <c r="C183" s="37"/>
      <c r="D183" s="212" t="s">
        <v>221</v>
      </c>
      <c r="E183" s="37"/>
      <c r="F183" s="213" t="s">
        <v>4945</v>
      </c>
      <c r="G183" s="37"/>
      <c r="H183" s="37"/>
      <c r="I183" s="209"/>
      <c r="J183" s="37"/>
      <c r="K183" s="37"/>
      <c r="L183" s="40"/>
      <c r="M183" s="210"/>
      <c r="N183" s="211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7" t="s">
        <v>221</v>
      </c>
      <c r="AU183" s="17" t="s">
        <v>95</v>
      </c>
    </row>
    <row r="184" spans="1:65" s="2" customFormat="1" ht="24.2" customHeight="1">
      <c r="A184" s="35"/>
      <c r="B184" s="36"/>
      <c r="C184" s="250" t="s">
        <v>451</v>
      </c>
      <c r="D184" s="250" t="s">
        <v>405</v>
      </c>
      <c r="E184" s="251" t="s">
        <v>4946</v>
      </c>
      <c r="F184" s="252" t="s">
        <v>4947</v>
      </c>
      <c r="G184" s="253" t="s">
        <v>515</v>
      </c>
      <c r="H184" s="254">
        <v>3.12</v>
      </c>
      <c r="I184" s="255"/>
      <c r="J184" s="256">
        <f>ROUND(I184*H184,2)</f>
        <v>0</v>
      </c>
      <c r="K184" s="252" t="s">
        <v>324</v>
      </c>
      <c r="L184" s="257"/>
      <c r="M184" s="258" t="s">
        <v>1</v>
      </c>
      <c r="N184" s="259" t="s">
        <v>50</v>
      </c>
      <c r="O184" s="72"/>
      <c r="P184" s="203">
        <f>O184*H184</f>
        <v>0</v>
      </c>
      <c r="Q184" s="203">
        <v>6.9999999999999999E-4</v>
      </c>
      <c r="R184" s="203">
        <f>Q184*H184</f>
        <v>2.1840000000000002E-3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254</v>
      </c>
      <c r="AT184" s="205" t="s">
        <v>405</v>
      </c>
      <c r="AU184" s="205" t="s">
        <v>95</v>
      </c>
      <c r="AY184" s="17" t="s">
        <v>209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7" t="s">
        <v>93</v>
      </c>
      <c r="BK184" s="206">
        <f>ROUND(I184*H184,2)</f>
        <v>0</v>
      </c>
      <c r="BL184" s="17" t="s">
        <v>217</v>
      </c>
      <c r="BM184" s="205" t="s">
        <v>4948</v>
      </c>
    </row>
    <row r="185" spans="1:65" s="13" customFormat="1" ht="11.25">
      <c r="B185" s="214"/>
      <c r="C185" s="215"/>
      <c r="D185" s="212" t="s">
        <v>263</v>
      </c>
      <c r="E185" s="216" t="s">
        <v>1</v>
      </c>
      <c r="F185" s="217" t="s">
        <v>4949</v>
      </c>
      <c r="G185" s="215"/>
      <c r="H185" s="218">
        <v>3.12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263</v>
      </c>
      <c r="AU185" s="224" t="s">
        <v>95</v>
      </c>
      <c r="AV185" s="13" t="s">
        <v>95</v>
      </c>
      <c r="AW185" s="13" t="s">
        <v>41</v>
      </c>
      <c r="AX185" s="13" t="s">
        <v>85</v>
      </c>
      <c r="AY185" s="224" t="s">
        <v>209</v>
      </c>
    </row>
    <row r="186" spans="1:65" s="14" customFormat="1" ht="11.25">
      <c r="B186" s="229"/>
      <c r="C186" s="230"/>
      <c r="D186" s="212" t="s">
        <v>263</v>
      </c>
      <c r="E186" s="231" t="s">
        <v>1</v>
      </c>
      <c r="F186" s="232" t="s">
        <v>339</v>
      </c>
      <c r="G186" s="230"/>
      <c r="H186" s="233">
        <v>3.12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263</v>
      </c>
      <c r="AU186" s="239" t="s">
        <v>95</v>
      </c>
      <c r="AV186" s="14" t="s">
        <v>217</v>
      </c>
      <c r="AW186" s="14" t="s">
        <v>41</v>
      </c>
      <c r="AX186" s="14" t="s">
        <v>93</v>
      </c>
      <c r="AY186" s="239" t="s">
        <v>209</v>
      </c>
    </row>
    <row r="187" spans="1:65" s="2" customFormat="1" ht="33" customHeight="1">
      <c r="A187" s="35"/>
      <c r="B187" s="36"/>
      <c r="C187" s="194" t="s">
        <v>459</v>
      </c>
      <c r="D187" s="194" t="s">
        <v>212</v>
      </c>
      <c r="E187" s="195" t="s">
        <v>4950</v>
      </c>
      <c r="F187" s="196" t="s">
        <v>4951</v>
      </c>
      <c r="G187" s="197" t="s">
        <v>462</v>
      </c>
      <c r="H187" s="198">
        <v>500</v>
      </c>
      <c r="I187" s="199"/>
      <c r="J187" s="200">
        <f>ROUND(I187*H187,2)</f>
        <v>0</v>
      </c>
      <c r="K187" s="196" t="s">
        <v>324</v>
      </c>
      <c r="L187" s="40"/>
      <c r="M187" s="201" t="s">
        <v>1</v>
      </c>
      <c r="N187" s="202" t="s">
        <v>50</v>
      </c>
      <c r="O187" s="72"/>
      <c r="P187" s="203">
        <f>O187*H187</f>
        <v>0</v>
      </c>
      <c r="Q187" s="203">
        <v>3.3000000000000002E-6</v>
      </c>
      <c r="R187" s="203">
        <f>Q187*H187</f>
        <v>1.65E-3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217</v>
      </c>
      <c r="AT187" s="205" t="s">
        <v>212</v>
      </c>
      <c r="AU187" s="205" t="s">
        <v>95</v>
      </c>
      <c r="AY187" s="17" t="s">
        <v>209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7" t="s">
        <v>93</v>
      </c>
      <c r="BK187" s="206">
        <f>ROUND(I187*H187,2)</f>
        <v>0</v>
      </c>
      <c r="BL187" s="17" t="s">
        <v>217</v>
      </c>
      <c r="BM187" s="205" t="s">
        <v>4952</v>
      </c>
    </row>
    <row r="188" spans="1:65" s="2" customFormat="1" ht="11.25">
      <c r="A188" s="35"/>
      <c r="B188" s="36"/>
      <c r="C188" s="37"/>
      <c r="D188" s="207" t="s">
        <v>219</v>
      </c>
      <c r="E188" s="37"/>
      <c r="F188" s="208" t="s">
        <v>4953</v>
      </c>
      <c r="G188" s="37"/>
      <c r="H188" s="37"/>
      <c r="I188" s="209"/>
      <c r="J188" s="37"/>
      <c r="K188" s="37"/>
      <c r="L188" s="40"/>
      <c r="M188" s="210"/>
      <c r="N188" s="211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219</v>
      </c>
      <c r="AU188" s="17" t="s">
        <v>95</v>
      </c>
    </row>
    <row r="189" spans="1:65" s="13" customFormat="1" ht="11.25">
      <c r="B189" s="214"/>
      <c r="C189" s="215"/>
      <c r="D189" s="212" t="s">
        <v>263</v>
      </c>
      <c r="E189" s="216" t="s">
        <v>1</v>
      </c>
      <c r="F189" s="217" t="s">
        <v>4954</v>
      </c>
      <c r="G189" s="215"/>
      <c r="H189" s="218">
        <v>500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263</v>
      </c>
      <c r="AU189" s="224" t="s">
        <v>95</v>
      </c>
      <c r="AV189" s="13" t="s">
        <v>95</v>
      </c>
      <c r="AW189" s="13" t="s">
        <v>41</v>
      </c>
      <c r="AX189" s="13" t="s">
        <v>85</v>
      </c>
      <c r="AY189" s="224" t="s">
        <v>209</v>
      </c>
    </row>
    <row r="190" spans="1:65" s="14" customFormat="1" ht="11.25">
      <c r="B190" s="229"/>
      <c r="C190" s="230"/>
      <c r="D190" s="212" t="s">
        <v>263</v>
      </c>
      <c r="E190" s="231" t="s">
        <v>1</v>
      </c>
      <c r="F190" s="232" t="s">
        <v>339</v>
      </c>
      <c r="G190" s="230"/>
      <c r="H190" s="233">
        <v>500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263</v>
      </c>
      <c r="AU190" s="239" t="s">
        <v>95</v>
      </c>
      <c r="AV190" s="14" t="s">
        <v>217</v>
      </c>
      <c r="AW190" s="14" t="s">
        <v>41</v>
      </c>
      <c r="AX190" s="14" t="s">
        <v>93</v>
      </c>
      <c r="AY190" s="239" t="s">
        <v>209</v>
      </c>
    </row>
    <row r="191" spans="1:65" s="2" customFormat="1" ht="55.5" customHeight="1">
      <c r="A191" s="35"/>
      <c r="B191" s="36"/>
      <c r="C191" s="250" t="s">
        <v>466</v>
      </c>
      <c r="D191" s="250" t="s">
        <v>405</v>
      </c>
      <c r="E191" s="251" t="s">
        <v>4955</v>
      </c>
      <c r="F191" s="252" t="s">
        <v>4956</v>
      </c>
      <c r="G191" s="253" t="s">
        <v>4957</v>
      </c>
      <c r="H191" s="254">
        <v>1.63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50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254</v>
      </c>
      <c r="AT191" s="205" t="s">
        <v>405</v>
      </c>
      <c r="AU191" s="205" t="s">
        <v>95</v>
      </c>
      <c r="AY191" s="17" t="s">
        <v>209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7" t="s">
        <v>93</v>
      </c>
      <c r="BK191" s="206">
        <f>ROUND(I191*H191,2)</f>
        <v>0</v>
      </c>
      <c r="BL191" s="17" t="s">
        <v>217</v>
      </c>
      <c r="BM191" s="205" t="s">
        <v>4958</v>
      </c>
    </row>
    <row r="192" spans="1:65" s="13" customFormat="1" ht="11.25">
      <c r="B192" s="214"/>
      <c r="C192" s="215"/>
      <c r="D192" s="212" t="s">
        <v>263</v>
      </c>
      <c r="E192" s="216" t="s">
        <v>1</v>
      </c>
      <c r="F192" s="217" t="s">
        <v>4959</v>
      </c>
      <c r="G192" s="215"/>
      <c r="H192" s="218">
        <v>1.63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263</v>
      </c>
      <c r="AU192" s="224" t="s">
        <v>95</v>
      </c>
      <c r="AV192" s="13" t="s">
        <v>95</v>
      </c>
      <c r="AW192" s="13" t="s">
        <v>41</v>
      </c>
      <c r="AX192" s="13" t="s">
        <v>85</v>
      </c>
      <c r="AY192" s="224" t="s">
        <v>209</v>
      </c>
    </row>
    <row r="193" spans="1:65" s="14" customFormat="1" ht="11.25">
      <c r="B193" s="229"/>
      <c r="C193" s="230"/>
      <c r="D193" s="212" t="s">
        <v>263</v>
      </c>
      <c r="E193" s="231" t="s">
        <v>1</v>
      </c>
      <c r="F193" s="232" t="s">
        <v>339</v>
      </c>
      <c r="G193" s="230"/>
      <c r="H193" s="233">
        <v>1.63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263</v>
      </c>
      <c r="AU193" s="239" t="s">
        <v>95</v>
      </c>
      <c r="AV193" s="14" t="s">
        <v>217</v>
      </c>
      <c r="AW193" s="14" t="s">
        <v>41</v>
      </c>
      <c r="AX193" s="14" t="s">
        <v>93</v>
      </c>
      <c r="AY193" s="239" t="s">
        <v>209</v>
      </c>
    </row>
    <row r="194" spans="1:65" s="2" customFormat="1" ht="24.2" customHeight="1">
      <c r="A194" s="35"/>
      <c r="B194" s="36"/>
      <c r="C194" s="194" t="s">
        <v>471</v>
      </c>
      <c r="D194" s="194" t="s">
        <v>212</v>
      </c>
      <c r="E194" s="195" t="s">
        <v>4960</v>
      </c>
      <c r="F194" s="196" t="s">
        <v>4961</v>
      </c>
      <c r="G194" s="197" t="s">
        <v>462</v>
      </c>
      <c r="H194" s="198">
        <v>3</v>
      </c>
      <c r="I194" s="199"/>
      <c r="J194" s="200">
        <f>ROUND(I194*H194,2)</f>
        <v>0</v>
      </c>
      <c r="K194" s="196" t="s">
        <v>324</v>
      </c>
      <c r="L194" s="40"/>
      <c r="M194" s="201" t="s">
        <v>1</v>
      </c>
      <c r="N194" s="202" t="s">
        <v>50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217</v>
      </c>
      <c r="AT194" s="205" t="s">
        <v>212</v>
      </c>
      <c r="AU194" s="205" t="s">
        <v>95</v>
      </c>
      <c r="AY194" s="17" t="s">
        <v>209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7" t="s">
        <v>93</v>
      </c>
      <c r="BK194" s="206">
        <f>ROUND(I194*H194,2)</f>
        <v>0</v>
      </c>
      <c r="BL194" s="17" t="s">
        <v>217</v>
      </c>
      <c r="BM194" s="205" t="s">
        <v>4962</v>
      </c>
    </row>
    <row r="195" spans="1:65" s="2" customFormat="1" ht="11.25">
      <c r="A195" s="35"/>
      <c r="B195" s="36"/>
      <c r="C195" s="37"/>
      <c r="D195" s="207" t="s">
        <v>219</v>
      </c>
      <c r="E195" s="37"/>
      <c r="F195" s="208" t="s">
        <v>4963</v>
      </c>
      <c r="G195" s="37"/>
      <c r="H195" s="37"/>
      <c r="I195" s="209"/>
      <c r="J195" s="37"/>
      <c r="K195" s="37"/>
      <c r="L195" s="40"/>
      <c r="M195" s="210"/>
      <c r="N195" s="211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7" t="s">
        <v>219</v>
      </c>
      <c r="AU195" s="17" t="s">
        <v>95</v>
      </c>
    </row>
    <row r="196" spans="1:65" s="2" customFormat="1" ht="16.5" customHeight="1">
      <c r="A196" s="35"/>
      <c r="B196" s="36"/>
      <c r="C196" s="250" t="s">
        <v>477</v>
      </c>
      <c r="D196" s="250" t="s">
        <v>405</v>
      </c>
      <c r="E196" s="251" t="s">
        <v>4964</v>
      </c>
      <c r="F196" s="252" t="s">
        <v>4965</v>
      </c>
      <c r="G196" s="253" t="s">
        <v>342</v>
      </c>
      <c r="H196" s="254">
        <v>0.309</v>
      </c>
      <c r="I196" s="255"/>
      <c r="J196" s="256">
        <f>ROUND(I196*H196,2)</f>
        <v>0</v>
      </c>
      <c r="K196" s="252" t="s">
        <v>324</v>
      </c>
      <c r="L196" s="257"/>
      <c r="M196" s="258" t="s">
        <v>1</v>
      </c>
      <c r="N196" s="259" t="s">
        <v>50</v>
      </c>
      <c r="O196" s="72"/>
      <c r="P196" s="203">
        <f>O196*H196</f>
        <v>0</v>
      </c>
      <c r="Q196" s="203">
        <v>0.2</v>
      </c>
      <c r="R196" s="203">
        <f>Q196*H196</f>
        <v>6.1800000000000001E-2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254</v>
      </c>
      <c r="AT196" s="205" t="s">
        <v>405</v>
      </c>
      <c r="AU196" s="205" t="s">
        <v>95</v>
      </c>
      <c r="AY196" s="17" t="s">
        <v>209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7" t="s">
        <v>93</v>
      </c>
      <c r="BK196" s="206">
        <f>ROUND(I196*H196,2)</f>
        <v>0</v>
      </c>
      <c r="BL196" s="17" t="s">
        <v>217</v>
      </c>
      <c r="BM196" s="205" t="s">
        <v>4966</v>
      </c>
    </row>
    <row r="197" spans="1:65" s="13" customFormat="1" ht="11.25">
      <c r="B197" s="214"/>
      <c r="C197" s="215"/>
      <c r="D197" s="212" t="s">
        <v>263</v>
      </c>
      <c r="E197" s="216" t="s">
        <v>1</v>
      </c>
      <c r="F197" s="217" t="s">
        <v>4967</v>
      </c>
      <c r="G197" s="215"/>
      <c r="H197" s="218">
        <v>0.309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263</v>
      </c>
      <c r="AU197" s="224" t="s">
        <v>95</v>
      </c>
      <c r="AV197" s="13" t="s">
        <v>95</v>
      </c>
      <c r="AW197" s="13" t="s">
        <v>41</v>
      </c>
      <c r="AX197" s="13" t="s">
        <v>85</v>
      </c>
      <c r="AY197" s="224" t="s">
        <v>209</v>
      </c>
    </row>
    <row r="198" spans="1:65" s="14" customFormat="1" ht="11.25">
      <c r="B198" s="229"/>
      <c r="C198" s="230"/>
      <c r="D198" s="212" t="s">
        <v>263</v>
      </c>
      <c r="E198" s="231" t="s">
        <v>1</v>
      </c>
      <c r="F198" s="232" t="s">
        <v>339</v>
      </c>
      <c r="G198" s="230"/>
      <c r="H198" s="233">
        <v>0.309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263</v>
      </c>
      <c r="AU198" s="239" t="s">
        <v>95</v>
      </c>
      <c r="AV198" s="14" t="s">
        <v>217</v>
      </c>
      <c r="AW198" s="14" t="s">
        <v>41</v>
      </c>
      <c r="AX198" s="14" t="s">
        <v>93</v>
      </c>
      <c r="AY198" s="239" t="s">
        <v>209</v>
      </c>
    </row>
    <row r="199" spans="1:65" s="2" customFormat="1" ht="24.2" customHeight="1">
      <c r="A199" s="35"/>
      <c r="B199" s="36"/>
      <c r="C199" s="194" t="s">
        <v>483</v>
      </c>
      <c r="D199" s="194" t="s">
        <v>212</v>
      </c>
      <c r="E199" s="195" t="s">
        <v>4968</v>
      </c>
      <c r="F199" s="196" t="s">
        <v>4969</v>
      </c>
      <c r="G199" s="197" t="s">
        <v>383</v>
      </c>
      <c r="H199" s="198">
        <v>2E-3</v>
      </c>
      <c r="I199" s="199"/>
      <c r="J199" s="200">
        <f>ROUND(I199*H199,2)</f>
        <v>0</v>
      </c>
      <c r="K199" s="196" t="s">
        <v>324</v>
      </c>
      <c r="L199" s="40"/>
      <c r="M199" s="201" t="s">
        <v>1</v>
      </c>
      <c r="N199" s="202" t="s">
        <v>50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217</v>
      </c>
      <c r="AT199" s="205" t="s">
        <v>212</v>
      </c>
      <c r="AU199" s="205" t="s">
        <v>95</v>
      </c>
      <c r="AY199" s="17" t="s">
        <v>209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7" t="s">
        <v>93</v>
      </c>
      <c r="BK199" s="206">
        <f>ROUND(I199*H199,2)</f>
        <v>0</v>
      </c>
      <c r="BL199" s="17" t="s">
        <v>217</v>
      </c>
      <c r="BM199" s="205" t="s">
        <v>4970</v>
      </c>
    </row>
    <row r="200" spans="1:65" s="2" customFormat="1" ht="11.25">
      <c r="A200" s="35"/>
      <c r="B200" s="36"/>
      <c r="C200" s="37"/>
      <c r="D200" s="207" t="s">
        <v>219</v>
      </c>
      <c r="E200" s="37"/>
      <c r="F200" s="208" t="s">
        <v>4971</v>
      </c>
      <c r="G200" s="37"/>
      <c r="H200" s="37"/>
      <c r="I200" s="209"/>
      <c r="J200" s="37"/>
      <c r="K200" s="37"/>
      <c r="L200" s="40"/>
      <c r="M200" s="210"/>
      <c r="N200" s="211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7" t="s">
        <v>219</v>
      </c>
      <c r="AU200" s="17" t="s">
        <v>95</v>
      </c>
    </row>
    <row r="201" spans="1:65" s="13" customFormat="1" ht="11.25">
      <c r="B201" s="214"/>
      <c r="C201" s="215"/>
      <c r="D201" s="212" t="s">
        <v>263</v>
      </c>
      <c r="E201" s="216" t="s">
        <v>1</v>
      </c>
      <c r="F201" s="217" t="s">
        <v>4972</v>
      </c>
      <c r="G201" s="215"/>
      <c r="H201" s="218">
        <v>2E-3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263</v>
      </c>
      <c r="AU201" s="224" t="s">
        <v>95</v>
      </c>
      <c r="AV201" s="13" t="s">
        <v>95</v>
      </c>
      <c r="AW201" s="13" t="s">
        <v>41</v>
      </c>
      <c r="AX201" s="13" t="s">
        <v>85</v>
      </c>
      <c r="AY201" s="224" t="s">
        <v>209</v>
      </c>
    </row>
    <row r="202" spans="1:65" s="14" customFormat="1" ht="11.25">
      <c r="B202" s="229"/>
      <c r="C202" s="230"/>
      <c r="D202" s="212" t="s">
        <v>263</v>
      </c>
      <c r="E202" s="231" t="s">
        <v>1</v>
      </c>
      <c r="F202" s="232" t="s">
        <v>339</v>
      </c>
      <c r="G202" s="230"/>
      <c r="H202" s="233">
        <v>2E-3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263</v>
      </c>
      <c r="AU202" s="239" t="s">
        <v>95</v>
      </c>
      <c r="AV202" s="14" t="s">
        <v>217</v>
      </c>
      <c r="AW202" s="14" t="s">
        <v>41</v>
      </c>
      <c r="AX202" s="14" t="s">
        <v>93</v>
      </c>
      <c r="AY202" s="239" t="s">
        <v>209</v>
      </c>
    </row>
    <row r="203" spans="1:65" s="2" customFormat="1" ht="24.2" customHeight="1">
      <c r="A203" s="35"/>
      <c r="B203" s="36"/>
      <c r="C203" s="250" t="s">
        <v>490</v>
      </c>
      <c r="D203" s="250" t="s">
        <v>405</v>
      </c>
      <c r="E203" s="251" t="s">
        <v>4973</v>
      </c>
      <c r="F203" s="252" t="s">
        <v>4974</v>
      </c>
      <c r="G203" s="253" t="s">
        <v>2550</v>
      </c>
      <c r="H203" s="254">
        <v>15.45</v>
      </c>
      <c r="I203" s="255"/>
      <c r="J203" s="256">
        <f>ROUND(I203*H203,2)</f>
        <v>0</v>
      </c>
      <c r="K203" s="252" t="s">
        <v>1</v>
      </c>
      <c r="L203" s="257"/>
      <c r="M203" s="258" t="s">
        <v>1</v>
      </c>
      <c r="N203" s="259" t="s">
        <v>50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254</v>
      </c>
      <c r="AT203" s="205" t="s">
        <v>405</v>
      </c>
      <c r="AU203" s="205" t="s">
        <v>95</v>
      </c>
      <c r="AY203" s="17" t="s">
        <v>209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7" t="s">
        <v>93</v>
      </c>
      <c r="BK203" s="206">
        <f>ROUND(I203*H203,2)</f>
        <v>0</v>
      </c>
      <c r="BL203" s="17" t="s">
        <v>217</v>
      </c>
      <c r="BM203" s="205" t="s">
        <v>4975</v>
      </c>
    </row>
    <row r="204" spans="1:65" s="13" customFormat="1" ht="11.25">
      <c r="B204" s="214"/>
      <c r="C204" s="215"/>
      <c r="D204" s="212" t="s">
        <v>263</v>
      </c>
      <c r="E204" s="216" t="s">
        <v>1</v>
      </c>
      <c r="F204" s="217" t="s">
        <v>4976</v>
      </c>
      <c r="G204" s="215"/>
      <c r="H204" s="218">
        <v>15.45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263</v>
      </c>
      <c r="AU204" s="224" t="s">
        <v>95</v>
      </c>
      <c r="AV204" s="13" t="s">
        <v>95</v>
      </c>
      <c r="AW204" s="13" t="s">
        <v>41</v>
      </c>
      <c r="AX204" s="13" t="s">
        <v>85</v>
      </c>
      <c r="AY204" s="224" t="s">
        <v>209</v>
      </c>
    </row>
    <row r="205" spans="1:65" s="14" customFormat="1" ht="11.25">
      <c r="B205" s="229"/>
      <c r="C205" s="230"/>
      <c r="D205" s="212" t="s">
        <v>263</v>
      </c>
      <c r="E205" s="231" t="s">
        <v>1</v>
      </c>
      <c r="F205" s="232" t="s">
        <v>339</v>
      </c>
      <c r="G205" s="230"/>
      <c r="H205" s="233">
        <v>15.45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263</v>
      </c>
      <c r="AU205" s="239" t="s">
        <v>95</v>
      </c>
      <c r="AV205" s="14" t="s">
        <v>217</v>
      </c>
      <c r="AW205" s="14" t="s">
        <v>41</v>
      </c>
      <c r="AX205" s="14" t="s">
        <v>93</v>
      </c>
      <c r="AY205" s="239" t="s">
        <v>209</v>
      </c>
    </row>
    <row r="206" spans="1:65" s="2" customFormat="1" ht="16.5" customHeight="1">
      <c r="A206" s="35"/>
      <c r="B206" s="36"/>
      <c r="C206" s="194" t="s">
        <v>499</v>
      </c>
      <c r="D206" s="194" t="s">
        <v>212</v>
      </c>
      <c r="E206" s="195" t="s">
        <v>4977</v>
      </c>
      <c r="F206" s="196" t="s">
        <v>4978</v>
      </c>
      <c r="G206" s="197" t="s">
        <v>342</v>
      </c>
      <c r="H206" s="198">
        <v>1.8</v>
      </c>
      <c r="I206" s="199"/>
      <c r="J206" s="200">
        <f>ROUND(I206*H206,2)</f>
        <v>0</v>
      </c>
      <c r="K206" s="196" t="s">
        <v>324</v>
      </c>
      <c r="L206" s="40"/>
      <c r="M206" s="201" t="s">
        <v>1</v>
      </c>
      <c r="N206" s="202" t="s">
        <v>50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217</v>
      </c>
      <c r="AT206" s="205" t="s">
        <v>212</v>
      </c>
      <c r="AU206" s="205" t="s">
        <v>95</v>
      </c>
      <c r="AY206" s="17" t="s">
        <v>209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7" t="s">
        <v>93</v>
      </c>
      <c r="BK206" s="206">
        <f>ROUND(I206*H206,2)</f>
        <v>0</v>
      </c>
      <c r="BL206" s="17" t="s">
        <v>217</v>
      </c>
      <c r="BM206" s="205" t="s">
        <v>4979</v>
      </c>
    </row>
    <row r="207" spans="1:65" s="2" customFormat="1" ht="11.25">
      <c r="A207" s="35"/>
      <c r="B207" s="36"/>
      <c r="C207" s="37"/>
      <c r="D207" s="207" t="s">
        <v>219</v>
      </c>
      <c r="E207" s="37"/>
      <c r="F207" s="208" t="s">
        <v>4980</v>
      </c>
      <c r="G207" s="37"/>
      <c r="H207" s="37"/>
      <c r="I207" s="209"/>
      <c r="J207" s="37"/>
      <c r="K207" s="37"/>
      <c r="L207" s="40"/>
      <c r="M207" s="210"/>
      <c r="N207" s="211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7" t="s">
        <v>219</v>
      </c>
      <c r="AU207" s="17" t="s">
        <v>95</v>
      </c>
    </row>
    <row r="208" spans="1:65" s="13" customFormat="1" ht="11.25">
      <c r="B208" s="214"/>
      <c r="C208" s="215"/>
      <c r="D208" s="212" t="s">
        <v>263</v>
      </c>
      <c r="E208" s="216" t="s">
        <v>1</v>
      </c>
      <c r="F208" s="217" t="s">
        <v>4981</v>
      </c>
      <c r="G208" s="215"/>
      <c r="H208" s="218">
        <v>1.8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263</v>
      </c>
      <c r="AU208" s="224" t="s">
        <v>95</v>
      </c>
      <c r="AV208" s="13" t="s">
        <v>95</v>
      </c>
      <c r="AW208" s="13" t="s">
        <v>41</v>
      </c>
      <c r="AX208" s="13" t="s">
        <v>85</v>
      </c>
      <c r="AY208" s="224" t="s">
        <v>209</v>
      </c>
    </row>
    <row r="209" spans="1:65" s="14" customFormat="1" ht="11.25">
      <c r="B209" s="229"/>
      <c r="C209" s="230"/>
      <c r="D209" s="212" t="s">
        <v>263</v>
      </c>
      <c r="E209" s="231" t="s">
        <v>1</v>
      </c>
      <c r="F209" s="232" t="s">
        <v>339</v>
      </c>
      <c r="G209" s="230"/>
      <c r="H209" s="233">
        <v>1.8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263</v>
      </c>
      <c r="AU209" s="239" t="s">
        <v>95</v>
      </c>
      <c r="AV209" s="14" t="s">
        <v>217</v>
      </c>
      <c r="AW209" s="14" t="s">
        <v>41</v>
      </c>
      <c r="AX209" s="14" t="s">
        <v>93</v>
      </c>
      <c r="AY209" s="239" t="s">
        <v>209</v>
      </c>
    </row>
    <row r="210" spans="1:65" s="2" customFormat="1" ht="16.5" customHeight="1">
      <c r="A210" s="35"/>
      <c r="B210" s="36"/>
      <c r="C210" s="250" t="s">
        <v>512</v>
      </c>
      <c r="D210" s="250" t="s">
        <v>405</v>
      </c>
      <c r="E210" s="251" t="s">
        <v>4982</v>
      </c>
      <c r="F210" s="252" t="s">
        <v>4983</v>
      </c>
      <c r="G210" s="253" t="s">
        <v>342</v>
      </c>
      <c r="H210" s="254">
        <v>1.8</v>
      </c>
      <c r="I210" s="255"/>
      <c r="J210" s="256">
        <f>ROUND(I210*H210,2)</f>
        <v>0</v>
      </c>
      <c r="K210" s="252" t="s">
        <v>4921</v>
      </c>
      <c r="L210" s="257"/>
      <c r="M210" s="258" t="s">
        <v>1</v>
      </c>
      <c r="N210" s="259" t="s">
        <v>50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254</v>
      </c>
      <c r="AT210" s="205" t="s">
        <v>405</v>
      </c>
      <c r="AU210" s="205" t="s">
        <v>95</v>
      </c>
      <c r="AY210" s="17" t="s">
        <v>209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7" t="s">
        <v>93</v>
      </c>
      <c r="BK210" s="206">
        <f>ROUND(I210*H210,2)</f>
        <v>0</v>
      </c>
      <c r="BL210" s="17" t="s">
        <v>217</v>
      </c>
      <c r="BM210" s="205" t="s">
        <v>4984</v>
      </c>
    </row>
    <row r="211" spans="1:65" s="13" customFormat="1" ht="11.25">
      <c r="B211" s="214"/>
      <c r="C211" s="215"/>
      <c r="D211" s="212" t="s">
        <v>263</v>
      </c>
      <c r="E211" s="216" t="s">
        <v>1</v>
      </c>
      <c r="F211" s="217" t="s">
        <v>4981</v>
      </c>
      <c r="G211" s="215"/>
      <c r="H211" s="218">
        <v>1.8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263</v>
      </c>
      <c r="AU211" s="224" t="s">
        <v>95</v>
      </c>
      <c r="AV211" s="13" t="s">
        <v>95</v>
      </c>
      <c r="AW211" s="13" t="s">
        <v>41</v>
      </c>
      <c r="AX211" s="13" t="s">
        <v>85</v>
      </c>
      <c r="AY211" s="224" t="s">
        <v>209</v>
      </c>
    </row>
    <row r="212" spans="1:65" s="14" customFormat="1" ht="11.25">
      <c r="B212" s="229"/>
      <c r="C212" s="230"/>
      <c r="D212" s="212" t="s">
        <v>263</v>
      </c>
      <c r="E212" s="231" t="s">
        <v>1</v>
      </c>
      <c r="F212" s="232" t="s">
        <v>339</v>
      </c>
      <c r="G212" s="230"/>
      <c r="H212" s="233">
        <v>1.8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263</v>
      </c>
      <c r="AU212" s="239" t="s">
        <v>95</v>
      </c>
      <c r="AV212" s="14" t="s">
        <v>217</v>
      </c>
      <c r="AW212" s="14" t="s">
        <v>41</v>
      </c>
      <c r="AX212" s="14" t="s">
        <v>93</v>
      </c>
      <c r="AY212" s="239" t="s">
        <v>209</v>
      </c>
    </row>
    <row r="213" spans="1:65" s="2" customFormat="1" ht="24.2" customHeight="1">
      <c r="A213" s="35"/>
      <c r="B213" s="36"/>
      <c r="C213" s="194" t="s">
        <v>519</v>
      </c>
      <c r="D213" s="194" t="s">
        <v>212</v>
      </c>
      <c r="E213" s="195" t="s">
        <v>4985</v>
      </c>
      <c r="F213" s="196" t="s">
        <v>4986</v>
      </c>
      <c r="G213" s="197" t="s">
        <v>383</v>
      </c>
      <c r="H213" s="198">
        <v>40.948999999999998</v>
      </c>
      <c r="I213" s="199"/>
      <c r="J213" s="200">
        <f>ROUND(I213*H213,2)</f>
        <v>0</v>
      </c>
      <c r="K213" s="196" t="s">
        <v>324</v>
      </c>
      <c r="L213" s="40"/>
      <c r="M213" s="201" t="s">
        <v>1</v>
      </c>
      <c r="N213" s="202" t="s">
        <v>50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217</v>
      </c>
      <c r="AT213" s="205" t="s">
        <v>212</v>
      </c>
      <c r="AU213" s="205" t="s">
        <v>95</v>
      </c>
      <c r="AY213" s="17" t="s">
        <v>209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7" t="s">
        <v>93</v>
      </c>
      <c r="BK213" s="206">
        <f>ROUND(I213*H213,2)</f>
        <v>0</v>
      </c>
      <c r="BL213" s="17" t="s">
        <v>217</v>
      </c>
      <c r="BM213" s="205" t="s">
        <v>4987</v>
      </c>
    </row>
    <row r="214" spans="1:65" s="2" customFormat="1" ht="11.25">
      <c r="A214" s="35"/>
      <c r="B214" s="36"/>
      <c r="C214" s="37"/>
      <c r="D214" s="207" t="s">
        <v>219</v>
      </c>
      <c r="E214" s="37"/>
      <c r="F214" s="208" t="s">
        <v>4988</v>
      </c>
      <c r="G214" s="37"/>
      <c r="H214" s="37"/>
      <c r="I214" s="209"/>
      <c r="J214" s="37"/>
      <c r="K214" s="37"/>
      <c r="L214" s="40"/>
      <c r="M214" s="210"/>
      <c r="N214" s="211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7" t="s">
        <v>219</v>
      </c>
      <c r="AU214" s="17" t="s">
        <v>95</v>
      </c>
    </row>
    <row r="215" spans="1:65" s="12" customFormat="1" ht="22.9" customHeight="1">
      <c r="B215" s="178"/>
      <c r="C215" s="179"/>
      <c r="D215" s="180" t="s">
        <v>84</v>
      </c>
      <c r="E215" s="192" t="s">
        <v>1034</v>
      </c>
      <c r="F215" s="192" t="s">
        <v>1035</v>
      </c>
      <c r="G215" s="179"/>
      <c r="H215" s="179"/>
      <c r="I215" s="182"/>
      <c r="J215" s="193">
        <f>BK215</f>
        <v>0</v>
      </c>
      <c r="K215" s="179"/>
      <c r="L215" s="184"/>
      <c r="M215" s="185"/>
      <c r="N215" s="186"/>
      <c r="O215" s="186"/>
      <c r="P215" s="187">
        <f>SUM(P216:P217)</f>
        <v>0</v>
      </c>
      <c r="Q215" s="186"/>
      <c r="R215" s="187">
        <f>SUM(R216:R217)</f>
        <v>0</v>
      </c>
      <c r="S215" s="186"/>
      <c r="T215" s="188">
        <f>SUM(T216:T217)</f>
        <v>0</v>
      </c>
      <c r="AR215" s="189" t="s">
        <v>93</v>
      </c>
      <c r="AT215" s="190" t="s">
        <v>84</v>
      </c>
      <c r="AU215" s="190" t="s">
        <v>93</v>
      </c>
      <c r="AY215" s="189" t="s">
        <v>209</v>
      </c>
      <c r="BK215" s="191">
        <f>SUM(BK216:BK217)</f>
        <v>0</v>
      </c>
    </row>
    <row r="216" spans="1:65" s="2" customFormat="1" ht="24.2" customHeight="1">
      <c r="A216" s="35"/>
      <c r="B216" s="36"/>
      <c r="C216" s="194" t="s">
        <v>526</v>
      </c>
      <c r="D216" s="194" t="s">
        <v>212</v>
      </c>
      <c r="E216" s="195" t="s">
        <v>4716</v>
      </c>
      <c r="F216" s="196" t="s">
        <v>4717</v>
      </c>
      <c r="G216" s="197" t="s">
        <v>383</v>
      </c>
      <c r="H216" s="198">
        <v>40.948999999999998</v>
      </c>
      <c r="I216" s="199"/>
      <c r="J216" s="200">
        <f>ROUND(I216*H216,2)</f>
        <v>0</v>
      </c>
      <c r="K216" s="196" t="s">
        <v>324</v>
      </c>
      <c r="L216" s="40"/>
      <c r="M216" s="201" t="s">
        <v>1</v>
      </c>
      <c r="N216" s="202" t="s">
        <v>50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217</v>
      </c>
      <c r="AT216" s="205" t="s">
        <v>212</v>
      </c>
      <c r="AU216" s="205" t="s">
        <v>95</v>
      </c>
      <c r="AY216" s="17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93</v>
      </c>
      <c r="BK216" s="206">
        <f>ROUND(I216*H216,2)</f>
        <v>0</v>
      </c>
      <c r="BL216" s="17" t="s">
        <v>217</v>
      </c>
      <c r="BM216" s="205" t="s">
        <v>4989</v>
      </c>
    </row>
    <row r="217" spans="1:65" s="2" customFormat="1" ht="11.25">
      <c r="A217" s="35"/>
      <c r="B217" s="36"/>
      <c r="C217" s="37"/>
      <c r="D217" s="207" t="s">
        <v>219</v>
      </c>
      <c r="E217" s="37"/>
      <c r="F217" s="208" t="s">
        <v>4990</v>
      </c>
      <c r="G217" s="37"/>
      <c r="H217" s="37"/>
      <c r="I217" s="209"/>
      <c r="J217" s="37"/>
      <c r="K217" s="37"/>
      <c r="L217" s="40"/>
      <c r="M217" s="225"/>
      <c r="N217" s="226"/>
      <c r="O217" s="227"/>
      <c r="P217" s="227"/>
      <c r="Q217" s="227"/>
      <c r="R217" s="227"/>
      <c r="S217" s="227"/>
      <c r="T217" s="228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7" t="s">
        <v>219</v>
      </c>
      <c r="AU217" s="17" t="s">
        <v>95</v>
      </c>
    </row>
    <row r="218" spans="1:65" s="2" customFormat="1" ht="6.95" customHeight="1">
      <c r="A218" s="35"/>
      <c r="B218" s="55"/>
      <c r="C218" s="56"/>
      <c r="D218" s="56"/>
      <c r="E218" s="56"/>
      <c r="F218" s="56"/>
      <c r="G218" s="56"/>
      <c r="H218" s="56"/>
      <c r="I218" s="56"/>
      <c r="J218" s="56"/>
      <c r="K218" s="56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+sfdhqSVuguZBmMqVEAk4grlHQr8l3SQA/s3Y68PQ87l3tQV5oZH2wcKfKN5Z2rdebD/5gRoPg/OZZs41yC3Sg==" saltValue="4SpT86zahOzF4e2S5TycWlJ+KbOLoTZ3eJcpVXdZ4NeBoZJuMQ5vCgbtnvKCnuW1K3Au5UMipp7AGYLbmQtKuw==" spinCount="100000" sheet="1" objects="1" scenarios="1" formatColumns="0" formatRows="0" autoFilter="0"/>
  <autoFilter ref="C121:K217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hyperlinks>
    <hyperlink ref="F126" r:id="rId1"/>
    <hyperlink ref="F130" r:id="rId2"/>
    <hyperlink ref="F135" r:id="rId3"/>
    <hyperlink ref="F142" r:id="rId4"/>
    <hyperlink ref="F149" r:id="rId5"/>
    <hyperlink ref="F151" r:id="rId6"/>
    <hyperlink ref="F158" r:id="rId7"/>
    <hyperlink ref="F171" r:id="rId8"/>
    <hyperlink ref="F173" r:id="rId9"/>
    <hyperlink ref="F188" r:id="rId10"/>
    <hyperlink ref="F195" r:id="rId11"/>
    <hyperlink ref="F200" r:id="rId12"/>
    <hyperlink ref="F207" r:id="rId13"/>
    <hyperlink ref="F214" r:id="rId14"/>
    <hyperlink ref="F217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000 - Vedlejší rozpočtové...</vt:lpstr>
      <vt:lpstr>D.1 - SO-01 - Architekton...</vt:lpstr>
      <vt:lpstr>D.4.01 - Zdravotně techni...</vt:lpstr>
      <vt:lpstr>D.4.02 - Tepelné čerpadlo</vt:lpstr>
      <vt:lpstr>D.4.03 - Vytápění</vt:lpstr>
      <vt:lpstr>D.4.04 - Vzduchotechnika</vt:lpstr>
      <vt:lpstr>D.4.05 - Elektro silnoproud</vt:lpstr>
      <vt:lpstr>D.4.06 - Osvětlení</vt:lpstr>
      <vt:lpstr>D.4.07 - Systém ochrany p...</vt:lpstr>
      <vt:lpstr>01 - EZS</vt:lpstr>
      <vt:lpstr>02 - SKS_CCTV</vt:lpstr>
      <vt:lpstr>03 - STA</vt:lpstr>
      <vt:lpstr>04 - NS</vt:lpstr>
      <vt:lpstr>D.4.09 - Fotovoltaika</vt:lpstr>
      <vt:lpstr>D.4.11 - Dopravní řešení</vt:lpstr>
      <vt:lpstr>D.5.01 - Zemní vrty a při...</vt:lpstr>
      <vt:lpstr>D.5.02 - SO-12 - přípojka...</vt:lpstr>
      <vt:lpstr>D.5.03 - SO-13 - dešťová ...</vt:lpstr>
      <vt:lpstr>D.5.04 - SO-14 - přípojka...</vt:lpstr>
      <vt:lpstr>D.6.01 - SO 21 - Venkovní...</vt:lpstr>
      <vt:lpstr>D.6.02 - SO 22 - Skluzavky</vt:lpstr>
      <vt:lpstr>D.6.03 - SO 23 - Oplocení</vt:lpstr>
      <vt:lpstr>D.6.04 - SO 00 - Zahrada</vt:lpstr>
      <vt:lpstr>'000 - Vedlejší rozpočtové...'!Názvy_tisku</vt:lpstr>
      <vt:lpstr>'01 - EZS'!Názvy_tisku</vt:lpstr>
      <vt:lpstr>'02 - SKS_CCTV'!Názvy_tisku</vt:lpstr>
      <vt:lpstr>'03 - STA'!Názvy_tisku</vt:lpstr>
      <vt:lpstr>'04 - NS'!Názvy_tisku</vt:lpstr>
      <vt:lpstr>'D.1 - SO-01 - Architekton...'!Názvy_tisku</vt:lpstr>
      <vt:lpstr>'D.4.01 - Zdravotně techni...'!Názvy_tisku</vt:lpstr>
      <vt:lpstr>'D.4.02 - Tepelné čerpadlo'!Názvy_tisku</vt:lpstr>
      <vt:lpstr>'D.4.03 - Vytápění'!Názvy_tisku</vt:lpstr>
      <vt:lpstr>'D.4.04 - Vzduchotechnika'!Názvy_tisku</vt:lpstr>
      <vt:lpstr>'D.4.05 - Elektro silnoproud'!Názvy_tisku</vt:lpstr>
      <vt:lpstr>'D.4.06 - Osvětlení'!Názvy_tisku</vt:lpstr>
      <vt:lpstr>'D.4.07 - Systém ochrany p...'!Názvy_tisku</vt:lpstr>
      <vt:lpstr>'D.4.09 - Fotovoltaika'!Názvy_tisku</vt:lpstr>
      <vt:lpstr>'D.4.11 - Dopravní řešení'!Názvy_tisku</vt:lpstr>
      <vt:lpstr>'D.5.01 - Zemní vrty a při...'!Názvy_tisku</vt:lpstr>
      <vt:lpstr>'D.5.02 - SO-12 - přípojka...'!Názvy_tisku</vt:lpstr>
      <vt:lpstr>'D.5.03 - SO-13 - dešťová ...'!Názvy_tisku</vt:lpstr>
      <vt:lpstr>'D.5.04 - SO-14 - přípojka...'!Názvy_tisku</vt:lpstr>
      <vt:lpstr>'D.6.01 - SO 21 - Venkovní...'!Názvy_tisku</vt:lpstr>
      <vt:lpstr>'D.6.02 - SO 22 - Skluzavky'!Názvy_tisku</vt:lpstr>
      <vt:lpstr>'D.6.03 - SO 23 - Oplocení'!Názvy_tisku</vt:lpstr>
      <vt:lpstr>'D.6.04 - SO 00 - Zahrada'!Názvy_tisku</vt:lpstr>
      <vt:lpstr>'Rekapitulace stavby'!Názvy_tisku</vt:lpstr>
      <vt:lpstr>'000 - Vedlejší rozpočtové...'!Oblast_tisku</vt:lpstr>
      <vt:lpstr>'01 - EZS'!Oblast_tisku</vt:lpstr>
      <vt:lpstr>'02 - SKS_CCTV'!Oblast_tisku</vt:lpstr>
      <vt:lpstr>'03 - STA'!Oblast_tisku</vt:lpstr>
      <vt:lpstr>'04 - NS'!Oblast_tisku</vt:lpstr>
      <vt:lpstr>'D.1 - SO-01 - Architekton...'!Oblast_tisku</vt:lpstr>
      <vt:lpstr>'D.4.01 - Zdravotně techni...'!Oblast_tisku</vt:lpstr>
      <vt:lpstr>'D.4.02 - Tepelné čerpadlo'!Oblast_tisku</vt:lpstr>
      <vt:lpstr>'D.4.03 - Vytápění'!Oblast_tisku</vt:lpstr>
      <vt:lpstr>'D.4.04 - Vzduchotechnika'!Oblast_tisku</vt:lpstr>
      <vt:lpstr>'D.4.05 - Elektro silnoproud'!Oblast_tisku</vt:lpstr>
      <vt:lpstr>'D.4.06 - Osvětlení'!Oblast_tisku</vt:lpstr>
      <vt:lpstr>'D.4.07 - Systém ochrany p...'!Oblast_tisku</vt:lpstr>
      <vt:lpstr>'D.4.09 - Fotovoltaika'!Oblast_tisku</vt:lpstr>
      <vt:lpstr>'D.4.11 - Dopravní řešení'!Oblast_tisku</vt:lpstr>
      <vt:lpstr>'D.5.01 - Zemní vrty a při...'!Oblast_tisku</vt:lpstr>
      <vt:lpstr>'D.5.02 - SO-12 - přípojka...'!Oblast_tisku</vt:lpstr>
      <vt:lpstr>'D.5.03 - SO-13 - dešťová ...'!Oblast_tisku</vt:lpstr>
      <vt:lpstr>'D.5.04 - SO-14 - přípojka...'!Oblast_tisku</vt:lpstr>
      <vt:lpstr>'D.6.01 - SO 21 - Venkovní...'!Oblast_tisku</vt:lpstr>
      <vt:lpstr>'D.6.02 - SO 22 - Skluzavky'!Oblast_tisku</vt:lpstr>
      <vt:lpstr>'D.6.03 - SO 23 - Oplocení'!Oblast_tisku</vt:lpstr>
      <vt:lpstr>'D.6.04 - SO 00 - Zahrada'!Oblast_tisku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Intel-PC\Intel</dc:creator>
  <cp:lastModifiedBy>Intel</cp:lastModifiedBy>
  <dcterms:created xsi:type="dcterms:W3CDTF">2024-09-04T11:59:01Z</dcterms:created>
  <dcterms:modified xsi:type="dcterms:W3CDTF">2024-09-04T12:03:50Z</dcterms:modified>
</cp:coreProperties>
</file>