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" sheetId="2" r:id="rId2"/>
    <sheet name="SO 101 - Chodník Sokolovs..." sheetId="3" r:id="rId3"/>
    <sheet name="SO 102 - Úpravy na II-198..." sheetId="4" r:id="rId4"/>
    <sheet name="SO 103 - Chodník Okružní ..." sheetId="5" r:id="rId5"/>
    <sheet name="SO 801 - Sadové úpravy" sheetId="6" r:id="rId6"/>
    <sheet name="SO 104 - MK Okružní ulice" sheetId="7" r:id="rId7"/>
    <sheet name="SO 151 - DIO" sheetId="8" r:id="rId8"/>
    <sheet name="SO 411 - Veřejné osvětlení" sheetId="9" r:id="rId9"/>
    <sheet name="VON - Vedlejší a ostatní ..." sheetId="10" r:id="rId10"/>
  </sheets>
  <definedNames>
    <definedName name="_xlnm.Print_Area" localSheetId="0">'Rekapitulace stavby'!$D$4:$AO$76,'Rekapitulace stavby'!$C$82:$AQ$104</definedName>
    <definedName name="_xlnm._FilterDatabase" localSheetId="1" hidden="1">'SO 001 - Příprava území'!$C$117:$K$185</definedName>
    <definedName name="_xlnm.Print_Area" localSheetId="1">'SO 001 - Příprava území'!$C$4:$J$76,'SO 001 - Příprava území'!$C$82:$J$99,'SO 001 - Příprava území'!$C$105:$K$185</definedName>
    <definedName name="_xlnm._FilterDatabase" localSheetId="2" hidden="1">'SO 101 - Chodník Sokolovs...'!$C$121:$K$289</definedName>
    <definedName name="_xlnm.Print_Area" localSheetId="2">'SO 101 - Chodník Sokolovs...'!$C$4:$J$76,'SO 101 - Chodník Sokolovs...'!$C$82:$J$103,'SO 101 - Chodník Sokolovs...'!$C$109:$K$289</definedName>
    <definedName name="_xlnm._FilterDatabase" localSheetId="3" hidden="1">'SO 102 - Úpravy na II-198...'!$C$123:$K$273</definedName>
    <definedName name="_xlnm.Print_Area" localSheetId="3">'SO 102 - Úpravy na II-198...'!$C$4:$J$76,'SO 102 - Úpravy na II-198...'!$C$82:$J$105,'SO 102 - Úpravy na II-198...'!$C$111:$K$273</definedName>
    <definedName name="_xlnm._FilterDatabase" localSheetId="4" hidden="1">'SO 103 - Chodník Okružní ...'!$C$125:$K$428</definedName>
    <definedName name="_xlnm.Print_Area" localSheetId="4">'SO 103 - Chodník Okružní ...'!$C$4:$J$76,'SO 103 - Chodník Okružní ...'!$C$82:$J$107,'SO 103 - Chodník Okružní ...'!$C$113:$K$428</definedName>
    <definedName name="_xlnm._FilterDatabase" localSheetId="5" hidden="1">'SO 801 - Sadové úpravy'!$C$118:$K$216</definedName>
    <definedName name="_xlnm.Print_Area" localSheetId="5">'SO 801 - Sadové úpravy'!$C$4:$J$76,'SO 801 - Sadové úpravy'!$C$82:$J$100,'SO 801 - Sadové úpravy'!$C$106:$K$216</definedName>
    <definedName name="_xlnm._FilterDatabase" localSheetId="6" hidden="1">'SO 104 - MK Okružní ulice'!$C$124:$K$345</definedName>
    <definedName name="_xlnm.Print_Area" localSheetId="6">'SO 104 - MK Okružní ulice'!$C$4:$J$76,'SO 104 - MK Okružní ulice'!$C$82:$J$106,'SO 104 - MK Okružní ulice'!$C$112:$K$345</definedName>
    <definedName name="_xlnm._FilterDatabase" localSheetId="7" hidden="1">'SO 151 - DIO'!$C$118:$K$175</definedName>
    <definedName name="_xlnm.Print_Area" localSheetId="7">'SO 151 - DIO'!$C$4:$J$76,'SO 151 - DIO'!$C$82:$J$100,'SO 151 - DIO'!$C$106:$K$175</definedName>
    <definedName name="_xlnm._FilterDatabase" localSheetId="8" hidden="1">'SO 411 - Veřejné osvětlení'!$C$121:$K$340</definedName>
    <definedName name="_xlnm.Print_Area" localSheetId="8">'SO 411 - Veřejné osvětlení'!$C$4:$J$76,'SO 411 - Veřejné osvětlení'!$C$82:$J$103,'SO 411 - Veřejné osvětlení'!$C$109:$K$340</definedName>
    <definedName name="_xlnm._FilterDatabase" localSheetId="9" hidden="1">'VON - Vedlejší a ostatní ...'!$C$119:$K$136</definedName>
    <definedName name="_xlnm.Print_Area" localSheetId="9">'VON - Vedlejší a ostatní ...'!$C$4:$J$76,'VON - Vedlejší a ostatní ...'!$C$82:$J$101,'VON - Vedlejší a ostatní ...'!$C$107:$K$136</definedName>
    <definedName name="_xlnm.Print_Titles" localSheetId="0">'Rekapitulace stavby'!$92:$92</definedName>
    <definedName name="_xlnm.Print_Titles" localSheetId="1">'SO 001 - Příprava území'!$117:$117</definedName>
    <definedName name="_xlnm.Print_Titles" localSheetId="2">'SO 101 - Chodník Sokolovs...'!$121:$121</definedName>
    <definedName name="_xlnm.Print_Titles" localSheetId="3">'SO 102 - Úpravy na II-198...'!$123:$123</definedName>
    <definedName name="_xlnm.Print_Titles" localSheetId="4">'SO 103 - Chodník Okružní ...'!$125:$125</definedName>
    <definedName name="_xlnm.Print_Titles" localSheetId="5">'SO 801 - Sadové úpravy'!$118:$118</definedName>
    <definedName name="_xlnm.Print_Titles" localSheetId="6">'SO 104 - MK Okružní ulice'!$124:$124</definedName>
    <definedName name="_xlnm.Print_Titles" localSheetId="7">'SO 151 - DIO'!$118:$118</definedName>
    <definedName name="_xlnm.Print_Titles" localSheetId="8">'SO 411 - Veřejné osvětlení'!$121:$121</definedName>
    <definedName name="_xlnm.Print_Titles" localSheetId="9">'VON - Vedlejší a ostatní ...'!$119:$119</definedName>
  </definedNames>
  <calcPr fullCalcOnLoad="1"/>
</workbook>
</file>

<file path=xl/sharedStrings.xml><?xml version="1.0" encoding="utf-8"?>
<sst xmlns="http://schemas.openxmlformats.org/spreadsheetml/2006/main" count="11955" uniqueCount="1900">
  <si>
    <t>Export Komplet</t>
  </si>
  <si>
    <t/>
  </si>
  <si>
    <t>2.0</t>
  </si>
  <si>
    <t>ZAMOK</t>
  </si>
  <si>
    <t>False</t>
  </si>
  <si>
    <t>{81bb0c3d-2416-44fa-99c2-bebec096030e}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</si>
  <si>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</si>
  <si>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</si>
  <si>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</si>
  <si>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</si>
  <si>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</si>
  <si>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</si>
  <si>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</si>
  <si>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</si>
  <si>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Tachov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</si>
  <si>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</si>
  <si>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</si>
  <si>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jednostranné chodníky pro pěší v ulicích Okružní a Sokolovská</t>
  </si>
  <si>
    <t>KSO:</t>
  </si>
  <si>
    <t>CC-CZ:</t>
  </si>
  <si>
    <t>Místo:</t>
  </si>
  <si>
    <t>Datum:</t>
  </si>
  <si>
    <t>18. 3. 2020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</si>
  <si>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</si>
  <si>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</si>
  <si>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</si>
  <si>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</si>
  <si>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</si>
  <si>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</si>
  <si>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</si>
  <si>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Václav Lacyk</t>
  </si>
  <si>
    <t>True</t>
  </si>
  <si>
    <t>Zpracovatel:</t>
  </si>
  <si>
    <t>D PROJEKT PLZEŇ Nedvěd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</si>
  <si>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</si>
  <si>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</si>
  <si>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</si>
  <si>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</si>
  <si>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</si>
  <si>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</si>
  <si>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</si>
  <si>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</si>
  <si>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</si>
  <si>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</si>
  <si>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</si>
  <si>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</si>
  <si>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</si>
  <si>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</si>
  <si>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</si>
  <si>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</si>
  <si>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</si>
  <si>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</si>
  <si>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</si>
  <si>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</si>
  <si>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</si>
  <si>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</si>
  <si>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</si>
  <si>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</si>
  <si>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</si>
  <si>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</si>
  <si>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</si>
  <si>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</si>
  <si>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</si>
  <si>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</si>
  <si>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</si>
  <si>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</si>
  <si>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</si>
  <si>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</si>
  <si>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</si>
  <si>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</si>
  <si>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</si>
  <si>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</si>
  <si>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</si>
  <si>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</si>
  <si>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</si>
  <si>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</si>
  <si>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</si>
  <si>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</si>
  <si>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</si>
  <si>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</si>
  <si>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</si>
  <si>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území</t>
  </si>
  <si>
    <t>STA</t>
  </si>
  <si>
    <t>1</t>
  </si>
  <si>
    <t>{4bc580d9-bc43-40e2-a2e1-06aa0080a470}</t>
  </si>
  <si>
    <t>2</t>
  </si>
  <si>
    <t>SO 101</t>
  </si>
  <si>
    <t>Chodník Sokolovská ulice</t>
  </si>
  <si>
    <t>{8d4430f7-264a-4b4a-a2bd-05598713d8e1}</t>
  </si>
  <si>
    <t>SO 102</t>
  </si>
  <si>
    <t>Úpravy na II/198, Sokolovská ulice</t>
  </si>
  <si>
    <t>{841ebdd3-0bf0-4eda-a277-dcff203c1960}</t>
  </si>
  <si>
    <t>SO 103</t>
  </si>
  <si>
    <t>Chodník Okružní ulice</t>
  </si>
  <si>
    <t>{bc1505bc-db70-4ed4-beb5-0b74890d0744}</t>
  </si>
  <si>
    <t>SO 801</t>
  </si>
  <si>
    <t>Sadové úpravy</t>
  </si>
  <si>
    <t>{a13b14f1-4669-42b0-b81e-ccde737c2121}</t>
  </si>
  <si>
    <t>SO 104</t>
  </si>
  <si>
    <t>MK Okružní ulice</t>
  </si>
  <si>
    <t>{0810f042-b8c2-46c4-aec3-612e28a26c34}</t>
  </si>
  <si>
    <t>SO 151</t>
  </si>
  <si>
    <t>DIO</t>
  </si>
  <si>
    <t>{7d291420-dec7-4b59-9856-af5fc0901fb3}</t>
  </si>
  <si>
    <t>SO 411</t>
  </si>
  <si>
    <t>Veřejné osvětlení</t>
  </si>
  <si>
    <t>{bcc9d7ad-49eb-458c-ad2f-ed3ba10854a5}</t>
  </si>
  <si>
    <t>VON</t>
  </si>
  <si>
    <t>Vedlejší a ostatní náklady</t>
  </si>
  <si>
    <t>{ff366618-28f9-4814-af74-005fdb256c42}</t>
  </si>
  <si>
    <t>KRYCÍ LIST SOUPISU PRACÍ</t>
  </si>
  <si>
    <t>Objekt:</t>
  </si>
  <si>
    <t>SO 001 - Příprava území</t>
  </si>
  <si>
    <t>Bc.Jana Kadlecová, Ing. Václav Lacyk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</si>
  <si>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</si>
  <si>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</si>
  <si>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</si>
  <si>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</si>
  <si>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</si>
  <si>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</si>
  <si>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</si>
  <si>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</si>
  <si>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</si>
  <si>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</si>
  <si>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</si>
  <si>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</si>
  <si>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</si>
  <si>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</si>
  <si>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</si>
  <si>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</si>
  <si>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</si>
  <si>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</si>
  <si>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</si>
  <si>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</si>
  <si>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</si>
  <si>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</si>
  <si>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</si>
  <si>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</si>
  <si>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</si>
  <si>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</si>
  <si>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</si>
  <si>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CS ÚRS 2020 01</t>
  </si>
  <si>
    <t>4</t>
  </si>
  <si>
    <t>727664379</t>
  </si>
  <si>
    <t>PP</t>
  </si>
  <si>
    <t>Odstranění křovin a stromů s odstraněním kořenů ručně průměru kmene do 100 mm jakékoliv plochy v rovině nebo ve svahu o sklonu do 1:5</t>
  </si>
  <si>
    <t>111251111</t>
  </si>
  <si>
    <t>Drcení ořezaných větví D do 100 mm s odvozem do 20 km</t>
  </si>
  <si>
    <t>m3</t>
  </si>
  <si>
    <t>-818063476</t>
  </si>
  <si>
    <t>Drcení ořezaných větví strojně - (štěpkování) s naložením na dopravní prostředek a odvozem drtě do 20 km a se složením o průměru větví do 100 mm</t>
  </si>
  <si>
    <t>3</t>
  </si>
  <si>
    <t>112151113</t>
  </si>
  <si>
    <t>Směrové kácení stromů s rozřezáním a odvětvením D kmene do 400 mm</t>
  </si>
  <si>
    <t>kus</t>
  </si>
  <si>
    <t>-1132157587</t>
  </si>
  <si>
    <t>Pokácení stromu směrové v celku s odřezáním kmene a s odvětvením průměru kmene přes 300 do 400 mm</t>
  </si>
  <si>
    <t>112151114</t>
  </si>
  <si>
    <t>Směrové kácení stromů s rozřezáním a odvětvením D kmene do 500 mm</t>
  </si>
  <si>
    <t>1930503400</t>
  </si>
  <si>
    <t>Pokácení stromu směrové v celku s odřezáním kmene a s odvětvením průměru kmene přes 400 do 500 mm</t>
  </si>
  <si>
    <t>5</t>
  </si>
  <si>
    <t>112151313</t>
  </si>
  <si>
    <t>Kácení stromu bez postupného spouštění koruny a kmene D do 0,4 m</t>
  </si>
  <si>
    <t>74190510</t>
  </si>
  <si>
    <t>Pokácení stromu postupné bez spouštění částí kmene a koruny o průměru na řezné ploše pařezu přes 300 do 400 mm</t>
  </si>
  <si>
    <t>6</t>
  </si>
  <si>
    <t>112151314</t>
  </si>
  <si>
    <t>Kácení stromu bez postupného spouštění koruny a kmene D do 0,5 m</t>
  </si>
  <si>
    <t>1115455940</t>
  </si>
  <si>
    <t>Pokácení stromu postupné bez spouštění částí kmene a koruny o průměru na řezné ploše pařezu přes 400 do 500 mm</t>
  </si>
  <si>
    <t>7</t>
  </si>
  <si>
    <t>112151315</t>
  </si>
  <si>
    <t>Kácení stromu bez postupného spouštění koruny a kmene D do 0,6 m</t>
  </si>
  <si>
    <t>-1605643891</t>
  </si>
  <si>
    <t>Pokácení stromu postupné bez spouštění částí kmene a koruny o průměru na řezné ploše pařezu přes 500 do 600 mm</t>
  </si>
  <si>
    <t>8</t>
  </si>
  <si>
    <t>112201113</t>
  </si>
  <si>
    <t>Odstranění pařezů D do 0,4 m v rovině a svahu 1:5 s odklizením do 20 m a zasypáním jámy</t>
  </si>
  <si>
    <t>993606076</t>
  </si>
  <si>
    <t>Odstranění pařezu v rovině nebo na svahu do 1:5 o průměru pařezu na řezné ploše přes 300 do 400 mm</t>
  </si>
  <si>
    <t>P</t>
  </si>
  <si>
    <t>Poznámka k položce:
viz.položky 112151113+112151313</t>
  </si>
  <si>
    <t>VV</t>
  </si>
  <si>
    <t>2+1</t>
  </si>
  <si>
    <t>9</t>
  </si>
  <si>
    <t>112201114</t>
  </si>
  <si>
    <t>Odstranění pařezů D do 0,5 m v rovině a svahu 1:5 s odklizením do 20 m a zasypáním jámy</t>
  </si>
  <si>
    <t>1729755016</t>
  </si>
  <si>
    <t>Odstranění pařezu v rovině nebo na svahu do 1:5 o průměru pařezu na řezné ploše přes 400 do 500 mm</t>
  </si>
  <si>
    <t>Poznámka k položce:
položky 112151114+112151314</t>
  </si>
  <si>
    <t>1+5</t>
  </si>
  <si>
    <t>10</t>
  </si>
  <si>
    <t>112201115</t>
  </si>
  <si>
    <t>Odstranění pařezů D do 0,6 m v rovině a svahu 1:5 s odklizením do 20 m a zasypáním jámy</t>
  </si>
  <si>
    <t>-1322318483</t>
  </si>
  <si>
    <t>Odstranění pařezu v rovině nebo na svahu do 1:5 o průměru pařezu na řezné ploše přes 500 do 600 mm</t>
  </si>
  <si>
    <t>Poznámka k položce:
viz.položka 112151315 + 5 starých, obrážejících pažezů</t>
  </si>
  <si>
    <t>2+5</t>
  </si>
  <si>
    <t>11</t>
  </si>
  <si>
    <t>162201412</t>
  </si>
  <si>
    <t>Vodorovné přemístění kmenů stromů listnatých do 1 km D kmene do 500 mm</t>
  </si>
  <si>
    <t>-914921779</t>
  </si>
  <si>
    <t>Vodorovné přemístění větví, kmenů nebo pařezů s naložením, složením a dopravou do 1000 m kmenů stromů listnatých, průměru přes 300 do 500 mm</t>
  </si>
  <si>
    <t>12</t>
  </si>
  <si>
    <t>162201413</t>
  </si>
  <si>
    <t>Vodorovné přemístění kmenů stromů listnatých do 1 km D kmene do 700 mm</t>
  </si>
  <si>
    <t>839777767</t>
  </si>
  <si>
    <t>Vodorovné přemístění větví, kmenů nebo pařezů s naložením, složením a dopravou do 1000 m kmenů stromů listnatých, průměru přes 500 do 700 mm</t>
  </si>
  <si>
    <t>13</t>
  </si>
  <si>
    <t>162201416</t>
  </si>
  <si>
    <t>Vodorovné přemístění kmenů stromů jehličnatých do 1 km D kmene do 500 mm</t>
  </si>
  <si>
    <t>-617409650</t>
  </si>
  <si>
    <t>Vodorovné přemístění větví, kmenů nebo pařezů s naložením, složením a dopravou do 1000 m kmenů stromů jehličnatých, průměru přes 300 do 500 mm</t>
  </si>
  <si>
    <t>14</t>
  </si>
  <si>
    <t>162201417</t>
  </si>
  <si>
    <t>Vodorovné přemístění kmenů stromů jehličnatých do 1 km D kmene do 700 mm</t>
  </si>
  <si>
    <t>656751164</t>
  </si>
  <si>
    <t>Vodorovné přemístění větví, kmenů nebo pařezů s naložením, složením a dopravou do 1000 m kmenů stromů jehličnatých, průměru přes 500 do 700 mm</t>
  </si>
  <si>
    <t>162201422</t>
  </si>
  <si>
    <t>Vodorovné přemístění pařezů do 1 km D do 500 mm</t>
  </si>
  <si>
    <t>1082381428</t>
  </si>
  <si>
    <t>Vodorovné přemístění větví, kmenů nebo pařezů s naložením, složením a dopravou do 1000 m pařezů kmenů, průměru přes 300 do 500 mm</t>
  </si>
  <si>
    <t>Poznámka k položce:
položky 112201113+112201114</t>
  </si>
  <si>
    <t>3+6</t>
  </si>
  <si>
    <t>16</t>
  </si>
  <si>
    <t>162201423</t>
  </si>
  <si>
    <t>Vodorovné přemístění pařezů do 1 km D do 700 mm</t>
  </si>
  <si>
    <t>1101787392</t>
  </si>
  <si>
    <t>Vodorovné přemístění větví, kmenů nebo pařezů s naložením, složením a dopravou do 1000 m pařezů kmenů, průměru přes 500 do 700 mm</t>
  </si>
  <si>
    <t>Poznámka k položce:
viz.položka 112201115</t>
  </si>
  <si>
    <t>17</t>
  </si>
  <si>
    <t>162301952</t>
  </si>
  <si>
    <t>Příplatek k vodorovnému přemístění kmenů stromů listnatých D kmene do 500 mm ZKD 1 km</t>
  </si>
  <si>
    <t>-1698073913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</si>
  <si>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</si>
  <si>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 xml:space="preserve">Poznámka k položce:
přesun z další 4km pro položku 162201412
</t>
  </si>
  <si>
    <t>5*4</t>
  </si>
  <si>
    <t>18</t>
  </si>
  <si>
    <t>162301953</t>
  </si>
  <si>
    <t>Příplatek k vodorovnému přemístění kmenů stromů listnatých D kmene do 700 mm ZKD 1 km</t>
  </si>
  <si>
    <t>386779668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</si>
  <si>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</si>
  <si>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Poznámka k položce:
přesun z další 4km pro položku 162201413</t>
  </si>
  <si>
    <t>1*4</t>
  </si>
  <si>
    <t>19</t>
  </si>
  <si>
    <t>162301962</t>
  </si>
  <si>
    <t>Příplatek k vodorovnému přemístění kmenů stromů jehličnatých D kmene do 500 mm ZKD 1 km</t>
  </si>
  <si>
    <t>1406287817</t>
  </si>
  <si>
    <t>Vodorovné přemístění větví, kmenů nebo pařezů s naložením, složením a dopravou Příplatek k cenám za každých dalších i započatých 1000 m přes 1000 m kmenů stromů jehličnatých, průměru přes 300 do 500 mm</t>
  </si>
  <si>
    <t>Poznámka k položce:
přesun z další 4km pro položku 162201416</t>
  </si>
  <si>
    <t>4*4</t>
  </si>
  <si>
    <t>20</t>
  </si>
  <si>
    <t>162301963</t>
  </si>
  <si>
    <t>Příplatek k vodorovnému přemístění kmenů stromů jehličnatých D kmene do 700 mm ZKD 1 km</t>
  </si>
  <si>
    <t>-1161899652</t>
  </si>
  <si>
    <t>Vodorovné přemístění větví, kmenů nebo pařezů s naložením, složením a dopravou Příplatek k cenám za každých dalších i započatých 1000 m přes 1000 m kmenů stromů jehličnatých, průměru přes 500 do 700 mm</t>
  </si>
  <si>
    <t>Poznámka k položce:
přesun z další 4km pro položku 162201417</t>
  </si>
  <si>
    <t>162301972</t>
  </si>
  <si>
    <t>Příplatek k vodorovnému přemístění pařezů D 500 mm ZKD 1 km</t>
  </si>
  <si>
    <t>-61027769</t>
  </si>
  <si>
    <t>Vodorovné přemístění větví, kmenů nebo pařezů s naložením, složením a dopravou Příplatek k cenám za každých dalších i započatých 1000 m přes 1000 m pařezů kmenů, průměru přes 300 do 500 mm</t>
  </si>
  <si>
    <t>Poznámka k položce:
přesun z další 4km pro položku 162201422</t>
  </si>
  <si>
    <t>9*4</t>
  </si>
  <si>
    <t>22</t>
  </si>
  <si>
    <t>162301973</t>
  </si>
  <si>
    <t>Příplatek k vodorovnému přemístění pařezů D 700 mm ZKD 1 km</t>
  </si>
  <si>
    <t>1494166769</t>
  </si>
  <si>
    <t>Vodorovné přemístění větví, kmenů nebo pařezů s naložením, složením a dopravou Příplatek k cenám za každých dalších i započatých 1000 m přes 1000 m pařezů kmenů, průměru přes 500 do 700 mm</t>
  </si>
  <si>
    <t>Poznámka k položce:
přesun z další 4km pro položku 162201423</t>
  </si>
  <si>
    <t>7*4</t>
  </si>
  <si>
    <t>SO 101 - Chodník Sokolovská ulice</t>
  </si>
  <si>
    <t>HSV - Práce a dodávky HSV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</si>
  <si>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</si>
  <si>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</si>
  <si>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</si>
  <si>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</si>
  <si>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>Práce a dodávky HSV</t>
  </si>
  <si>
    <t>113106123</t>
  </si>
  <si>
    <t>Rozebrání dlažeb ze zámkových dlaždic komunikací pro pěší ručně</t>
  </si>
  <si>
    <t>1487419789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</si>
  <si>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</si>
  <si>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113107122</t>
  </si>
  <si>
    <t>Odstranění podkladu z kameniva drceného tl 200 mm ručně</t>
  </si>
  <si>
    <t>-2094763487</t>
  </si>
  <si>
    <t>Odstranění podkladů nebo krytů ručně s přemístěním hmot na skládku na vzdálenost do 3 m nebo s naložením na dopravní prostředek z kameniva hrubého drceného, o tl. vrstvy přes 100 do 200 mm</t>
  </si>
  <si>
    <t>113107142</t>
  </si>
  <si>
    <t>Odstranění podkladu živičného tl 100 mm ručně</t>
  </si>
  <si>
    <t>1789633308</t>
  </si>
  <si>
    <t>Odstranění podkladů nebo krytů ručně s přemístěním hmot na skládku na vzdálenost do 3 m nebo s naložením na dopravní prostředek živičných, o tl. vrstvy přes 50 do 100 mm</t>
  </si>
  <si>
    <t>113202111</t>
  </si>
  <si>
    <t>Vytrhání obrub krajníků obrubníků stojatých</t>
  </si>
  <si>
    <t>m</t>
  </si>
  <si>
    <t>-1025025157</t>
  </si>
  <si>
    <t>Vytrhání obrub  s vybouráním lože, s přemístěním hmot na skládku na vzdálenost do 3 m nebo s naložením na dopravní prostředek z krajníků nebo obrubníků stojatých</t>
  </si>
  <si>
    <t>113204111</t>
  </si>
  <si>
    <t>Vytrhání obrub záhonových</t>
  </si>
  <si>
    <t>-1055288503</t>
  </si>
  <si>
    <t>Vytrhání obrub  s vybouráním lože, s přemístěním hmot na skládku na vzdálenost do 3 m nebo s naložením na dopravní prostředek záhonových</t>
  </si>
  <si>
    <t>122252205</t>
  </si>
  <si>
    <t>Odkopávky a prokopávky nezapažené pro silnice a dálnice v hornině třídy těžitelnosti I objem do 1000 m3 strojně</t>
  </si>
  <si>
    <t>923225677</t>
  </si>
  <si>
    <t>Odkopávky a prokopávky nezapažené pro silnice a dálnice strojně v hornině třídy těžitelnosti I přes 500 do 1 000 m3</t>
  </si>
  <si>
    <t>122702119</t>
  </si>
  <si>
    <t>Příplatek za lepivost k odkopávkám a prokopávkám výsypek rozpojitelných bez předchozího rozrušení</t>
  </si>
  <si>
    <t>1491078340</t>
  </si>
  <si>
    <t>Odkopávky a prokopávky výsypek   Příplatek k cenám za lepivost zemin</t>
  </si>
  <si>
    <t>Poznámka k položce:
viz.pol.122252205</t>
  </si>
  <si>
    <t>129001101</t>
  </si>
  <si>
    <t>Příplatek za ztížení odkopávky nebo prokopávky v blízkosti inženýrských sítí</t>
  </si>
  <si>
    <t>1910961034</t>
  </si>
  <si>
    <t>Příplatek k cenám vykopávek za ztížení vykopávky v blízkosti podzemního vedení nebo výbušnin v horninách jakékoliv třídy</t>
  </si>
  <si>
    <t>Poznámka k položce:
50% celkového objemu odkopávek viz.pol.122252205</t>
  </si>
  <si>
    <t>142,24*0,5</t>
  </si>
  <si>
    <t>162751117a</t>
  </si>
  <si>
    <t>Vodorovné přemístění do 10000 m výkopku/sypaniny z horniny třídy těžitelnosti I, skupiny 1 až 3</t>
  </si>
  <si>
    <t>1496888240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</si>
  <si>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</si>
  <si>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
odkopávky viz.položka 122252205 bez zeminy ponechané pro uložení do nehutněných násypů</t>
  </si>
  <si>
    <t>142,24-20</t>
  </si>
  <si>
    <t>162751117b</t>
  </si>
  <si>
    <t>1644882133</t>
  </si>
  <si>
    <t>Poznámka k položce:
dovoz nakoupené ornice</t>
  </si>
  <si>
    <t>162751119a</t>
  </si>
  <si>
    <t>Příplatek k vodorovnému přemístění výkopku/sypaniny z horniny třídy těžitelnosti I, skupiny 1 až 3 ZKD 1000 m přes 10000 m</t>
  </si>
  <si>
    <t>1606125774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</si>
  <si>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</si>
  <si>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Poznámka k položce:
příplatek za dalších 15km pro položku 162751117a</t>
  </si>
  <si>
    <t>122,24*15</t>
  </si>
  <si>
    <t>162751119b</t>
  </si>
  <si>
    <t>1552951396</t>
  </si>
  <si>
    <t>Poznámka k položce:
příplatek za dalších 15km pro položku 162751117b</t>
  </si>
  <si>
    <t>39*15</t>
  </si>
  <si>
    <t>167103101</t>
  </si>
  <si>
    <t>Nakládání výkopku ze zemin schopných zúrodnění</t>
  </si>
  <si>
    <t>-1633126402</t>
  </si>
  <si>
    <t>Nakládání neulehlého výkopku z hromad  zeminy schopné zúrodnění</t>
  </si>
  <si>
    <t xml:space="preserve">Poznámka k položce:
naložení ornice </t>
  </si>
  <si>
    <t>171152101</t>
  </si>
  <si>
    <t>Uložení sypaniny z hornin soudržných do násypů zhutněných silnic a dálnic</t>
  </si>
  <si>
    <t>-2079047601</t>
  </si>
  <si>
    <t>Uložení sypaniny do zhutněných násypů pro silnice, dálnice a letiště s rozprostřením sypaniny ve vrstvách, s hrubým urovnáním a uzavřením povrchu násypu z hornin soudržných</t>
  </si>
  <si>
    <t>171201221</t>
  </si>
  <si>
    <t>Poplatek za uložení na skládce (skládkovné) zeminy a kamení kód odpadu 17 05 04</t>
  </si>
  <si>
    <t>t</t>
  </si>
  <si>
    <t>257888418</t>
  </si>
  <si>
    <t>Poplatek za uložení stavebního odpadu na skládce (skládkovné) zeminy a kamení zatříděného do Katalogu odpadů pod kódem 17 05 04</t>
  </si>
  <si>
    <t>Poznámka k položce:
viz.položka 171251201</t>
  </si>
  <si>
    <t>122,24*1,9</t>
  </si>
  <si>
    <t>171251201</t>
  </si>
  <si>
    <t>Uložení sypaniny na skládky nebo meziskládky</t>
  </si>
  <si>
    <t>1379512969</t>
  </si>
  <si>
    <t>Uložení sypaniny na skládky nebo meziskládky bez hutnění s upravením uložené sypaniny do předepsaného tvaru</t>
  </si>
  <si>
    <t>Poznámka k položce:
viz.položka 162751117a</t>
  </si>
  <si>
    <t>181152301</t>
  </si>
  <si>
    <t>Úprava pláně pro silnice a dálnice v zářezech bez zhutnění</t>
  </si>
  <si>
    <t>56616276</t>
  </si>
  <si>
    <t>Úprava pláně na stavbách silnic a dálnic strojně v zářezech mimo skalních bez zhutnění</t>
  </si>
  <si>
    <t>181152302</t>
  </si>
  <si>
    <t>Úprava pláně pro silnice a dálnice v zářezech se zhutněním</t>
  </si>
  <si>
    <t>1470881486</t>
  </si>
  <si>
    <t>Úprava pláně na stavbách silnic a dálnic strojně v zářezech mimo skalních se zhutněním</t>
  </si>
  <si>
    <t>181351103</t>
  </si>
  <si>
    <t>Rozprostření ornice tl vrstvy do 200 mm pl do 500 m2 v rovině nebo ve svahu do 1:5 strojně</t>
  </si>
  <si>
    <t>-2097299687</t>
  </si>
  <si>
    <t>Rozprostření a urovnání ornice v rovině nebo ve svahu sklonu do 1:5 strojně při souvislé ploše přes 100 do 500 m2, tl. vrstvy do 200 mm</t>
  </si>
  <si>
    <t>Poznámka k položce:
tl. vrstvy 100mm</t>
  </si>
  <si>
    <t>181411131</t>
  </si>
  <si>
    <t>Založení parkového trávníku výsevem plochy do 1000 m2 v rovině a ve svahu do 1:5</t>
  </si>
  <si>
    <t>908729215</t>
  </si>
  <si>
    <t>Založení trávníku na půdě předem připravené plochy do 1000 m2 výsevem včetně utažení parkového v rovině nebo na svahu do 1:5</t>
  </si>
  <si>
    <t>Poznámka k položce:
viz.položka 181351103</t>
  </si>
  <si>
    <t>181411132</t>
  </si>
  <si>
    <t>Založení parkového trávníku výsevem plochy do 1000 m2 ve svahu do 1:2</t>
  </si>
  <si>
    <t>539509083</t>
  </si>
  <si>
    <t>Založení trávníku na půdě předem připravené plochy do 1000 m2 výsevem včetně utažení parkového na svahu přes 1:5 do 1:2</t>
  </si>
  <si>
    <t>Poznámka k položce:
viz.položka 182351023</t>
  </si>
  <si>
    <t>182151111</t>
  </si>
  <si>
    <t>Svahování v zářezech v hornině třídy těžitelnosti I, skupiny 1 až 3</t>
  </si>
  <si>
    <t>676077664</t>
  </si>
  <si>
    <t>Svahování trvalých svahů do projektovaných profilů strojně s potřebným přemístěním výkopku při svahování v zářezech v hornině třídy těžitelnosti I, skupiny 1 až 3</t>
  </si>
  <si>
    <t>Poznámka k položce:
viz.pol.182351023</t>
  </si>
  <si>
    <t>23</t>
  </si>
  <si>
    <t>182351023</t>
  </si>
  <si>
    <t>Rozprostření ornice pl do 100 m2 ve svahu přes 1:5 tl vrstvy do 200 mm strojně</t>
  </si>
  <si>
    <t>-1369371077</t>
  </si>
  <si>
    <t>Rozprostření a urovnání ornice ve svahu sklonu přes 1:5 strojně při souvislé ploše do 100 m2, tl. vrstvy do 200 mm</t>
  </si>
  <si>
    <t>Poznámka k položce:
tl.vrstvy 100mm</t>
  </si>
  <si>
    <t>Svislé a kompletní konstrukce</t>
  </si>
  <si>
    <t>24</t>
  </si>
  <si>
    <t>339921131</t>
  </si>
  <si>
    <t>Osazování betonových palisád do betonového základu v řadě výšky prvku do 0,5 m</t>
  </si>
  <si>
    <t>-319351121</t>
  </si>
  <si>
    <t>Osazování palisád  betonových v řadě se zabetonováním výšky palisády do 500 mm</t>
  </si>
  <si>
    <t>25</t>
  </si>
  <si>
    <t>339921132</t>
  </si>
  <si>
    <t>Osazování betonových palisád do betonového základu v řadě výšky prvku přes 0,5 do 1 m</t>
  </si>
  <si>
    <t>-465641055</t>
  </si>
  <si>
    <t>Osazování palisád  betonových v řadě se zabetonováním výšky palisády přes 500 do 1000 mm</t>
  </si>
  <si>
    <t>Komunikace pozemní</t>
  </si>
  <si>
    <t>26</t>
  </si>
  <si>
    <t>564851111a</t>
  </si>
  <si>
    <t>Podklad ze štěrkodrtě ŠD tl 150 mm</t>
  </si>
  <si>
    <t>-2018837939</t>
  </si>
  <si>
    <t>Podklad ze štěrkodrti ŠD  s rozprostřením a zhutněním, po zhutnění tl. 150 mm</t>
  </si>
  <si>
    <t>Poznámka k položce:
chodník pro pěší</t>
  </si>
  <si>
    <t>27</t>
  </si>
  <si>
    <t>564851111b</t>
  </si>
  <si>
    <t>65541513</t>
  </si>
  <si>
    <t>Poznámka k položce:
chodník pro pěší se zesílenou konstrukcí</t>
  </si>
  <si>
    <t>28</t>
  </si>
  <si>
    <t>564952111</t>
  </si>
  <si>
    <t>Podklad z mechanicky zpevněného kameniva MZK tl 150 mm</t>
  </si>
  <si>
    <t>-340867185</t>
  </si>
  <si>
    <t>Podklad z mechanicky zpevněného kameniva MZK (minerální beton)  s rozprostřením a s hutněním, po zhutnění tl. 150 mm</t>
  </si>
  <si>
    <t>29</t>
  </si>
  <si>
    <t>596211110</t>
  </si>
  <si>
    <t>Kladení zámkové dlažby komunikací pro pěší tl 60 mm skupiny A pl do 50 m2</t>
  </si>
  <si>
    <t>-1473205826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</si>
  <si>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</si>
  <si>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30</t>
  </si>
  <si>
    <t>596211112</t>
  </si>
  <si>
    <t>Kladení zámkové dlažby komunikací pro pěší tl 60 mm skupiny A pl do 300 m2</t>
  </si>
  <si>
    <t>-612493299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</si>
  <si>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</si>
  <si>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31</t>
  </si>
  <si>
    <t>596211210</t>
  </si>
  <si>
    <t>Kladení zámkové dlažby komunikací pro pěší tl 80 mm skupiny A pl do 50 m2</t>
  </si>
  <si>
    <t>-450081958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</si>
  <si>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</si>
  <si>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Ostatní konstrukce a práce, bourání</t>
  </si>
  <si>
    <t>32</t>
  </si>
  <si>
    <t>916131213</t>
  </si>
  <si>
    <t>Osazení silničního obrubníku betonového stojatého s boční opěrou do lože z betonu prostého</t>
  </si>
  <si>
    <t>2069479375</t>
  </si>
  <si>
    <t>Osazení silničního obrubníku betonového se zřízením lože, s vyplněním a zatřením spár cementovou maltou stojatého s boční opěrou z betonu prostého, do lože z betonu prostého</t>
  </si>
  <si>
    <t>33</t>
  </si>
  <si>
    <t>916331112</t>
  </si>
  <si>
    <t>Osazení zahradního obrubníku betonového do lože z betonu s boční opěrou</t>
  </si>
  <si>
    <t>1265509361</t>
  </si>
  <si>
    <t>Osazení zahradního obrubníku betonového s ložem tl. od 50 do 100 mm z betonu prostého tř. C 12/15 s boční opěrou z betonu prostého tř. C 12/15</t>
  </si>
  <si>
    <t>34</t>
  </si>
  <si>
    <t>916991121</t>
  </si>
  <si>
    <t>Lože pod obrubníky, krajníky nebo obruby z dlažebních kostek z betonu prostého</t>
  </si>
  <si>
    <t>1287837981</t>
  </si>
  <si>
    <t>Lože pod obrubníky, krajníky nebo obruby z dlažebních kostek  z betonu prostého tř. C 16/20</t>
  </si>
  <si>
    <t>Poznámka k položce:
zvýšené lože</t>
  </si>
  <si>
    <t>0,04*0,25*103,8</t>
  </si>
  <si>
    <t>997</t>
  </si>
  <si>
    <t>Přesun sutě</t>
  </si>
  <si>
    <t>35</t>
  </si>
  <si>
    <t>997221551</t>
  </si>
  <si>
    <t>Vodorovná doprava suti ze sypkých materiálů do 1 km</t>
  </si>
  <si>
    <t>1916799610</t>
  </si>
  <si>
    <t>Vodorovná doprava suti  bez naložení, ale se složením a s hrubým urovnáním ze sypkých materiálů, na vzdálenost do 1 km</t>
  </si>
  <si>
    <t>Poznámka k položce:
doprava rozebraného kameniva</t>
  </si>
  <si>
    <t>36</t>
  </si>
  <si>
    <t>997221559</t>
  </si>
  <si>
    <t>Příplatek ZKD 1 km u vodorovné dopravy suti ze sypkých materiálů</t>
  </si>
  <si>
    <t>-1800212253</t>
  </si>
  <si>
    <t>Vodorovná doprava suti  bez naložení, ale se složením a s hrubým urovnáním Příplatek k ceně za každý další i započatý 1 km přes 1 km</t>
  </si>
  <si>
    <t>Poznámka k položce:
doprava do dalších 24km k položce 97221551</t>
  </si>
  <si>
    <t>3,45*24</t>
  </si>
  <si>
    <t>37</t>
  </si>
  <si>
    <t>997221561</t>
  </si>
  <si>
    <t>Vodorovná doprava suti z kusových materiálů do 1 km</t>
  </si>
  <si>
    <t>202705064</t>
  </si>
  <si>
    <t>Vodorovná doprava suti  bez naložení, ale se složením a s hrubým urovnáním z kusových materiálů, na vzdálenost do 1 km</t>
  </si>
  <si>
    <t>Poznámka k položce:
doprava odstraněné živice a rozebraných obrub</t>
  </si>
  <si>
    <t>2,62+2,15+0,24</t>
  </si>
  <si>
    <t>38</t>
  </si>
  <si>
    <t>997221569</t>
  </si>
  <si>
    <t>Příplatek ZKD 1 km u vodorovné dopravy suti z kusových materiálů</t>
  </si>
  <si>
    <t>1131779597</t>
  </si>
  <si>
    <t>Poznámka k položce:
doprava do dalších 24km k položce 97221561</t>
  </si>
  <si>
    <t>5,01*24</t>
  </si>
  <si>
    <t>39</t>
  </si>
  <si>
    <t>997221571</t>
  </si>
  <si>
    <t>Vodorovná doprava vybouraných hmot do 1 km</t>
  </si>
  <si>
    <t>-981504711</t>
  </si>
  <si>
    <t>Vodorovná doprava vybouraných hmot  bez naložení, ale se složením a s hrubým urovnáním na vzdálenost do 1 km</t>
  </si>
  <si>
    <t>Poznámka k položce:
odvoz rozebrané dlažby</t>
  </si>
  <si>
    <t>40</t>
  </si>
  <si>
    <t>997221579</t>
  </si>
  <si>
    <t>Příplatek ZKD 1 km u vodorovné dopravy vybouraných hmot</t>
  </si>
  <si>
    <t>575328756</t>
  </si>
  <si>
    <t>Vodorovná doprava vybouraných hmot  bez naložení, ale se složením a s hrubým urovnáním na vzdálenost Příplatek k ceně za každý další i započatý 1 km přes 1 km</t>
  </si>
  <si>
    <t>Poznámka k položce:
doprava do dalších 24km k položce 97221571</t>
  </si>
  <si>
    <t>8,27*24</t>
  </si>
  <si>
    <t>41</t>
  </si>
  <si>
    <t>997221861</t>
  </si>
  <si>
    <t>Poplatek za uložení stavebního odpadu na recyklační skládce (skládkovné) z prostého betonu pod kódem 17 01 01</t>
  </si>
  <si>
    <t>-673717492</t>
  </si>
  <si>
    <t>Poplatek za uložení stavebního odpadu na recyklační skládce (skládkovné) z prostého betonu zatříděného do Katalogu odpadů pod kódem 17 01 01</t>
  </si>
  <si>
    <t>Poznámka k položce:
zámková dlažba + obruby</t>
  </si>
  <si>
    <t>8,27+2,15+0,24</t>
  </si>
  <si>
    <t>42</t>
  </si>
  <si>
    <t>997221873</t>
  </si>
  <si>
    <t>Poplatek za uložení stavebního odpadu na recyklační skládce (skládkovné) zeminy a kamení zatříděného do Katalogu odpadů pod kódem 17 05 04</t>
  </si>
  <si>
    <t>-1236486645</t>
  </si>
  <si>
    <t>43</t>
  </si>
  <si>
    <t>997221875</t>
  </si>
  <si>
    <t>Poplatek za uložení stavebního odpadu na recyklační skládce (skládkovné) asfaltového bez obsahu dehtu zatříděného do Katalogu odpadů pod kódem 17 03 02</t>
  </si>
  <si>
    <t>-1388069663</t>
  </si>
  <si>
    <t>44</t>
  </si>
  <si>
    <t>998223011</t>
  </si>
  <si>
    <t>Přesun hmot pro pozemní komunikace s krytem dlážděným</t>
  </si>
  <si>
    <t>-1810604754</t>
  </si>
  <si>
    <t>Přesun hmot pro pozemní komunikace s krytem dlážděným  dopravní vzdálenost do 200 m jakékoliv délky objektu</t>
  </si>
  <si>
    <t>45</t>
  </si>
  <si>
    <t>M</t>
  </si>
  <si>
    <t>59245013</t>
  </si>
  <si>
    <t>dlažba zámková tvaru I 200x165x80mm přírodní</t>
  </si>
  <si>
    <t>-355655923</t>
  </si>
  <si>
    <t>12*1,02</t>
  </si>
  <si>
    <t>46</t>
  </si>
  <si>
    <t>59245010</t>
  </si>
  <si>
    <t>dlažba zámková tvaru I 200x165x80mm barevná</t>
  </si>
  <si>
    <t>1090469156</t>
  </si>
  <si>
    <t>Poznámka k položce:
dlažba pro nevidomé</t>
  </si>
  <si>
    <t>1,8*1,02</t>
  </si>
  <si>
    <t>47</t>
  </si>
  <si>
    <t>59217037</t>
  </si>
  <si>
    <t>obrubník betonový parkový přírodní 500x50x200mm</t>
  </si>
  <si>
    <t>-25881160</t>
  </si>
  <si>
    <t>8,2*1,02</t>
  </si>
  <si>
    <t>48</t>
  </si>
  <si>
    <t>59217002</t>
  </si>
  <si>
    <t>obrubník betonový zahradní šedý 1000x50x200mm</t>
  </si>
  <si>
    <t>1568666602</t>
  </si>
  <si>
    <t>105*1,02</t>
  </si>
  <si>
    <t>49</t>
  </si>
  <si>
    <t>59217021</t>
  </si>
  <si>
    <t>obrubník betonový chodníkový 1000x150x300mm</t>
  </si>
  <si>
    <t>1287328248</t>
  </si>
  <si>
    <t>102,2*1,02</t>
  </si>
  <si>
    <t>50</t>
  </si>
  <si>
    <t>59217035</t>
  </si>
  <si>
    <t>obrubník betonový obloukový vnější 780x150x250mm</t>
  </si>
  <si>
    <t>26992545</t>
  </si>
  <si>
    <t>Poznámka k položce:
R0,5</t>
  </si>
  <si>
    <t>51</t>
  </si>
  <si>
    <t>10364101</t>
  </si>
  <si>
    <t>zemina pro terénní úpravy -  ornice</t>
  </si>
  <si>
    <t>1157586664</t>
  </si>
  <si>
    <t>Poznámka k položce:
ornice pro plochy terénních úprav, viz.položka 181951101</t>
  </si>
  <si>
    <t>390*0,1</t>
  </si>
  <si>
    <t>52</t>
  </si>
  <si>
    <t>59228407</t>
  </si>
  <si>
    <t>palisáda betonová tyčová hranatá přírodní 110x110x400mm</t>
  </si>
  <si>
    <t>-24644092</t>
  </si>
  <si>
    <t>9/0,11*1,01</t>
  </si>
  <si>
    <t>53</t>
  </si>
  <si>
    <t>59228408</t>
  </si>
  <si>
    <t>palisáda betonová tyčová hranatá přírodní 110x110x600mm</t>
  </si>
  <si>
    <t>1775054225</t>
  </si>
  <si>
    <t>3/0,11*1,01</t>
  </si>
  <si>
    <t>54</t>
  </si>
  <si>
    <t>59245015</t>
  </si>
  <si>
    <t>dlažba zámková tvaru I 200x165x60mm přírodní</t>
  </si>
  <si>
    <t>-275481625</t>
  </si>
  <si>
    <t>Poznámka k položce:
viz.položka 564851111</t>
  </si>
  <si>
    <t>207,2*1,02</t>
  </si>
  <si>
    <t>SO 102 - Úpravy na II/198, Sokolovská ulice</t>
  </si>
  <si>
    <t xml:space="preserve">    2 - Zakládání</t>
  </si>
  <si>
    <t xml:space="preserve">    8 - Trubní vedení</t>
  </si>
  <si>
    <t xml:space="preserve">    998 - Přesun hmot</t>
  </si>
  <si>
    <t>-1164420270</t>
  </si>
  <si>
    <t>113107162</t>
  </si>
  <si>
    <t>Odstranění podkladu z kameniva drceného tl 200 mm strojně pl přes 50 do 200 m2</t>
  </si>
  <si>
    <t>564017896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</si>
  <si>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</si>
  <si>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113154122</t>
  </si>
  <si>
    <t>Frézování živičného krytu tl 40 mm pruh š 1 m pl do 500 m2 bez překážek v trase</t>
  </si>
  <si>
    <t>1924467344</t>
  </si>
  <si>
    <t>Frézování živičného podkladu nebo krytu  s naložením na dopravní prostředek plochy do 500 m2 bez překážek v trase pruhu šířky přes 0,5 m do 1 m, tloušťky vrstvy 40 mm</t>
  </si>
  <si>
    <t>113154123</t>
  </si>
  <si>
    <t>Frézování živičného krytu tl 50 mm pruh š 1 m pl do 500 m2 bez překážek v trase</t>
  </si>
  <si>
    <t>-1729113345</t>
  </si>
  <si>
    <t>Frézování živičného podkladu nebo krytu  s naložením na dopravní prostředek plochy do 500 m2 bez překážek v trase pruhu šířky přes 0,5 m do 1 m, tloušťky vrstvy 50 mm</t>
  </si>
  <si>
    <t>Poznámka k položce:
tloušťka vrstvy 60mm !!</t>
  </si>
  <si>
    <t>1850871937</t>
  </si>
  <si>
    <t>122252203</t>
  </si>
  <si>
    <t>Odkopávky a prokopávky nezapažené pro silnice a dálnice v hornině třídy těžitelnosti I objem do 100 m3 strojně</t>
  </si>
  <si>
    <t>809961480</t>
  </si>
  <si>
    <t>Odkopávky a prokopávky nezapažené pro silnice a dálnice strojně v hornině třídy těžitelnosti I do 100 m3</t>
  </si>
  <si>
    <t>122702119a</t>
  </si>
  <si>
    <t>1490792632</t>
  </si>
  <si>
    <t>Poznámka k položce:
viz.pol.122252203</t>
  </si>
  <si>
    <t>122702119b</t>
  </si>
  <si>
    <t>2029536595</t>
  </si>
  <si>
    <t>Poznámka k položce:
viz.pol.131251201</t>
  </si>
  <si>
    <t>122702119c</t>
  </si>
  <si>
    <t>-2047773905</t>
  </si>
  <si>
    <t>Poznámka k položce:
viz.pol.132254101</t>
  </si>
  <si>
    <t>122702119d</t>
  </si>
  <si>
    <t>-865486645</t>
  </si>
  <si>
    <t>Poznámka k položce:
viz.pol.132251102</t>
  </si>
  <si>
    <t>371338497</t>
  </si>
  <si>
    <t>Poznámka k položce:
50% celkového objemu odkopávek viz.pol.122252203+132251102+132254101+131251201</t>
  </si>
  <si>
    <t>(49,02+21,04+17+6,3)*0,5</t>
  </si>
  <si>
    <t>131251201</t>
  </si>
  <si>
    <t>Hloubení jam zapažených v hornině třídy těžitelnosti I, skupiny 3 objem do 20 m3 strojně</t>
  </si>
  <si>
    <t>631259950</t>
  </si>
  <si>
    <t>Hloubení zapažených jam a zářezů strojně s urovnáním dna do předepsaného profilu a spádu v hornině třídy těžitelnosti I skupiny 3 do 20 m3</t>
  </si>
  <si>
    <t>Poznámka k položce:
hloubení jam pro vpusti</t>
  </si>
  <si>
    <t>1*1*2,1*3</t>
  </si>
  <si>
    <t>132251102</t>
  </si>
  <si>
    <t>Hloubení rýh nezapažených  š do 800 mm v hornině třídy těžitelnosti I, skupiny 3 objem do 50 m3 strojně</t>
  </si>
  <si>
    <t>-1926312267</t>
  </si>
  <si>
    <t>Hloubení nezapažených rýh šířky do 800 mm strojně s urovnáním dna do předepsaného profilu a spádu v hornině třídy těžitelnosti I skupiny 3 přes 20 do 50 m3</t>
  </si>
  <si>
    <t>Poznámka k položce:
rýhy pro drenáže</t>
  </si>
  <si>
    <t>132254101</t>
  </si>
  <si>
    <t>Hloubení rýh zapažených š do 800 mm v hornině třídy těžitelnosti I, skupiny 3 objem do 20 m3 strojně</t>
  </si>
  <si>
    <t>650105109</t>
  </si>
  <si>
    <t>Hloubení zapažených rýh šířky do 800 mm strojně s urovnáním dna do předepsaného profilu a spádu v hornině třídy těžitelnosti I skupiny 3 do 20 m3</t>
  </si>
  <si>
    <t>162751117</t>
  </si>
  <si>
    <t>-2040175090</t>
  </si>
  <si>
    <t>Poznámka k položce:
odkopávky viz.položka 122252203+131251201+132251102+132254101, bez zeminy ponechané pro použití do obsypů</t>
  </si>
  <si>
    <t>49,02+6,3+21,04+17-9,9</t>
  </si>
  <si>
    <t>162751119</t>
  </si>
  <si>
    <t>1898082217</t>
  </si>
  <si>
    <t>Poznámka k položce:
příplatek za dalších 15km pro položku 162751117</t>
  </si>
  <si>
    <t>83,46*15</t>
  </si>
  <si>
    <t>293455157</t>
  </si>
  <si>
    <t>83,46*1,9</t>
  </si>
  <si>
    <t>604854122</t>
  </si>
  <si>
    <t>Poznámka k položce:
viz.položka 162751117</t>
  </si>
  <si>
    <t>175111101</t>
  </si>
  <si>
    <t>Obsypání potrubí ručně sypaninou bez prohození, uloženou do 3 m</t>
  </si>
  <si>
    <t>1059982008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</si>
  <si>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</si>
  <si>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Poznámka k položce:
obsyp přípojek vpustí z vykopaného materiálu</t>
  </si>
  <si>
    <t>175111109</t>
  </si>
  <si>
    <t>Příplatek k obsypání potrubí za ruční prohození sypaniny, uložené do 3 m</t>
  </si>
  <si>
    <t>-1432738097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</si>
  <si>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</si>
  <si>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Poznámka k položce:
viz.položka 175111101</t>
  </si>
  <si>
    <t>-1590602295</t>
  </si>
  <si>
    <t>Zakládání</t>
  </si>
  <si>
    <t>212752102</t>
  </si>
  <si>
    <t>Trativod z drenážních trubek korugovaných PE-HD SN 4 perforace 360° včetně lože otevřený výkop DN 150 pro liniové stavby</t>
  </si>
  <si>
    <t>-923050862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</si>
  <si>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</si>
  <si>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564871111</t>
  </si>
  <si>
    <t>Podklad ze štěrkodrtě ŠD tl 250 mm</t>
  </si>
  <si>
    <t>-1848982798</t>
  </si>
  <si>
    <t>Podklad ze štěrkodrti ŠD  s rozprostřením a zhutněním, po zhutnění tl. 250 mm</t>
  </si>
  <si>
    <t>564952113</t>
  </si>
  <si>
    <t>Podklad z mechanicky zpevněného kameniva MZK tl 170 mm</t>
  </si>
  <si>
    <t>723100691</t>
  </si>
  <si>
    <t>Podklad z mechanicky zpevněného kameniva MZK (minerální beton)  s rozprostřením a s hutněním, po zhutnění tl. 170 mm</t>
  </si>
  <si>
    <t>565135111</t>
  </si>
  <si>
    <t>Asfaltový beton vrstva podkladní ACP 16 (obalované kamenivo OKS) tl 50 mm š do 3 m</t>
  </si>
  <si>
    <t>-1650784876</t>
  </si>
  <si>
    <t>Asfaltový beton vrstva podkladní ACP 16 (obalované kamenivo střednězrnné - OKS)  s rozprostřením a zhutněním v pruhu šířky přes 1,5 do 3 m, po zhutnění tl. 50 mm</t>
  </si>
  <si>
    <t>Poznámka k položce:
ACP 16+</t>
  </si>
  <si>
    <t>573211107a</t>
  </si>
  <si>
    <t>Postřik živičný spojovací z asfaltu v množství 0,30 kg/m2</t>
  </si>
  <si>
    <t>688139150</t>
  </si>
  <si>
    <t>Postřik spojovací PS bez posypu kamenivem z asfaltu silničního, v množství 0,30 kg/m2</t>
  </si>
  <si>
    <t>573211107b</t>
  </si>
  <si>
    <t>145667524</t>
  </si>
  <si>
    <t>577134211</t>
  </si>
  <si>
    <t>Asfaltový beton vrstva obrusná ACO 11 (ABS) tř. II tl 40 mm š do 3 m z nemodifikovaného asfaltu</t>
  </si>
  <si>
    <t>362205059</t>
  </si>
  <si>
    <t>Asfaltový beton vrstva obrusná ACO 11 (ABS)  s rozprostřením a se zhutněním z nemodifikovaného asfaltu v pruhu šířky do 3 m tř. II, po zhutnění tl. 40 mm</t>
  </si>
  <si>
    <t>Poznámka k položce:
ACO 11+</t>
  </si>
  <si>
    <t>577155112</t>
  </si>
  <si>
    <t>Asfaltový beton vrstva ložní ACL 16 (ABH) tl 60 mm š do 3 m z nemodifikovaného asfaltu</t>
  </si>
  <si>
    <t>837872974</t>
  </si>
  <si>
    <t>Asfaltový beton vrstva ložní ACL 16 (ABH)  s rozprostřením a zhutněním z nemodifikovaného asfaltu v pruhu šířky do 3 m, po zhutnění tl. 60 mm</t>
  </si>
  <si>
    <t>Poznámka k položce:
ACL 16+</t>
  </si>
  <si>
    <t>Trubní vedení</t>
  </si>
  <si>
    <t>890411811</t>
  </si>
  <si>
    <t>Bourání šachet z prefabrikovaných skruží ručně obestavěného prostoru do 1,5 m3</t>
  </si>
  <si>
    <t>-2092829304</t>
  </si>
  <si>
    <t>Bourání šachet a jímek ručně velikosti obestavěného prostoru do 1,5 m3 z prefabrikovaných skruží</t>
  </si>
  <si>
    <t>Poznámka k položce:
odstranění uliční vpusti, včetně zemních prací a hutněného zásypu a zaslepení přípojky</t>
  </si>
  <si>
    <t>895941111R</t>
  </si>
  <si>
    <t>Zřízení vpusti kanalizační uliční z betonových dílců typ UV-50 normální</t>
  </si>
  <si>
    <t>9809682</t>
  </si>
  <si>
    <t>Zřízení vpusti kanalizační  uliční z betonových dílců typ UV-50 normální</t>
  </si>
  <si>
    <t>Poznámka k položce:
Kompletní zřízení vpusti včetně přípojky a veškerých materiálů</t>
  </si>
  <si>
    <t>899331111</t>
  </si>
  <si>
    <t>Výšková úprava uličního vstupu nebo vpusti do 200 mm zvýšením poklopu</t>
  </si>
  <si>
    <t>-1468947909</t>
  </si>
  <si>
    <t>Výšková úprava uličního vstupu nebo vpusti do 200 mm  zvýšením poklopu</t>
  </si>
  <si>
    <t>899431111</t>
  </si>
  <si>
    <t>Výšková úprava uličního vstupu nebo vpusti do 200 mm zvýšením krycího hrnce, šoupěte nebo hydrantu</t>
  </si>
  <si>
    <t>1313802240</t>
  </si>
  <si>
    <t>Výšková úprava uličního vstupu nebo vpusti do 200 mm  zvýšením krycího hrnce, šoupěte nebo hydrantu bez úpravy armatur</t>
  </si>
  <si>
    <t>915211111</t>
  </si>
  <si>
    <t>Vodorovné dopravní značení dělící čáry souvislé š 125 mm bílý plast</t>
  </si>
  <si>
    <t>766938221</t>
  </si>
  <si>
    <t>Vodorovné dopravní značení stříkaným plastem  dělící čára šířky 125 mm souvislá bílá základní</t>
  </si>
  <si>
    <t>915211121</t>
  </si>
  <si>
    <t>Vodorovné dopravní značení dělící čáry přerušované š 125 mm bílý plast</t>
  </si>
  <si>
    <t>-1102705743</t>
  </si>
  <si>
    <t>Vodorovné dopravní značení stříkaným plastem  dělící čára šířky 125 mm přerušovaná bílá základní</t>
  </si>
  <si>
    <t>915611111</t>
  </si>
  <si>
    <t>Předznačení vodorovného liniového značení</t>
  </si>
  <si>
    <t>1910538457</t>
  </si>
  <si>
    <t>Předznačení pro vodorovné značení  stříkané barvou nebo prováděné z nátěrových hmot liniové dělicí čáry, vodicí proužky</t>
  </si>
  <si>
    <t>916111113</t>
  </si>
  <si>
    <t>Osazení obruby z velkých kostek s boční opěrou do lože z betonu prostého</t>
  </si>
  <si>
    <t>-394854406</t>
  </si>
  <si>
    <t>Osazení silniční obruby z dlažebních kostek v jedné řadě  s ložem tl. přes 50 do 100 mm, s vyplněním a zatřením spár cementovou maltou z velkých kostek s boční opěrou z betonu prostého tř. C 12/15, do lože z betonu prostého téže značky</t>
  </si>
  <si>
    <t>Poznámka k položce:
osazení linky z betonových krajníků</t>
  </si>
  <si>
    <t>2023532936</t>
  </si>
  <si>
    <t>0,12*0,225*102,2</t>
  </si>
  <si>
    <t>919732211</t>
  </si>
  <si>
    <t>Styčná spára napojení nového živičného povrchu na stávající za tepla š 15 mm hl 25 mm s prořezáním</t>
  </si>
  <si>
    <t>2025615126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</si>
  <si>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</si>
  <si>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938908411</t>
  </si>
  <si>
    <t>Čištění vozovek splachováním vodou</t>
  </si>
  <si>
    <t>538765236</t>
  </si>
  <si>
    <t>Čištění vozovek splachováním vodou povrchu podkladu nebo krytu živičného, betonového nebo dlážděného</t>
  </si>
  <si>
    <t>966007121</t>
  </si>
  <si>
    <t>Odstranění vodorovného značení frézováním plastu z čáry š do 125 mm</t>
  </si>
  <si>
    <t>1311648149</t>
  </si>
  <si>
    <t>Odstranění vodorovného dopravního značení frézováním  značeného plastem čáry šířky do 125 mm</t>
  </si>
  <si>
    <t>1535472400</t>
  </si>
  <si>
    <t>Poznámka k položce:
doprava frézované živice a kameniva, viz. položky 113154122+113154123+113107162</t>
  </si>
  <si>
    <t>18,6+16,45+23,2</t>
  </si>
  <si>
    <t>1054811428</t>
  </si>
  <si>
    <t>Poznámka k položce:
dalších 24km k položce 997221551</t>
  </si>
  <si>
    <t>58,25*24</t>
  </si>
  <si>
    <t>1379073237</t>
  </si>
  <si>
    <t>Poznámka k položce:
doprava odstraněné živice a rozebraných obrub a dílů vpusti, viz.položky 113107142+113202111+890411811</t>
  </si>
  <si>
    <t>0,88+2,15+1,92</t>
  </si>
  <si>
    <t>-1309602828</t>
  </si>
  <si>
    <t>4,95*24</t>
  </si>
  <si>
    <t>1263963323</t>
  </si>
  <si>
    <t>Poznámka k položce:
obruby + vpust, viz.položky 113202111+113100013</t>
  </si>
  <si>
    <t>2,15+1,92</t>
  </si>
  <si>
    <t>910670244</t>
  </si>
  <si>
    <t>Poznámka k položce:
kamenivo, viz.pol.113107162</t>
  </si>
  <si>
    <t>23,2</t>
  </si>
  <si>
    <t>59218002R</t>
  </si>
  <si>
    <t>krajník betonový silniční 250x125x100mm</t>
  </si>
  <si>
    <t>503645172</t>
  </si>
  <si>
    <t>krajník betonový silniční 500x250x100mm</t>
  </si>
  <si>
    <t>102,2*1,01</t>
  </si>
  <si>
    <t>-1565862857</t>
  </si>
  <si>
    <t>Poznámka k položce:
živice, viz.pol. 113107142+113154122+113154123</t>
  </si>
  <si>
    <t>0,88+18,6+16,45</t>
  </si>
  <si>
    <t>998</t>
  </si>
  <si>
    <t>Přesun hmot</t>
  </si>
  <si>
    <t>998225111</t>
  </si>
  <si>
    <t>Přesun hmot pro pozemní komunikace s krytem z kamene, monolitickým betonovým nebo živičným</t>
  </si>
  <si>
    <t>2054147139</t>
  </si>
  <si>
    <t>Přesun hmot pro komunikace s krytem z kameniva, monolitickým betonovým nebo živičným  dopravní vzdálenost do 200 m jakékoliv délky objektu</t>
  </si>
  <si>
    <t>SO 103 - Chodník Okružní ulice</t>
  </si>
  <si>
    <t>N00 - Nepojmenované práce</t>
  </si>
  <si>
    <t xml:space="preserve">    N01 - Chráničky</t>
  </si>
  <si>
    <t>113106161</t>
  </si>
  <si>
    <t>Rozebrání dlažeb vozovek z drobných kostek s ložem z kameniva ručně</t>
  </si>
  <si>
    <t>679757435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</si>
  <si>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</si>
  <si>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113106171</t>
  </si>
  <si>
    <t>Rozebrání dlažeb vozovek ze zámkové dlažby s ložem z kameniva ručně</t>
  </si>
  <si>
    <t>1257680357</t>
  </si>
  <si>
    <t>Rozebrání dlažeb a dílců vozovek a ploch s přemístěním hmot na skládku na vzdálenost do 3 m nebo s naložením na dopravní prostředek, s jakoukoliv výplní spár ručně ze zámkové dlažby s ložem z kameniva</t>
  </si>
  <si>
    <t>Poznámka k položce:
chodníky</t>
  </si>
  <si>
    <t>113106271</t>
  </si>
  <si>
    <t>Rozebrání dlažeb vozovek ze zámkové dlažby s ložem z kameniva strojně pl přes 50 do 200 m2</t>
  </si>
  <si>
    <t>-2062757701</t>
  </si>
  <si>
    <t>Rozebrání dlažeb a dílců vozovek a ploch s přemístěním hmot na skládku na vzdálenost do 3 m nebo s naložením na dopravní prostředek, s jakoukoliv výplní spár strojně plochy jednotlivě přes 50 m2 do 200 m2 ze zámkové dlažby s ložem z kameniva</t>
  </si>
  <si>
    <t>Poznámka k položce:
vjezd</t>
  </si>
  <si>
    <t>113107121</t>
  </si>
  <si>
    <t>Odstranění podkladu z kameniva drceného tl 100 mm ručně</t>
  </si>
  <si>
    <t>1251386701</t>
  </si>
  <si>
    <t>Odstranění podkladů nebo krytů ručně s přemístěním hmot na skládku na vzdálenost do 3 m nebo s naložením na dopravní prostředek z kameniva hrubého drceného, o tl. vrstvy do 100 mm</t>
  </si>
  <si>
    <t>Poznámka k položce:
viz.položka 113106171</t>
  </si>
  <si>
    <t>113107130</t>
  </si>
  <si>
    <t>Odstranění podkladu z betonu prostého tl 100 mm ručně</t>
  </si>
  <si>
    <t>916784684</t>
  </si>
  <si>
    <t>Odstranění podkladů nebo krytů ručně s přemístěním hmot na skládku na vzdálenost do 3 m nebo s naložením na dopravní prostředek z betonu prostého, o tl. vrstvy do 100 mm</t>
  </si>
  <si>
    <t>-51364358</t>
  </si>
  <si>
    <t>Poznámka k položce:
viz.položka 113106271</t>
  </si>
  <si>
    <t>113107182</t>
  </si>
  <si>
    <t>Odstranění podkladu živičného tl 100 mm strojně pl přes 50 do 200 m2</t>
  </si>
  <si>
    <t>-642269103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</si>
  <si>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</si>
  <si>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113107321</t>
  </si>
  <si>
    <t>Odstranění podkladu z kameniva drceného tl 100 mm strojně pl do 50 m2</t>
  </si>
  <si>
    <t>-2104980684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</si>
  <si>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</si>
  <si>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113107322</t>
  </si>
  <si>
    <t>Odstranění podkladu z kameniva drceného tl 200 mm strojně pl do 50 m2</t>
  </si>
  <si>
    <t>-1087934321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</si>
  <si>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</si>
  <si>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-2047789445</t>
  </si>
  <si>
    <t>359150904</t>
  </si>
  <si>
    <t>113201112</t>
  </si>
  <si>
    <t>Vytrhání obrub silničních ležatých</t>
  </si>
  <si>
    <t>2005921446</t>
  </si>
  <si>
    <t>Vytrhání obrub  s vybouráním lože, s přemístěním hmot na skládku na vzdálenost do 3 m nebo s naložením na dopravní prostředek silničních ležatých</t>
  </si>
  <si>
    <t>1800821787</t>
  </si>
  <si>
    <t>113203111</t>
  </si>
  <si>
    <t>Vytrhání obrub z dlažebních kostek</t>
  </si>
  <si>
    <t>1163450149</t>
  </si>
  <si>
    <t>Vytrhání obrub  s vybouráním lože, s přemístěním hmot na skládku na vzdálenost do 3 m nebo s naložením na dopravní prostředek z dlažebních kostek</t>
  </si>
  <si>
    <t>124133730</t>
  </si>
  <si>
    <t>122252204</t>
  </si>
  <si>
    <t>Odkopávky a prokopávky nezapažené pro silnice a dálnice v hornině třídy těžitelnosti I objem do 500 m3 strojně</t>
  </si>
  <si>
    <t>-365986499</t>
  </si>
  <si>
    <t>Odkopávky a prokopávky nezapažené pro silnice a dálnice strojně v hornině třídy těžitelnosti I přes 100 do 500 m3</t>
  </si>
  <si>
    <t>1985291468</t>
  </si>
  <si>
    <t>Poznámka k položce:
viz.pol.122252204</t>
  </si>
  <si>
    <t>1159317661</t>
  </si>
  <si>
    <t>-1456394622</t>
  </si>
  <si>
    <t>Poznámka k položce:
viz.pol.132251102a</t>
  </si>
  <si>
    <t>-1223902038</t>
  </si>
  <si>
    <t>Poznámka k položce:
viz.pol.132251102b</t>
  </si>
  <si>
    <t>-1918668244</t>
  </si>
  <si>
    <t>Poznámka k položce:
50% celkového objemu odkopávek viz.pol.122252202+131203101+132201101+132201201</t>
  </si>
  <si>
    <t>(156,6+0,6+14,2+7,9)*0,5</t>
  </si>
  <si>
    <t>969738557</t>
  </si>
  <si>
    <t>Poznámka k položce:
žlabová vpust</t>
  </si>
  <si>
    <t>132251102a</t>
  </si>
  <si>
    <t>1337450189</t>
  </si>
  <si>
    <t>Poznámka k položce:
rýhy pro palisády</t>
  </si>
  <si>
    <t>132251102b</t>
  </si>
  <si>
    <t>-1668153091</t>
  </si>
  <si>
    <t>Poznámka k položce:
rýha pro přípoku vpusti</t>
  </si>
  <si>
    <t>742308006</t>
  </si>
  <si>
    <t>Poznámka k položce:
odkopávky viz.položka 122252202+131203101+132201101+132201201, bez zeminy ponechané pro použití do násypů a obsypů</t>
  </si>
  <si>
    <t>156,6+0,6+14,2+7,9-31,9-5</t>
  </si>
  <si>
    <t>2135345470</t>
  </si>
  <si>
    <t>Poznámka k položce:
ovoz nakoupené ornice</t>
  </si>
  <si>
    <t>-1538049130</t>
  </si>
  <si>
    <t>142,4*15</t>
  </si>
  <si>
    <t>-40454183</t>
  </si>
  <si>
    <t>66,15*15</t>
  </si>
  <si>
    <t>-1826748066</t>
  </si>
  <si>
    <t>956221792</t>
  </si>
  <si>
    <t>510313015</t>
  </si>
  <si>
    <t>142,4*1,9</t>
  </si>
  <si>
    <t>881987834</t>
  </si>
  <si>
    <t>1201086618</t>
  </si>
  <si>
    <t>Poznámka k položce:
obsyp přípojky vpusti z vykopaného materiálu</t>
  </si>
  <si>
    <t>1901210921</t>
  </si>
  <si>
    <t>-1504262447</t>
  </si>
  <si>
    <t>867596287</t>
  </si>
  <si>
    <t>Poznámka k položce:
viz.položky 564851111+564851114+564861111</t>
  </si>
  <si>
    <t>425,8+152,8+206</t>
  </si>
  <si>
    <t>501602654</t>
  </si>
  <si>
    <t>1574841298</t>
  </si>
  <si>
    <t>-228619142</t>
  </si>
  <si>
    <t>Poznámka k položce:
viz.položka 182251101</t>
  </si>
  <si>
    <t>182251101</t>
  </si>
  <si>
    <t>Svahování násypů</t>
  </si>
  <si>
    <t>-2141663224</t>
  </si>
  <si>
    <t>Svahování trvalých svahů do projektovaných profilů strojně s potřebným přemístěním výkopku při svahování násypů v jakékoliv hornině</t>
  </si>
  <si>
    <t>182351123</t>
  </si>
  <si>
    <t>Rozprostření ornice pl do 500 m2 ve svahu přes 1:5 tl vrstvy do 200 mm strojně</t>
  </si>
  <si>
    <t>1402496633</t>
  </si>
  <si>
    <t>Rozprostření a urovnání ornice ve svahu sklonu přes 1:5 strojně při souvislé ploše přes 100 do 500 m2, tl. vrstvy do 200 mm</t>
  </si>
  <si>
    <t>184818232</t>
  </si>
  <si>
    <t>Ochrana kmene průměru přes 300 do 500 mm bedněním výšky do 2 m</t>
  </si>
  <si>
    <t>-2105339707</t>
  </si>
  <si>
    <t>Ochrana kmene bedněním před poškozením stavebním provozem zřízení včetně odstranění výšky bednění do 2 m průměru kmene přes 300 do 500 mm</t>
  </si>
  <si>
    <t>1276085449</t>
  </si>
  <si>
    <t>1810955045</t>
  </si>
  <si>
    <t>339921133</t>
  </si>
  <si>
    <t>Osazování betonových palisád do betonového základu v řadě výšky prvku přes 1 do 1,5 m</t>
  </si>
  <si>
    <t>1593688393</t>
  </si>
  <si>
    <t>Osazování palisád  betonových v řadě se zabetonováním výšky palisády přes 1000 do 1500 mm</t>
  </si>
  <si>
    <t>564851111</t>
  </si>
  <si>
    <t>1196529823</t>
  </si>
  <si>
    <t>564851114</t>
  </si>
  <si>
    <t>Podklad ze štěrkodrtě ŠD tl 180 mm</t>
  </si>
  <si>
    <t>1261913166</t>
  </si>
  <si>
    <t>Podklad ze štěrkodrti ŠD  s rozprostřením a zhutněním, po zhutnění tl. 180 mm</t>
  </si>
  <si>
    <t>Poznámka k položce:
chodníky se zesílenou konstrukcí</t>
  </si>
  <si>
    <t>564861111</t>
  </si>
  <si>
    <t>Podklad ze štěrkodrtě ŠD tl 200 mm</t>
  </si>
  <si>
    <t>149958110</t>
  </si>
  <si>
    <t>Podklad ze štěrkodrti ŠD  s rozprostřením a zhutněním, po zhutnění tl. 200 mm</t>
  </si>
  <si>
    <t>Poznámka k položce:
sjezdy a manipulační plocha</t>
  </si>
  <si>
    <t>80,8+125,2</t>
  </si>
  <si>
    <t>564952111a</t>
  </si>
  <si>
    <t>544435167</t>
  </si>
  <si>
    <t>Poznámka k položce:
viz.položka 564851114</t>
  </si>
  <si>
    <t>564952111b</t>
  </si>
  <si>
    <t>-304809013</t>
  </si>
  <si>
    <t>Poznámka k položce:
viz.položka 564861111</t>
  </si>
  <si>
    <t>1654195014</t>
  </si>
  <si>
    <t>Poznámka k položce:
ACP 16+, viz.položka 564861111</t>
  </si>
  <si>
    <t>-1998612196</t>
  </si>
  <si>
    <t>1236034160</t>
  </si>
  <si>
    <t>Poznámka k položce:
ACO 11+, viz.položka 564861111</t>
  </si>
  <si>
    <t>596211113</t>
  </si>
  <si>
    <t>Kladení zámkové dlažby komunikací pro pěší tl 60 mm skupiny A pl přes 300 m2</t>
  </si>
  <si>
    <t>788411762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</si>
  <si>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</si>
  <si>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55</t>
  </si>
  <si>
    <t>596211212</t>
  </si>
  <si>
    <t>Kladení zámkové dlažby komunikací pro pěší tl 80 mm skupiny A pl do 300 m2</t>
  </si>
  <si>
    <t>-1168140246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</si>
  <si>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</si>
  <si>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56</t>
  </si>
  <si>
    <t>596811120</t>
  </si>
  <si>
    <t>Kladení betonové dlažby komunikací pro pěší do lože z kameniva vel do 0,09 m2 plochy do 50 m2</t>
  </si>
  <si>
    <t>1035524374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</si>
  <si>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</si>
  <si>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Poznámka k položce:
dlažba okapového chodníku pod palisádami v konci úprav</t>
  </si>
  <si>
    <t>57</t>
  </si>
  <si>
    <t>911111111R</t>
  </si>
  <si>
    <t xml:space="preserve">Montáž zábradlí ocelového lankového vč. upevnění na palisády </t>
  </si>
  <si>
    <t>-753898805</t>
  </si>
  <si>
    <t>Poznámka k položce:
kompletní montáž včetně spojovacích a upevňovacích prvků</t>
  </si>
  <si>
    <t>13,4+8,0+7,1+(2*1,86)</t>
  </si>
  <si>
    <t>58</t>
  </si>
  <si>
    <t>166688762</t>
  </si>
  <si>
    <t>59</t>
  </si>
  <si>
    <t>895941211R</t>
  </si>
  <si>
    <t>Zřízení vpusti kanalizační uliční z betonových dílců typ UV-50 nízký</t>
  </si>
  <si>
    <t>2140205721</t>
  </si>
  <si>
    <t>Zřízení vpusti kanalizační  uliční z betonových dílců typ UV-50 nízký</t>
  </si>
  <si>
    <t>Poznámka k položce:
Kompletní zřízení žlabové vpusti včetně přípojky a veškerých materiálů</t>
  </si>
  <si>
    <t>60</t>
  </si>
  <si>
    <t>-82919654</t>
  </si>
  <si>
    <t>61</t>
  </si>
  <si>
    <t>89594121R</t>
  </si>
  <si>
    <t>Liniový odvodňovací žlab včetně roštů, čela a příslušenství</t>
  </si>
  <si>
    <t>-783224924</t>
  </si>
  <si>
    <t>62</t>
  </si>
  <si>
    <t>585064412</t>
  </si>
  <si>
    <t>63</t>
  </si>
  <si>
    <t>-2011358383</t>
  </si>
  <si>
    <t>64</t>
  </si>
  <si>
    <t>1325366234</t>
  </si>
  <si>
    <t>65</t>
  </si>
  <si>
    <t>1652962182</t>
  </si>
  <si>
    <t>0,12*0,25*320</t>
  </si>
  <si>
    <t>66</t>
  </si>
  <si>
    <t>935113111</t>
  </si>
  <si>
    <t>Osazení odvodňovacího polymerbetonového žlabu s krycím roštem šířky do 200 mm</t>
  </si>
  <si>
    <t>-1671859868</t>
  </si>
  <si>
    <t>Osazení odvodňovacího žlabu s krycím roštem  polymerbetonového šířky do 200 mm</t>
  </si>
  <si>
    <t>67</t>
  </si>
  <si>
    <t>981511116</t>
  </si>
  <si>
    <t>Demolice konstrukcí objektů z betonu prostého postupným rozebíráním</t>
  </si>
  <si>
    <t>1235143685</t>
  </si>
  <si>
    <t>Demolice konstrukcí objektů  postupným rozebíráním konstrukcí z betonu prostého</t>
  </si>
  <si>
    <t>Poznámka k položce:
demolice opěrné zídky</t>
  </si>
  <si>
    <t>68</t>
  </si>
  <si>
    <t>1966136435</t>
  </si>
  <si>
    <t>Poznámka k položce:
2x R0,5, 2xR1</t>
  </si>
  <si>
    <t>69</t>
  </si>
  <si>
    <t>59217016</t>
  </si>
  <si>
    <t>obrubník betonový chodníkový 1000x80x250mm</t>
  </si>
  <si>
    <t>-1090708085</t>
  </si>
  <si>
    <t>170*1,02</t>
  </si>
  <si>
    <t>70</t>
  </si>
  <si>
    <t>109025534</t>
  </si>
  <si>
    <t>24,2*1,01</t>
  </si>
  <si>
    <t>71</t>
  </si>
  <si>
    <t>59217036</t>
  </si>
  <si>
    <t>obrubník betonový parkový přírodní 500x80x250mm</t>
  </si>
  <si>
    <t>959885221</t>
  </si>
  <si>
    <t>70,7*1,02</t>
  </si>
  <si>
    <t>72</t>
  </si>
  <si>
    <t>59217023</t>
  </si>
  <si>
    <t>obrubník betonový chodníkový 1000x150x250mm</t>
  </si>
  <si>
    <t>1896022503</t>
  </si>
  <si>
    <t>295,5*1,02</t>
  </si>
  <si>
    <t>73</t>
  </si>
  <si>
    <t>59217026</t>
  </si>
  <si>
    <t>obrubník betonový silniční 500x150x250mm</t>
  </si>
  <si>
    <t>1551718715</t>
  </si>
  <si>
    <t>23,5*1,02</t>
  </si>
  <si>
    <t>74</t>
  </si>
  <si>
    <t>59228414</t>
  </si>
  <si>
    <t>palisáda betonová tyčová půlkulatá přírodní 175x200x1000mm</t>
  </si>
  <si>
    <t>1784651831</t>
  </si>
  <si>
    <t>75</t>
  </si>
  <si>
    <t>59228416</t>
  </si>
  <si>
    <t>palisáda tyčová půlkulatá armovaná 175x200x1500mm</t>
  </si>
  <si>
    <t>1791835586</t>
  </si>
  <si>
    <t>76</t>
  </si>
  <si>
    <t>59228406</t>
  </si>
  <si>
    <t>palisáda betonová vzhled dobové dlažební kameny přírodní 160x160x400mm</t>
  </si>
  <si>
    <t>588926383</t>
  </si>
  <si>
    <t>77</t>
  </si>
  <si>
    <t>59228409</t>
  </si>
  <si>
    <t>palisáda betonová vzhled dobové dlažební kameny přírodní 160x160x600mm</t>
  </si>
  <si>
    <t>251267369</t>
  </si>
  <si>
    <t>78</t>
  </si>
  <si>
    <t>59228410</t>
  </si>
  <si>
    <t>palisáda betonová vzhled dobové dlažební kameny přírodní 160x160x1000mm</t>
  </si>
  <si>
    <t>-285056647</t>
  </si>
  <si>
    <t>79</t>
  </si>
  <si>
    <t>-190694892</t>
  </si>
  <si>
    <t>Poznámka k položce:
doprava frézované živice a kameniva, viz. položky 113106271+113107162+113154122+113154123+113107321+113107322</t>
  </si>
  <si>
    <t>13,5+17,43+5,19+6,45+7,16+118,18</t>
  </si>
  <si>
    <t>80</t>
  </si>
  <si>
    <t>-955759503</t>
  </si>
  <si>
    <t>167,91*24</t>
  </si>
  <si>
    <t>81</t>
  </si>
  <si>
    <t>-1927287399</t>
  </si>
  <si>
    <t>Poznámka k položce:
doprava odstraněné živice a rozebraných obrub, betonových podkladů a dílů vpusti, viz.položky 113107130+113107182+890411811</t>
  </si>
  <si>
    <t>9,17+78,56+3,84</t>
  </si>
  <si>
    <t>82</t>
  </si>
  <si>
    <t>-787497910</t>
  </si>
  <si>
    <t>91,57*24</t>
  </si>
  <si>
    <t>83</t>
  </si>
  <si>
    <t>-718939943</t>
  </si>
  <si>
    <t>Poznámka k položce:
odvoz dlažeb a obrub, viz.položky113106161+113106171+113106271+113201112+113202111+113203111+113204111</t>
  </si>
  <si>
    <t>2,78+23,42+17,73+2,87+39,69+5,7+0,92</t>
  </si>
  <si>
    <t>84</t>
  </si>
  <si>
    <t>647763964</t>
  </si>
  <si>
    <t>Poznámka k položce:
dalších 24km k položce 997221571</t>
  </si>
  <si>
    <t>93,11*24</t>
  </si>
  <si>
    <t>85</t>
  </si>
  <si>
    <t>-1720799771</t>
  </si>
  <si>
    <t>Poznámka k položce:
dlažby, betonové podklady a obruby (včetně kamenných) + vpust + betonová zídka, viz.položky 113106161+113106171+113106271+113107130+113201112+113202111+113203111+113204111+113100013+981511116</t>
  </si>
  <si>
    <t>2,78+23,42+17,73+9,17+2,87+39,69+5,7+0,92+3,84+5,5</t>
  </si>
  <si>
    <t>86</t>
  </si>
  <si>
    <t>-713925854</t>
  </si>
  <si>
    <t>Poznámka k položce:
kamenivo, viz.pol.113107121+113107130+113107321+113107322</t>
  </si>
  <si>
    <t>13,5+17,43+7,16+118,18</t>
  </si>
  <si>
    <t>87</t>
  </si>
  <si>
    <t>-592968349</t>
  </si>
  <si>
    <t>Poznámka k položce:
palisády pro schodišťové stupně</t>
  </si>
  <si>
    <t>2,25/0,11*7*1,02</t>
  </si>
  <si>
    <t>88</t>
  </si>
  <si>
    <t>294650062</t>
  </si>
  <si>
    <t>Poznámka k položce:
živice, viz.pol. 113107182+113154122+113154123</t>
  </si>
  <si>
    <t>78,56+5,19+6,45</t>
  </si>
  <si>
    <t>89</t>
  </si>
  <si>
    <t>00572470</t>
  </si>
  <si>
    <t>osivo směs travní univerzál</t>
  </si>
  <si>
    <t>kg</t>
  </si>
  <si>
    <t>564517490</t>
  </si>
  <si>
    <t>661,5*1,05*0,035</t>
  </si>
  <si>
    <t>90</t>
  </si>
  <si>
    <t>314234452</t>
  </si>
  <si>
    <t>Poznámka k položce:
ornice pro plochy terénních úprav, viz.položka 181152301</t>
  </si>
  <si>
    <t>661,5*0,1</t>
  </si>
  <si>
    <t>91</t>
  </si>
  <si>
    <t>14310002R</t>
  </si>
  <si>
    <t>Dodávka bezpečnostního lankového zábradlí</t>
  </si>
  <si>
    <t>-1873244246</t>
  </si>
  <si>
    <t>Poznámka k položce:
Dodávka veškerých prvků pro realizaci zábradlí</t>
  </si>
  <si>
    <t>92</t>
  </si>
  <si>
    <t>-1690444363</t>
  </si>
  <si>
    <t>Poznámka k položce:
chodník</t>
  </si>
  <si>
    <t>410,9*1,02</t>
  </si>
  <si>
    <t>93</t>
  </si>
  <si>
    <t>59245016</t>
  </si>
  <si>
    <t>dlažba tvar čtverec betonová 100x100x60mm přírodní</t>
  </si>
  <si>
    <t>-937314363</t>
  </si>
  <si>
    <t>Poznámka k položce:
dlažba pro terénní stupně, hrubý povrch</t>
  </si>
  <si>
    <t>2,7*1,03</t>
  </si>
  <si>
    <t>94</t>
  </si>
  <si>
    <t>1144806260</t>
  </si>
  <si>
    <t>128*1,02</t>
  </si>
  <si>
    <t>95</t>
  </si>
  <si>
    <t>59245006</t>
  </si>
  <si>
    <t>dlažba tvar obdélník betonová pro nevidomé 200x100x60mm barevná</t>
  </si>
  <si>
    <t>252336493</t>
  </si>
  <si>
    <t>Poznámka k položce:
dlažba pro varovné a signální pásy</t>
  </si>
  <si>
    <t>9,7*1,03</t>
  </si>
  <si>
    <t>96</t>
  </si>
  <si>
    <t>59248218</t>
  </si>
  <si>
    <t>dlažba plošná betonová chodníková 300x300x50mm barevná</t>
  </si>
  <si>
    <t>1710317757</t>
  </si>
  <si>
    <t>Poznámka k položce:
okapový chodník</t>
  </si>
  <si>
    <t>97</t>
  </si>
  <si>
    <t>59245226</t>
  </si>
  <si>
    <t>dlažba tvar obdélník betonová pro nevidomé 200x100x80mm barevná</t>
  </si>
  <si>
    <t>512</t>
  </si>
  <si>
    <t>-1216640692</t>
  </si>
  <si>
    <t>Poznámka k položce:
dlažba pro varovné pásy v místech zesílené konstrukce</t>
  </si>
  <si>
    <t>24,8*1,03</t>
  </si>
  <si>
    <t>98</t>
  </si>
  <si>
    <t>-721951078</t>
  </si>
  <si>
    <t>N00</t>
  </si>
  <si>
    <t>Nepojmenované práce</t>
  </si>
  <si>
    <t>N01</t>
  </si>
  <si>
    <t>Chráničky</t>
  </si>
  <si>
    <t>99</t>
  </si>
  <si>
    <t>110000008R</t>
  </si>
  <si>
    <t>Uložení chráničky, dělené 110</t>
  </si>
  <si>
    <t>-114320146</t>
  </si>
  <si>
    <t>Poznámka k položce:
Kompletní osazení chránčky 110mm, včetně zemních prací, uložení kabelů, obetonování a obsypu. Zahrnuje veškerý materiál.</t>
  </si>
  <si>
    <t>SO 801 - Sadové úpravy</t>
  </si>
  <si>
    <t>181111121</t>
  </si>
  <si>
    <t>Plošná úprava terénu do 500 m2 zemina tř 1 až 4 nerovnosti do 150 mm v rovinně a svahu do 1:5</t>
  </si>
  <si>
    <t>-1483806860</t>
  </si>
  <si>
    <t>Plošná úprava terénu v zemině tř. 1 až 4 s urovnáním povrchu bez doplnění ornice souvislé plochy do 500 m2 při nerovnostech terénu přes 100 do 150 mm v rovině nebo na svahu do 1:5</t>
  </si>
  <si>
    <t>181351003</t>
  </si>
  <si>
    <t>Rozprostření ornice tl vrstvy do 200 mm pl do 100 m2 v rovině nebo ve svahu do 1:5 strojně</t>
  </si>
  <si>
    <t>405441234</t>
  </si>
  <si>
    <t>Rozprostření a urovnání ornice v rovině nebo ve svahu sklonu do 1:5 strojně při souvislé ploše do 100 m2, tl. vrstvy do 200 mm</t>
  </si>
  <si>
    <t>Poznámka k položce:
tl. vrstvy 100mm pro keřový záhon</t>
  </si>
  <si>
    <t>10371500a</t>
  </si>
  <si>
    <t>substrát pro trávníky VL</t>
  </si>
  <si>
    <t>666000000</t>
  </si>
  <si>
    <t>Poznámka k položce:
zahradnický substrát pro keře</t>
  </si>
  <si>
    <t>58*0,1</t>
  </si>
  <si>
    <t>10371500b</t>
  </si>
  <si>
    <t>787754452</t>
  </si>
  <si>
    <t>Poznámka k položce:
zahradnický substrát pro stromy</t>
  </si>
  <si>
    <t>183101221</t>
  </si>
  <si>
    <t>Jamky pro výsadbu s výměnou 50 % půdy zeminy tř 1 až 4 objem do 1 m3 v rovině a svahu do 1:5</t>
  </si>
  <si>
    <t>95500949</t>
  </si>
  <si>
    <t>Hloubení jamek pro vysazování rostlin v zemině tř.1 až 4 s výměnou půdy z 50% v rovině nebo na svahu do 1:5, objemu přes 0,40 do 1,00 m3</t>
  </si>
  <si>
    <t>183101222</t>
  </si>
  <si>
    <t>Jamky pro výsadbu s výměnou 50 % půdy zeminy tř 1 až 4 objem do 2 m3 v rovině a svahu do 1:5</t>
  </si>
  <si>
    <t>-1638145400</t>
  </si>
  <si>
    <t>Hloubení jamek pro vysazování rostlin v zemině tř.1 až 4 s výměnou půdy z 50% v rovině nebo na svahu do 1:5, objemu přes 1,00 do 2,00 m3</t>
  </si>
  <si>
    <t>183111113</t>
  </si>
  <si>
    <t>Hloubení jamek bez výměny půdy zeminy tř 1 až 4 objem do 0,01 m3 v rovině a svahu do 1:5</t>
  </si>
  <si>
    <t>-1314892693</t>
  </si>
  <si>
    <t>Hloubení jamek pro vysazování rostlin v zemině tř.1 až 4 bez výměny půdy  v rovině nebo na svahu do 1:5, objemu přes 0,005 do 0,01 m3</t>
  </si>
  <si>
    <t>183205111</t>
  </si>
  <si>
    <t>Založení záhonu v rovině a svahu do 1:5 zemina tř 1 a 2</t>
  </si>
  <si>
    <t>-1356082993</t>
  </si>
  <si>
    <t>Založení záhonu pro výsadbu rostlin v rovině nebo na svahu do 1:5 v zemině tř. 1 až 2</t>
  </si>
  <si>
    <t>183403113</t>
  </si>
  <si>
    <t>Obdělání půdy frézováním v rovině a svahu do 1:5</t>
  </si>
  <si>
    <t>1585244573</t>
  </si>
  <si>
    <t>Obdělání půdy  frézováním v rovině nebo na svahu do 1:5</t>
  </si>
  <si>
    <t>Poznámka k položce:
zapravení hnojiva</t>
  </si>
  <si>
    <t>183403153</t>
  </si>
  <si>
    <t>Obdělání půdy hrabáním v rovině a svahu do 1:5</t>
  </si>
  <si>
    <t>725369512</t>
  </si>
  <si>
    <t>Obdělání půdy  hrabáním v rovině nebo na svahu do 1:5</t>
  </si>
  <si>
    <t>184102111</t>
  </si>
  <si>
    <t>Výsadba dřeviny s balem D do 0,2 m do jamky se zalitím v rovině a svahu do 1:5</t>
  </si>
  <si>
    <t>322348277</t>
  </si>
  <si>
    <t>Výsadba dřeviny s balem do předem vyhloubené jamky se zalitím  v rovině nebo na svahu do 1:5, při průměru balu přes 100 do 200 mm</t>
  </si>
  <si>
    <t>184102115</t>
  </si>
  <si>
    <t>Výsadba dřeviny s balem D do 0,6 m do jamky se zalitím v rovině a svahu do 1:5</t>
  </si>
  <si>
    <t>929357782</t>
  </si>
  <si>
    <t>Výsadba dřeviny s balem do předem vyhloubené jamky se zalitím  v rovině nebo na svahu do 1:5, při průměru balu přes 500 do 600 mm</t>
  </si>
  <si>
    <t>026000001R</t>
  </si>
  <si>
    <t xml:space="preserve">Spiraea cinerea 'Grefsheimr' - tavolník, 20 - 30 cm, K   </t>
  </si>
  <si>
    <t>1665506099</t>
  </si>
  <si>
    <t>026000020R</t>
  </si>
  <si>
    <t xml:space="preserve">Acer campestre - javor, 14-16 o.k., ZB   </t>
  </si>
  <si>
    <t>1614095069</t>
  </si>
  <si>
    <t>026000021R</t>
  </si>
  <si>
    <t xml:space="preserve">Amelanchier lamarckii - muchovník, 250-300, pyramida, ZB   </t>
  </si>
  <si>
    <t>-271543036</t>
  </si>
  <si>
    <t>026000022R</t>
  </si>
  <si>
    <t xml:space="preserve">Acer saccharinum 'Pyramidale' - javor, 14-16 o.k., ZB   </t>
  </si>
  <si>
    <t>1045093265</t>
  </si>
  <si>
    <t>026000023R</t>
  </si>
  <si>
    <t xml:space="preserve">Carpinus betulus - habr, 14-16 o.k., ZB   </t>
  </si>
  <si>
    <t>1370765211</t>
  </si>
  <si>
    <t>026000024R</t>
  </si>
  <si>
    <t xml:space="preserve">Juglans regia 'Mars' - ořešák, 14-16 o.k., ZB   </t>
  </si>
  <si>
    <t>-1437091146</t>
  </si>
  <si>
    <t>026000025R</t>
  </si>
  <si>
    <t xml:space="preserve">Malus tschonoskii - jabloň, 14 - 16 o.k., ZB   </t>
  </si>
  <si>
    <t>-278511944</t>
  </si>
  <si>
    <t>026000026R</t>
  </si>
  <si>
    <t xml:space="preserve">Pinus sylvestris - borovice, 200-250, ZB   </t>
  </si>
  <si>
    <t>1892324634</t>
  </si>
  <si>
    <t>184215113</t>
  </si>
  <si>
    <t>Ukotvení kmene dřevin jedním kůlem D do 0,1 m délky do 3 m</t>
  </si>
  <si>
    <t>1545569302</t>
  </si>
  <si>
    <t>Ukotvení dřeviny kůly jedním kůlem, délky přes 2 do 3 m</t>
  </si>
  <si>
    <t>184215133</t>
  </si>
  <si>
    <t>Ukotvení kmene dřevin třemi kůly D do 0,1 m délky do 3 m</t>
  </si>
  <si>
    <t>-490901898</t>
  </si>
  <si>
    <t>Ukotvení dřeviny kůly třemi kůly, délky přes 2 do 3 m</t>
  </si>
  <si>
    <t>605911430R</t>
  </si>
  <si>
    <t xml:space="preserve">dřevěná frézovaná palisáda PROBST I. jakost kulatina oba konce kolmo zaříznuté průměr 70 mm, délka 3000 mm   </t>
  </si>
  <si>
    <t>889239557</t>
  </si>
  <si>
    <t>581248640R</t>
  </si>
  <si>
    <t xml:space="preserve">produkty pro opravy a úpravy povrchů- vápno na bílení PG 6040-12, bal. 12 kg   </t>
  </si>
  <si>
    <t>-1078649931</t>
  </si>
  <si>
    <t>58761503</t>
  </si>
  <si>
    <t>kamenivo keramické lehké frakce 8/16</t>
  </si>
  <si>
    <t>-1903854625</t>
  </si>
  <si>
    <t>0,0075*26</t>
  </si>
  <si>
    <t>286112200R</t>
  </si>
  <si>
    <t xml:space="preserve">perforovaná chránička k ochraně paty kmene stromku před poškozením sekačkou   </t>
  </si>
  <si>
    <t>1331598310</t>
  </si>
  <si>
    <t>103000000R</t>
  </si>
  <si>
    <t xml:space="preserve">půdní kondicioner   </t>
  </si>
  <si>
    <t>2030717587</t>
  </si>
  <si>
    <t>(0,5*26)+(0,2*58)</t>
  </si>
  <si>
    <t>28611222</t>
  </si>
  <si>
    <t>trubka drenážní flexibilní celoperforovaná PVC-U SN 4 DN 80 pro meliorace, dočasné nebo odlehčovací drenáže</t>
  </si>
  <si>
    <t>254770182</t>
  </si>
  <si>
    <t>184215412</t>
  </si>
  <si>
    <t>Zhotovení závlahové mísy dřevin D do 1,0 m v rovině nebo na svahu do 1:5</t>
  </si>
  <si>
    <t>1828960676</t>
  </si>
  <si>
    <t>Zhotovení závlahové mísy u solitérních dřevin v rovině nebo na svahu do 1:5, o průměru mísy přes 0,5 do 1 m</t>
  </si>
  <si>
    <t>184801121</t>
  </si>
  <si>
    <t>Ošetřování vysazených dřevin soliterních v rovině a svahu do 1:5</t>
  </si>
  <si>
    <t>-169484813</t>
  </si>
  <si>
    <t>Ošetření vysazených dřevin  solitérních v rovině nebo na svahu do 1:5</t>
  </si>
  <si>
    <t>184802111</t>
  </si>
  <si>
    <t>Chemické odplevelení před založením kultury nad 20 m2 postřikem na široko v rovině a svahu do 1:5</t>
  </si>
  <si>
    <t>-527952481</t>
  </si>
  <si>
    <t>Chemické odplevelení půdy před založením kultury, trávníku nebo zpevněných ploch  o výměře jednotlivě přes 20 m2 v rovině nebo na svahu do 1:5 postřikem na široko</t>
  </si>
  <si>
    <t>184911311</t>
  </si>
  <si>
    <t>Položení mulčovací textilie v rovině a svahu do 1:5</t>
  </si>
  <si>
    <t>-2028807853</t>
  </si>
  <si>
    <t>Položení mulčovací textilie proti prorůstání plevelů kolem vysázených rostlin v rovině nebo na svahu do 1:5</t>
  </si>
  <si>
    <t>Poznámka k položce:
půdokryvné keře</t>
  </si>
  <si>
    <t>25234001</t>
  </si>
  <si>
    <t>herbicid totální systémový neselektivní</t>
  </si>
  <si>
    <t>litr</t>
  </si>
  <si>
    <t>-828558751</t>
  </si>
  <si>
    <t>693110000R</t>
  </si>
  <si>
    <t xml:space="preserve">textilie ze 100% recyklované biomasy   </t>
  </si>
  <si>
    <t>-1722841334</t>
  </si>
  <si>
    <t>58*1,1</t>
  </si>
  <si>
    <t>69311057</t>
  </si>
  <si>
    <t>skoba kotvící ocelová na geotextilie dl 300mm D 4mm</t>
  </si>
  <si>
    <t>-856180106</t>
  </si>
  <si>
    <t>184911421</t>
  </si>
  <si>
    <t>Mulčování rostlin kůrou tl. do 0,1 m v rovině a svahu do 1:5</t>
  </si>
  <si>
    <t>-1131066549</t>
  </si>
  <si>
    <t>Mulčování vysazených rostlin mulčovací kůrou, tl. do 100 mm v rovině nebo na svahu do 1:5</t>
  </si>
  <si>
    <t>185802113</t>
  </si>
  <si>
    <t>Hnojení půdy umělým hnojivem na široko v rovině a svahu do 1:5</t>
  </si>
  <si>
    <t>341355867</t>
  </si>
  <si>
    <t>Hnojení půdy nebo trávníku  v rovině nebo na svahu do 1:5 umělým hnojivem na široko</t>
  </si>
  <si>
    <t>10391100</t>
  </si>
  <si>
    <t>kůra mulčovací VL</t>
  </si>
  <si>
    <t>-52692089</t>
  </si>
  <si>
    <t>(58*0,1)+(19*0,1)</t>
  </si>
  <si>
    <t>60515121</t>
  </si>
  <si>
    <t>řezivo jehličnaté boční prkno 40-60mm</t>
  </si>
  <si>
    <t>-119675410</t>
  </si>
  <si>
    <t>185802114</t>
  </si>
  <si>
    <t>Hnojení půdy umělým hnojivem k jednotlivým rostlinám v rovině a svahu do 1:5</t>
  </si>
  <si>
    <t>-512387470</t>
  </si>
  <si>
    <t>Hnojení půdy nebo trávníku  v rovině nebo na svahu do 1:5 umělým hnojivem s rozdělením k jednotlivým rostlinám</t>
  </si>
  <si>
    <t>Poznámka k položce:
hydrogel stromy</t>
  </si>
  <si>
    <t>(26*0,5)*0,001</t>
  </si>
  <si>
    <t>998231311</t>
  </si>
  <si>
    <t>Přesun hmot pro sadovnické a krajinářské úpravy vodorovně do 5000 m</t>
  </si>
  <si>
    <t>-1342851751</t>
  </si>
  <si>
    <t>Přesun hmot pro sadovnické a krajinářské úpravy - strojně dopravní vzdálenost do 5000 m</t>
  </si>
  <si>
    <t>SO 104 - MK Okružní ulice</t>
  </si>
  <si>
    <t xml:space="preserve">    120 - Zemní práce - Sanace</t>
  </si>
  <si>
    <t>613824572</t>
  </si>
  <si>
    <t>113107131</t>
  </si>
  <si>
    <t>Odstranění podkladu z betonu prostého tl 150 mm ručně</t>
  </si>
  <si>
    <t>1458552255</t>
  </si>
  <si>
    <t>Odstranění podkladů nebo krytů ručně s přemístěním hmot na skládku na vzdálenost do 3 m nebo s naložením na dopravní prostředek z betonu prostého, o tl. vrstvy přes 100 do 150 mm</t>
  </si>
  <si>
    <t>113107222</t>
  </si>
  <si>
    <t>Odstranění podkladu z kameniva drceného tl 200 mm strojně pl přes 200 m2</t>
  </si>
  <si>
    <t>604711919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</si>
  <si>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</si>
  <si>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113107242</t>
  </si>
  <si>
    <t>Odstranění podkladu živičného tl 100 mm strojně pl přes 200 m2</t>
  </si>
  <si>
    <t>1112286051</t>
  </si>
  <si>
    <t>Odstranění podkladů nebo krytů strojně plochy jednotlivě přes 200 m2 s přemístěním hmot na skládku na vzdálenost do 20 m nebo s naložením na dopravní prostředek živičných, o tl. vrstvy přes 50 do 100 mm</t>
  </si>
  <si>
    <t>-394973493</t>
  </si>
  <si>
    <t>-1273464485</t>
  </si>
  <si>
    <t>-1759957641</t>
  </si>
  <si>
    <t>-1381817502</t>
  </si>
  <si>
    <t>122252204a</t>
  </si>
  <si>
    <t>-742419230</t>
  </si>
  <si>
    <t>2053508766</t>
  </si>
  <si>
    <t>Poznámka k položce:
viz.pol.122252204a</t>
  </si>
  <si>
    <t>-1194916386</t>
  </si>
  <si>
    <t>-1668874517</t>
  </si>
  <si>
    <t>Poznámka k položce:
viz.pol.132251101</t>
  </si>
  <si>
    <t>2124516517</t>
  </si>
  <si>
    <t>Poznámka k položce:
viz.pol.132254102</t>
  </si>
  <si>
    <t>129001101a</t>
  </si>
  <si>
    <t>1503357736</t>
  </si>
  <si>
    <t>Poznámka k položce:
20% celkového objemu odkopávek viz.pol.122252204+131251201+132251101+132254102</t>
  </si>
  <si>
    <t>(160,5+12,6+5,4+32,1)*0,2</t>
  </si>
  <si>
    <t>1996980660</t>
  </si>
  <si>
    <t>132251101</t>
  </si>
  <si>
    <t>Hloubení rýh nezapažených  š do 800 mm v hornině třídy těžitelnosti I, skupiny 3 objem do 20 m3 strojně</t>
  </si>
  <si>
    <t>1104483865</t>
  </si>
  <si>
    <t>Hloubení nezapažených rýh šířky do 800 mm strojně s urovnáním dna do předepsaného profilu a spádu v hornině třídy těžitelnosti I skupiny 3 do 20 m3</t>
  </si>
  <si>
    <t>Poznámka k položce:
hloubení rýh pro drenáž</t>
  </si>
  <si>
    <t>132254102</t>
  </si>
  <si>
    <t>Hloubení rýh zapažených š do 800 mm v hornině třídy těžitelnosti I, skupiny 3 objem do 50 m3 strojně</t>
  </si>
  <si>
    <t>-341979780</t>
  </si>
  <si>
    <t>Hloubení zapažených rýh šířky do 800 mm strojně s urovnáním dna do předepsaného profilu a spádu v hornině třídy těžitelnosti I skupiny 3 přes 20 do 50 m3</t>
  </si>
  <si>
    <t>Poznámka k položce:
hloubení rýh pro přípojky</t>
  </si>
  <si>
    <t>-653733055</t>
  </si>
  <si>
    <t>Poznámka k položce:
odkopávky viz.položka 122252204+131251201+132251101+132254102, bez zeminy ponechané pro použití do obsypů</t>
  </si>
  <si>
    <t>160,5+12,6+5,4+32,1-20,5</t>
  </si>
  <si>
    <t>327910138</t>
  </si>
  <si>
    <t>190,1*15</t>
  </si>
  <si>
    <t>171201221a</t>
  </si>
  <si>
    <t>433695414</t>
  </si>
  <si>
    <t>Poznámka k položce:
viz.položka 171251201a</t>
  </si>
  <si>
    <t>190,1*1,9</t>
  </si>
  <si>
    <t>171251201a</t>
  </si>
  <si>
    <t>375218158</t>
  </si>
  <si>
    <t>1977996666</t>
  </si>
  <si>
    <t>-1350744546</t>
  </si>
  <si>
    <t>181152302a</t>
  </si>
  <si>
    <t>-879947509</t>
  </si>
  <si>
    <t>120</t>
  </si>
  <si>
    <t>Zemní práce - Sanace</t>
  </si>
  <si>
    <t>122252204b</t>
  </si>
  <si>
    <t>-1343455983</t>
  </si>
  <si>
    <t>129001101b</t>
  </si>
  <si>
    <t>881889362</t>
  </si>
  <si>
    <t>Poznámka k položce:
20% celkového objemu odkopávek pro sanaci viz.pol.122252204b</t>
  </si>
  <si>
    <t>368,5*0,2</t>
  </si>
  <si>
    <t>122702119e</t>
  </si>
  <si>
    <t>313886187</t>
  </si>
  <si>
    <t>Poznámka k položce:
viz.pol.122252204b</t>
  </si>
  <si>
    <t>1005816171</t>
  </si>
  <si>
    <t>Poznámka k položce:
odkopávky viz.položka 122252204b</t>
  </si>
  <si>
    <t>-1281185547</t>
  </si>
  <si>
    <t>368,5*15</t>
  </si>
  <si>
    <t>171251201b</t>
  </si>
  <si>
    <t>-801462298</t>
  </si>
  <si>
    <t>Poznámka k položce:
viz.položka 162751117b</t>
  </si>
  <si>
    <t>171201221b</t>
  </si>
  <si>
    <t>1161677690</t>
  </si>
  <si>
    <t>Poznámka k položce:
viz.položka 171251201b</t>
  </si>
  <si>
    <t>368,5*1,9</t>
  </si>
  <si>
    <t>181152302b</t>
  </si>
  <si>
    <t>-971378650</t>
  </si>
  <si>
    <t>184219423</t>
  </si>
  <si>
    <t>564671111a</t>
  </si>
  <si>
    <t>Podklad z kameniva hrubého drceného vel. 63-125 mm tl 250 mm</t>
  </si>
  <si>
    <t>1585425805</t>
  </si>
  <si>
    <t>Podklad z kameniva hrubého drceného  vel. 63-125 mm, s rozprostřením a zhutněním, po zhutnění tl. 250 mm</t>
  </si>
  <si>
    <t>564671111b</t>
  </si>
  <si>
    <t>-1921014209</t>
  </si>
  <si>
    <t>633329249</t>
  </si>
  <si>
    <t>Poznámka k položce:
vozovka + zásoovací box</t>
  </si>
  <si>
    <t>-356155560</t>
  </si>
  <si>
    <t>Poznámka k položce:
vozovka + zásobovací box</t>
  </si>
  <si>
    <t>524788060</t>
  </si>
  <si>
    <t>Poznámka k položce:
ACP 16+, vozovka + zásobovací box</t>
  </si>
  <si>
    <t>573211107</t>
  </si>
  <si>
    <t>242433163</t>
  </si>
  <si>
    <t>-783384361</t>
  </si>
  <si>
    <t>Poznámka k položce:
ACO 11+, vozovka + zásobovací box</t>
  </si>
  <si>
    <t>928315675</t>
  </si>
  <si>
    <t>2090363363</t>
  </si>
  <si>
    <t>895333334</t>
  </si>
  <si>
    <t>914111111</t>
  </si>
  <si>
    <t>Montáž svislé dopravní značky do velikosti 1 m2 objímkami na sloupek nebo konzolu</t>
  </si>
  <si>
    <t>1120381541</t>
  </si>
  <si>
    <t>Montáž svislé dopravní značky základní  velikosti do 1 m2 objímkami na sloupky nebo konzoly</t>
  </si>
  <si>
    <t>914111112</t>
  </si>
  <si>
    <t>Montáž svislé dopravní značky do velikosti 1 m2 páskováním na sloup</t>
  </si>
  <si>
    <t>2135928316</t>
  </si>
  <si>
    <t>Montáž svislé dopravní značky základní  velikosti do 1 m2 páskováním na sloupy</t>
  </si>
  <si>
    <t>914511112</t>
  </si>
  <si>
    <t>Montáž sloupku dopravních značek délky do 3,5 m s betonovým základem a patkou</t>
  </si>
  <si>
    <t>1391919565</t>
  </si>
  <si>
    <t>Montáž sloupku dopravních značek  délky do 3,5 m do hliníkové patky</t>
  </si>
  <si>
    <t>Poznámka k položce:
3x nové, 2x posunuté</t>
  </si>
  <si>
    <t>915221111</t>
  </si>
  <si>
    <t>Vodorovné dopravní značení vodící čáry souvislé š 250 mm bílý plast</t>
  </si>
  <si>
    <t>-957949074</t>
  </si>
  <si>
    <t>Vodorovné dopravní značení stříkaným plastem  vodící čára bílá šířky 250 mm souvislá základní</t>
  </si>
  <si>
    <t>915221121</t>
  </si>
  <si>
    <t>Vodorovné dopravní značení vodící čáry přerušované š 250 mm bílý plast</t>
  </si>
  <si>
    <t>1692315914</t>
  </si>
  <si>
    <t>Vodorovné dopravní značení stříkaným plastem  vodící čára bílá šířky 250 mm přerušovaná základní</t>
  </si>
  <si>
    <t>-1924929474</t>
  </si>
  <si>
    <t>-1462516004</t>
  </si>
  <si>
    <t>916111122</t>
  </si>
  <si>
    <t>Osazení obruby z drobných kostek bez boční opěry do lože z betonu prostého</t>
  </si>
  <si>
    <t>-318857001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</si>
  <si>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</si>
  <si>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Poznámka k položce:
3x linka z kamenných kostek (rozšíření přídlažby)</t>
  </si>
  <si>
    <t>300693921</t>
  </si>
  <si>
    <t>0,05*0,225*304,4</t>
  </si>
  <si>
    <t>919726122</t>
  </si>
  <si>
    <t>Geotextilie pro ochranu, separaci a filtraci netkaná měrná hmotnost do 300 g/m2</t>
  </si>
  <si>
    <t>1072967844</t>
  </si>
  <si>
    <t>Geotextilie netkaná pro ochranu, separaci nebo filtraci měrná hmotnost přes 200 do 300 g/m2</t>
  </si>
  <si>
    <t>Poznámka k položce:
plocha sanace + 15% pro svislé hrany výkopu</t>
  </si>
  <si>
    <t>688452639</t>
  </si>
  <si>
    <t>40445649</t>
  </si>
  <si>
    <t>dodatkové tabulky E3-E5, E8, E14-E16 500x150mm</t>
  </si>
  <si>
    <t>-288033978</t>
  </si>
  <si>
    <t>Poznámka k položce:
1x E5 (3,5t)</t>
  </si>
  <si>
    <t>40445620</t>
  </si>
  <si>
    <t>zákazové, příkazové dopravní značky B1-B34, C1-15 700mm</t>
  </si>
  <si>
    <t>1889502195</t>
  </si>
  <si>
    <t xml:space="preserve">Poznámka k položce:
1x B2
1x B24a
2x B24b
1x B29
1x C2f
</t>
  </si>
  <si>
    <t>40445621</t>
  </si>
  <si>
    <t>informativní značky provozní IP1-IP3, IP4b-IP7, IP10a, b 500x500mm</t>
  </si>
  <si>
    <t>-945739802</t>
  </si>
  <si>
    <t>Poznámka k položce:
1x IP4b</t>
  </si>
  <si>
    <t>40445635R</t>
  </si>
  <si>
    <t>zónová značka IZ8a 1000x1500mm</t>
  </si>
  <si>
    <t>928806352</t>
  </si>
  <si>
    <t>informativní značky směrové IS9-IS11a 1000x1500mm</t>
  </si>
  <si>
    <t>40445650</t>
  </si>
  <si>
    <t>dodatkové tabulky E7, E12, E13 500x300mm</t>
  </si>
  <si>
    <t>-836293534</t>
  </si>
  <si>
    <t>Poznámka k položce:
1x E13 (MIMO ZÁSOBOVÁNÍ max.60min)</t>
  </si>
  <si>
    <t>40445225</t>
  </si>
  <si>
    <t>sloupek pro dopravní značku Zn D 60mm v 3,5m</t>
  </si>
  <si>
    <t>-1887379979</t>
  </si>
  <si>
    <t>Poznámka k položce:
včetně příslušenství</t>
  </si>
  <si>
    <t>1313905047</t>
  </si>
  <si>
    <t>304,4*1,01</t>
  </si>
  <si>
    <t>58381007R</t>
  </si>
  <si>
    <t>kostka dlažební žula vel.12, tř.2 (EN 1342)</t>
  </si>
  <si>
    <t>-1850048802</t>
  </si>
  <si>
    <t>kostka dlažební žula drobná 8/10</t>
  </si>
  <si>
    <t>41,1*0,12*1,02</t>
  </si>
  <si>
    <t>966006132</t>
  </si>
  <si>
    <t>Odstranění značek dopravních nebo orientačních se sloupky s betonovými patkami</t>
  </si>
  <si>
    <t>-1612794518</t>
  </si>
  <si>
    <t>Odstranění dopravních nebo orientačních značek se sloupkem  s uložením hmot na vzdálenost do 20 m nebo s naložením na dopravní prostředek, se zásypem jam a jeho zhutněním s betonovou patkou</t>
  </si>
  <si>
    <t>869946082</t>
  </si>
  <si>
    <t>Poznámka k položce:
doprava frézované živice a kameniva, viz. položky 113154122+113154123+113107222</t>
  </si>
  <si>
    <t>15,55+18,56+143,99</t>
  </si>
  <si>
    <t>-537146156</t>
  </si>
  <si>
    <t>178,1*24</t>
  </si>
  <si>
    <t>217277895</t>
  </si>
  <si>
    <t>Poznámka k položce:
doprava odstraněné živice a betonového podkladu, viz.položky 113107242+113107131</t>
  </si>
  <si>
    <t>94,73+0,23</t>
  </si>
  <si>
    <t>-1016044796</t>
  </si>
  <si>
    <t>94,96*24</t>
  </si>
  <si>
    <t>-103102080</t>
  </si>
  <si>
    <t>Poznámka k položce:
odvoz dlažeb a obrub, viz.položky113106123+113202111+113203111</t>
  </si>
  <si>
    <t>0,62+21,94+0,97</t>
  </si>
  <si>
    <t>104090969</t>
  </si>
  <si>
    <t>23,53*24</t>
  </si>
  <si>
    <t>1438020727</t>
  </si>
  <si>
    <t>Poznámka k položce:
dlažby, betonové podklady a obruby (včetně kamenných) viz.položky 113106123+113107131+113202111+113203111</t>
  </si>
  <si>
    <t>0,62+0,23+21,94+0,97</t>
  </si>
  <si>
    <t>259797724</t>
  </si>
  <si>
    <t>Poznámka k položce:
kamenivo, viz.pol.113107222</t>
  </si>
  <si>
    <t>-569233084</t>
  </si>
  <si>
    <t>Poznámka k položce:
živice, viz.pol. 113107242+113154122+113154123</t>
  </si>
  <si>
    <t>94,73+18,55+18,56</t>
  </si>
  <si>
    <t>55115973</t>
  </si>
  <si>
    <t>SO 151 - DIO</t>
  </si>
  <si>
    <t>-2068155421</t>
  </si>
  <si>
    <t>Poznámka k položce:
provizorní trasa pro pěší</t>
  </si>
  <si>
    <t>913111111R</t>
  </si>
  <si>
    <t>Zpracování signálních plánů pro SSZ, etapy  a 4</t>
  </si>
  <si>
    <t>-1814136274</t>
  </si>
  <si>
    <t>14310004R</t>
  </si>
  <si>
    <t>Kovová lávka pro pěší š.2,0 m vč.průběžného osazování</t>
  </si>
  <si>
    <t>-1476368859</t>
  </si>
  <si>
    <t>14310005R</t>
  </si>
  <si>
    <t>Přejezdný plech pro vozidla (překopy) vč. průběžného osazování</t>
  </si>
  <si>
    <t>-1117412219</t>
  </si>
  <si>
    <t>913111211</t>
  </si>
  <si>
    <t>Příplatek k dočasnému podstavci plastovému za první a ZKD den použití</t>
  </si>
  <si>
    <t>-1569245488</t>
  </si>
  <si>
    <t>Montáž a demontáž dočasných dopravních značek  Příplatek za první a každý další den použití dočasných dopravních značek k ceně 11-1111</t>
  </si>
  <si>
    <t>Poznámka k položce:
etapa 1 - 10x 40dní = 400dní
etapa 2 - 12x 20dní = 240dní
etapa 2A - 12x 10dní = 120dní
etapa 3 - 6x 15dní - 90dní
etapa 4 - 6x 15dní = 90dní</t>
  </si>
  <si>
    <t>913121111</t>
  </si>
  <si>
    <t>Montáž a demontáž dočasné dopravní značky kompletní základní</t>
  </si>
  <si>
    <t>1732916732</t>
  </si>
  <si>
    <t>Montáž a demontáž dočasných dopravních značek  kompletních značek vč. podstavce a sloupku základních</t>
  </si>
  <si>
    <t>Poznámka k položce:
etapa 1 - A15 v ref rámu - 1x, A15 - 1x, B1 - 2x, B24a - 1x, B24b - 1x, E13 (MIMO VOZIDLA STAVBY) - 4x
etapa 2 - A15 v ref rámu - 1x, A15 - 1x, B1 - 3x, B24a - 1x, B24b - 1x, E13 (MIMO VOZIDLA STAVBY) - 5x
etapa 2A - A15 - 2x, B1 - 2x, B21a - 2x, B21b - 2x, E13 (MIMO VOZIDLA STAVBY) - 2x, P7 - 1x, P8 - 1x
etapa 3 - A10 - 2x, A15 - 2x, C4a - 1x, C4b - 1x
etapa 4 - A10 - 2x, A15 - 2x, C4a - 1x, C4b - 1x</t>
  </si>
  <si>
    <t>913211111</t>
  </si>
  <si>
    <t>Montáž a demontáž dočasné dopravní zábrany reflexní šířky 1,5 m</t>
  </si>
  <si>
    <t>602977013</t>
  </si>
  <si>
    <t>Montáž a demontáž dočasných dopravních zábran reflexních, šířky 1,5 m</t>
  </si>
  <si>
    <t>Poznámka k položce:
et.1 - 2x
et.2 - 3x
et.2A - 2x</t>
  </si>
  <si>
    <t>913211211</t>
  </si>
  <si>
    <t>Příplatek k dočasné dopravní zábraně reflexní 1,5 m za první a ZKD den použití</t>
  </si>
  <si>
    <t>217912549</t>
  </si>
  <si>
    <t>Montáž a demontáž dočasných dopravních zábran Příplatek za první a každý další den použití dočasných dopravních zábran k ceně 21-1111</t>
  </si>
  <si>
    <t>Poznámka k položce:
et.1 - 2x 40dní = 80dní
et.2 - 3x 20dní = 60dní
et.2A - 2x 10dní = 20dní</t>
  </si>
  <si>
    <t>913221111</t>
  </si>
  <si>
    <t>Montáž a demontáž dočasné dopravní zábrany světelné šířky 1,5 m se 3 světly</t>
  </si>
  <si>
    <t>951398019</t>
  </si>
  <si>
    <t>Montáž a demontáž dočasných dopravních zábran světelných včetně zásobníku na akumulátor, šířky 1,5 m, 3 světla</t>
  </si>
  <si>
    <t>Poznámka k položce:
et. 3 - 2x
et.4 - 2x</t>
  </si>
  <si>
    <t>913221211</t>
  </si>
  <si>
    <t>Příplatek k dočasné dopravní zábraně světelné šířky 1,5m se 3 světly za první a ZKD den použití</t>
  </si>
  <si>
    <t>-57160582</t>
  </si>
  <si>
    <t>Montáž a demontáž dočasných dopravních zábran Příplatek za první a každý další den použití dočasných dopravních zábran k ceně 22-1111</t>
  </si>
  <si>
    <t>Poznámka k položce:
et.3 - 2x 15dní = 30dní
et.4 - 2x 15dní = 30dní</t>
  </si>
  <si>
    <t>913311211</t>
  </si>
  <si>
    <t>Příplatek k dočasnému kuželu reflexnímu v 600 mm za první a ZKD den použití</t>
  </si>
  <si>
    <t>1667999573</t>
  </si>
  <si>
    <t>Montáž a demontáž dočasných dopravních vodících zařízení  Příplatek za první a každý další den použití dočasných dopravních vodících zařízení k ceně 31-1111</t>
  </si>
  <si>
    <t>Poznámka k položce:
etapa 1 - 3x 40dní = 120dní
etapa 2 - 3x 20dní = 60dní
etapa 2A - 4x 10dní = 40dní
etapa 3 - 5x 15dní - 75dní
etapa 4 - 5x 15dní = 75dní</t>
  </si>
  <si>
    <t>913311216</t>
  </si>
  <si>
    <t>Příplatek k dočasnému kuželu s blikačem v 750 mm za první a ZKD den použití</t>
  </si>
  <si>
    <t>1451735522</t>
  </si>
  <si>
    <t>Montáž a demontáž dočasných dopravních vodících zařízení  Příplatek za první a každý další den použití dočasných dopravních vodících zařízení k ceně 31-1116</t>
  </si>
  <si>
    <t>Poznámka k položce:
etapa 2A</t>
  </si>
  <si>
    <t>913321111</t>
  </si>
  <si>
    <t>Montáž a demontáž dočasné dopravní směrové desky základní</t>
  </si>
  <si>
    <t>261430046</t>
  </si>
  <si>
    <t>Montáž a demontáž dočasných dopravních vodících zařízení  směrové desky základní</t>
  </si>
  <si>
    <t>Poznámka k položce:
Z4d
et.1 - 3x
et.2 - 3x
et.2A - 4x
et.3 - 5x
et.4 - 5x</t>
  </si>
  <si>
    <t>913321116</t>
  </si>
  <si>
    <t>Montáž a demontáž dočasné soupravy směrových desek s výstražným světlem 5 desek</t>
  </si>
  <si>
    <t>911380201</t>
  </si>
  <si>
    <t>Montáž a demontáž dočasných dopravních vodících zařízení  soupravy směrových desek s výstražným světlem 5 desek</t>
  </si>
  <si>
    <t>913411111</t>
  </si>
  <si>
    <t>Montáž a demontáž mobilní semaforové soupravy se 2 semafory</t>
  </si>
  <si>
    <t>1323583378</t>
  </si>
  <si>
    <t>Montáž a demontáž mobilní semaforové soupravy  2 semafory</t>
  </si>
  <si>
    <t>913411211</t>
  </si>
  <si>
    <t>Příplatek k dočasné mobilní semaforové soupravě se 2 semafory za první a ZKD den použití</t>
  </si>
  <si>
    <t>-1070170310</t>
  </si>
  <si>
    <t>Montáž a demontáž mobilní semaforové soupravy  Příplatek za první a každý další den použití mobilní semaforové soupravy k ceně 41-1111</t>
  </si>
  <si>
    <t>Poznámka k položce:
et.3 - 15dní
et.4 - 15dní</t>
  </si>
  <si>
    <t>913911113</t>
  </si>
  <si>
    <t>Montáž a demontáž akumulátoru dočasného dopravního značení olověného 12 V/180 Ah</t>
  </si>
  <si>
    <t>-40337099</t>
  </si>
  <si>
    <t>Montáž a demontáž akumulátorů a zásobníků dočasného dopravního značení  akumulátoru olověného 12V/180 Ah</t>
  </si>
  <si>
    <t>Poznámka k položce:
et.2A - 1x
et.3 - 2x
et.4 - 2x</t>
  </si>
  <si>
    <t>913911213</t>
  </si>
  <si>
    <t>Příplatek k dočasnému akumulátor 12V/180 Ah za první a ZKD den použití</t>
  </si>
  <si>
    <t>-2136989673</t>
  </si>
  <si>
    <t>Montáž a demontáž akumulátorů a zásobníků dočasného dopravního značení  Příplatek za první a každý další den použití akumulátorů a zásobníků dočasného dopravního značení k ceně 91-1113</t>
  </si>
  <si>
    <t>Poznámka k položce:
et.2A - 1x 10dní = 10dní
et.3 - 2x 15dní = 30dní
et.4 - 2x 15dní = 30dní</t>
  </si>
  <si>
    <t>14310003R</t>
  </si>
  <si>
    <t>Zajišťovací páska červenobílá</t>
  </si>
  <si>
    <t>kotouč</t>
  </si>
  <si>
    <t>-1601808123</t>
  </si>
  <si>
    <t>Poznámka k položce:
varovná páska šíře 75mm, návin 250m</t>
  </si>
  <si>
    <t>SO 411 - Veřejné osvětlení</t>
  </si>
  <si>
    <t>Ing. Josef Mottl, Ing. Václav Lacyk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</si>
  <si>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</si>
  <si>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</si>
  <si>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</si>
  <si>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</si>
  <si>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</si>
  <si>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</si>
  <si>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PSV</t>
  </si>
  <si>
    <t>Práce a dodávky PSV</t>
  </si>
  <si>
    <t>741</t>
  </si>
  <si>
    <t>Elektroinstalace - silnoproud</t>
  </si>
  <si>
    <t>741330032</t>
  </si>
  <si>
    <t>Montáž stykačů střídavých vestavných jednopólových do 25 A</t>
  </si>
  <si>
    <t>345112220</t>
  </si>
  <si>
    <t>Montáž stykačů nn se zapojením vodičů střídavých vestavných jednopólových do 25 A</t>
  </si>
  <si>
    <t xml:space="preserve">Poznámka k položce:
stykač na lištu jednopólový   </t>
  </si>
  <si>
    <t>358211061R</t>
  </si>
  <si>
    <t xml:space="preserve">stykač na lištu jednopólový   </t>
  </si>
  <si>
    <t>-728497975</t>
  </si>
  <si>
    <t>Práce a dodávky M</t>
  </si>
  <si>
    <t>21-M</t>
  </si>
  <si>
    <t>Elektromontáže</t>
  </si>
  <si>
    <t>210100151</t>
  </si>
  <si>
    <t>Ukončení kabelů smršťovací záklopkou nebo páskou se zapojením bez letování žíly do 4x16 mm2</t>
  </si>
  <si>
    <t>-413378092</t>
  </si>
  <si>
    <t>Ukončení kabelů smršťovací záklopkou nebo páskou se zapojením  bez letování počtu a průřezu žil do 4 x 16 mm2</t>
  </si>
  <si>
    <t>210100251</t>
  </si>
  <si>
    <t>Ukončení kabelů smršťovací záklopkou nebo páskou se zapojením bez letování žíly do 4x10 mm2</t>
  </si>
  <si>
    <t>1042302720</t>
  </si>
  <si>
    <t>Ukončení kabelů smršťovací záklopkou nebo páskou se zapojením  bez letování počtu a průřezu žil do 4 x 10 mm2</t>
  </si>
  <si>
    <t>210102001</t>
  </si>
  <si>
    <t>Propojení kabelů celoplastových spojkou do 1 kV venkovní páskovou SVpe 1 až 5 žíly 3x50 a 4x35 mm2</t>
  </si>
  <si>
    <t>490225153</t>
  </si>
  <si>
    <t>Propojení kabelů nebo vodičů spojkou do 1 kV  venkovní páskou [typ SVpe 1 až 5] kabelů celoplastových, počtu a průřezu žil do 3 x 50 a 4 x 35 mm2</t>
  </si>
  <si>
    <t xml:space="preserve">Poznámka k položce:
spojka kabelová smršťovaná přímé do 1kV 91ah-22s 4x16-50mm   </t>
  </si>
  <si>
    <t>35436023</t>
  </si>
  <si>
    <t>spojka kabelová smršťovaná přímé do 1kV 91ah-22s 4x16-50mm</t>
  </si>
  <si>
    <t>128</t>
  </si>
  <si>
    <t>1175424896</t>
  </si>
  <si>
    <t>210120021R</t>
  </si>
  <si>
    <t xml:space="preserve">Montáž pojistkových odpojovačů lištových   </t>
  </si>
  <si>
    <t>-1067598998</t>
  </si>
  <si>
    <t xml:space="preserve">Poznámka k položce:
pojistkový odpojovač na lištu   </t>
  </si>
  <si>
    <t>34523150R</t>
  </si>
  <si>
    <t xml:space="preserve">pojistkový odpojovač na lištu   </t>
  </si>
  <si>
    <t>256</t>
  </si>
  <si>
    <t>-216724251</t>
  </si>
  <si>
    <t>spodek pojistkový E27 vestavný 2112-30 základní provedení</t>
  </si>
  <si>
    <t>210120101R</t>
  </si>
  <si>
    <t xml:space="preserve">Montáž pojistkových patron válcových   </t>
  </si>
  <si>
    <t>-13453715</t>
  </si>
  <si>
    <t xml:space="preserve">Poznámka k položce:
vložka pojistková válcová   </t>
  </si>
  <si>
    <t>34523412R</t>
  </si>
  <si>
    <t>vložka pojistková válcová</t>
  </si>
  <si>
    <t>582344414</t>
  </si>
  <si>
    <t>vložka pojistková E27 normální 2410 2A</t>
  </si>
  <si>
    <t>210120102a</t>
  </si>
  <si>
    <t>Montáž pojistkových patron nožových</t>
  </si>
  <si>
    <t>-494949287</t>
  </si>
  <si>
    <t>Montáž pojistek se zapojením vodičů  závitových pojistkových částí pojistkových patron nožových</t>
  </si>
  <si>
    <t>Poznámka k položce:
pojistka nožová 25A</t>
  </si>
  <si>
    <t>35825226</t>
  </si>
  <si>
    <t>pojistka nožová 25A nízkoztrátová 2,70W, provedení normální, charakteristika gG</t>
  </si>
  <si>
    <t>1692806456</t>
  </si>
  <si>
    <t>210120102b</t>
  </si>
  <si>
    <t>-1737775208</t>
  </si>
  <si>
    <t>Poznámka k položce:
pojistka nožová 20A</t>
  </si>
  <si>
    <t>35825224</t>
  </si>
  <si>
    <t>pojistka nožová 20A nízkoztrátová 2,22W, provedení normální, charakteristika gG</t>
  </si>
  <si>
    <t>-77367633</t>
  </si>
  <si>
    <t>210191516R</t>
  </si>
  <si>
    <t xml:space="preserve">Montáž skříní pojistkových v plastovém pilíři   </t>
  </si>
  <si>
    <t>280760903</t>
  </si>
  <si>
    <t>Montáž skříní pojistkových tenkocementových v pilíři rozpojovacích bez zapojení vodičů [SR 3.1, 7.1, S/1, 1SRV 3/1]</t>
  </si>
  <si>
    <t xml:space="preserve">Poznámka k položce:
rozpojovací skříň SRML 100/4/60/29/P   </t>
  </si>
  <si>
    <t>01295097R</t>
  </si>
  <si>
    <t xml:space="preserve">rozpojovací skříň SRML 100/4/60/29/P   </t>
  </si>
  <si>
    <t>166749260</t>
  </si>
  <si>
    <t>210202010R</t>
  </si>
  <si>
    <t>Demontáž svítidlo silniční LED raménkové</t>
  </si>
  <si>
    <t>1334004500</t>
  </si>
  <si>
    <t>Montáž svítidel výbojkových se zapojením vodičů průmyslových nebo venkovních raménkových</t>
  </si>
  <si>
    <t>210202011R</t>
  </si>
  <si>
    <t>Demontáž svítidlo silniční LED nebo výbojkové na výložník</t>
  </si>
  <si>
    <t>1371842784</t>
  </si>
  <si>
    <t>210202013R</t>
  </si>
  <si>
    <t xml:space="preserve">Montáž svítidlo silniční LED na výložník   </t>
  </si>
  <si>
    <t>-560583126</t>
  </si>
  <si>
    <t xml:space="preserve">Poznámka k položce:
Opětovná montáž demontovaného svítidla   </t>
  </si>
  <si>
    <t>210202014bR</t>
  </si>
  <si>
    <t>-1008335819</t>
  </si>
  <si>
    <t>Montáž svítidel výbojkových se zapojením vodičů průmyslových nebo venkovních na výložník</t>
  </si>
  <si>
    <t xml:space="preserve">Poznámka k položce:
svítidlo silniční LED 50 W  </t>
  </si>
  <si>
    <t>210202014aR</t>
  </si>
  <si>
    <t>683064876</t>
  </si>
  <si>
    <t xml:space="preserve">Poznámka k položce:
svítidlo silniční LED 67 W  </t>
  </si>
  <si>
    <t>01360308R</t>
  </si>
  <si>
    <t xml:space="preserve">svítidlo silniční LED 67 W   </t>
  </si>
  <si>
    <t>-1289430917</t>
  </si>
  <si>
    <t>01360307R</t>
  </si>
  <si>
    <t xml:space="preserve">svítidlo silniční LED 50 W   </t>
  </si>
  <si>
    <t>673031325</t>
  </si>
  <si>
    <t>210202016R</t>
  </si>
  <si>
    <t xml:space="preserve">Demontáž svítidlo výbojkové průmyslové stropní na sloupek parkový   </t>
  </si>
  <si>
    <t>-614260090</t>
  </si>
  <si>
    <t>210204002R</t>
  </si>
  <si>
    <t xml:space="preserve">Demontáž stožárů osvětlení parkových ocelových   </t>
  </si>
  <si>
    <t>-1084362619</t>
  </si>
  <si>
    <t>210204011a</t>
  </si>
  <si>
    <t>Montáž stožárů osvětlení ocelových samostatně stojících délky do 12 m</t>
  </si>
  <si>
    <t>547127118</t>
  </si>
  <si>
    <t>Montáž stožárů osvětlení, bez zemních prací  ocelových samostatně stojících, délky do 12 m</t>
  </si>
  <si>
    <t xml:space="preserve">Poznámka k položce:
stožár silniční UZL 10-133/89 včetně ochranné manžety   </t>
  </si>
  <si>
    <t>210204011b</t>
  </si>
  <si>
    <t>612718720</t>
  </si>
  <si>
    <t xml:space="preserve">Poznámka k položce:
stožár silniční UZMB 10 - 159/114/89   </t>
  </si>
  <si>
    <t>210204011c</t>
  </si>
  <si>
    <t>1090485789</t>
  </si>
  <si>
    <t xml:space="preserve">Poznámka k položce:
stožár silniční K-8-133/89/60   </t>
  </si>
  <si>
    <t>210204011d</t>
  </si>
  <si>
    <t>521013532</t>
  </si>
  <si>
    <t xml:space="preserve">Poznámka k položce:
stožár silniční UZL 8-133/89  </t>
  </si>
  <si>
    <t>210204011R</t>
  </si>
  <si>
    <t xml:space="preserve">Demontáž stožárů osvětlení ocelových samostatně stojících délky do 12 m   </t>
  </si>
  <si>
    <t>-1444852122</t>
  </si>
  <si>
    <t>01060056R</t>
  </si>
  <si>
    <t xml:space="preserve">stožár silniční UZL 10-133/89 včetně ochranné manžety   </t>
  </si>
  <si>
    <t>-655849913</t>
  </si>
  <si>
    <t>Poznámka k položce:
stožáry S1, S2</t>
  </si>
  <si>
    <t>01060046R</t>
  </si>
  <si>
    <t xml:space="preserve">stožár silniční UZMB 10 - 159/114/89   </t>
  </si>
  <si>
    <t>-1076277464</t>
  </si>
  <si>
    <t>Poznámka k položce:
stožár K1</t>
  </si>
  <si>
    <t>01060040R</t>
  </si>
  <si>
    <t xml:space="preserve">stožár silniční K-8-133/89/60     </t>
  </si>
  <si>
    <t>1536245529</t>
  </si>
  <si>
    <t>Poznámka k položce:
stožár A1</t>
  </si>
  <si>
    <t>01060042R</t>
  </si>
  <si>
    <t xml:space="preserve">stožár silniční UZL 8-133/89     </t>
  </si>
  <si>
    <t>-1410387215</t>
  </si>
  <si>
    <t>Poznámka k položce:
stožáry B1-B3</t>
  </si>
  <si>
    <t>210204103a</t>
  </si>
  <si>
    <t>Montáž výložníků osvětlení jednoramenných sloupových hmotnosti do 35 kg</t>
  </si>
  <si>
    <t>622130361</t>
  </si>
  <si>
    <t>Montáž výložníků osvětlení  jednoramenných sloupových, hmotnosti do 35 kg</t>
  </si>
  <si>
    <t xml:space="preserve">Poznámka k položce:
výložník UZB 1-2000   </t>
  </si>
  <si>
    <t>01060090R</t>
  </si>
  <si>
    <t xml:space="preserve">výložník UZB 1-2000   </t>
  </si>
  <si>
    <t>1774662838</t>
  </si>
  <si>
    <t>01060036R</t>
  </si>
  <si>
    <t xml:space="preserve">výložník UZB 1-1500   </t>
  </si>
  <si>
    <t>568474035</t>
  </si>
  <si>
    <t>01060037R</t>
  </si>
  <si>
    <t xml:space="preserve">výložník UZB 2-1500   </t>
  </si>
  <si>
    <t>-1562550594</t>
  </si>
  <si>
    <t>210204103b</t>
  </si>
  <si>
    <t>-1507877190</t>
  </si>
  <si>
    <t xml:space="preserve">Poznámka k položce:
výložník UZB 1-1500   </t>
  </si>
  <si>
    <t>210204103R</t>
  </si>
  <si>
    <t xml:space="preserve">Demontáž výložníků osvětlení jednoramenných sloupových hmotnosti do 35 kg   </t>
  </si>
  <si>
    <t>196309974</t>
  </si>
  <si>
    <t>210204105</t>
  </si>
  <si>
    <t>Montáž výložníků osvětlení dvouramenných sloupových hmotnosti do 70 kg</t>
  </si>
  <si>
    <t>1738084029</t>
  </si>
  <si>
    <t>Montáž výložníků osvětlení  dvouramenných sloupových, hmotnosti do 70 kg</t>
  </si>
  <si>
    <t>Poznámka k položce:
výložník UZB 2-1500</t>
  </si>
  <si>
    <t>210204125R</t>
  </si>
  <si>
    <t xml:space="preserve">Demontáž patic stožárů osvětlení litinových  </t>
  </si>
  <si>
    <t>-2147175396</t>
  </si>
  <si>
    <t>210204201</t>
  </si>
  <si>
    <t>Montáž elektrovýzbroje stožárů osvětlení 1 okruh</t>
  </si>
  <si>
    <t>-1401373671</t>
  </si>
  <si>
    <t>Montáž elektrovýzbroje stožárů osvětlení  1 okruh</t>
  </si>
  <si>
    <t xml:space="preserve">Poznámka k položce:
stožárová svorkovnice EK 220, 1 pojistka   </t>
  </si>
  <si>
    <t>01060767R</t>
  </si>
  <si>
    <t xml:space="preserve">stožárová svorkovnice EK 220, 1 pojistka   </t>
  </si>
  <si>
    <t>-878003104</t>
  </si>
  <si>
    <t>01060768R</t>
  </si>
  <si>
    <t xml:space="preserve">stožárová svorkovnice EK 220, 2 pojistky   </t>
  </si>
  <si>
    <t>1479797154</t>
  </si>
  <si>
    <t>210204202</t>
  </si>
  <si>
    <t>Montáž elektrovýzbroje stožárů osvětlení 2 okruhy</t>
  </si>
  <si>
    <t>-338598997</t>
  </si>
  <si>
    <t>Montáž elektrovýzbroje stožárů osvětlení  2 okruhy</t>
  </si>
  <si>
    <t xml:space="preserve">Poznámka k položce:
stožárová svorkovnice EK 220, 2 pojistky   </t>
  </si>
  <si>
    <t>210220022</t>
  </si>
  <si>
    <t>Montáž uzemňovacího vedení vodičů FeZn pomocí svorek v zemi drátem do 10 mm ve městské zástavbě</t>
  </si>
  <si>
    <t>-645253537</t>
  </si>
  <si>
    <t>Montáž uzemňovacího vedení s upevněním, propojením a připojením pomocí svorek  v zemi s izolací spojů vodičů FeZn drátem nebo lanem průměru do 10 mm v městské zástavbě</t>
  </si>
  <si>
    <t xml:space="preserve">Poznámka k položce:
drát D 10mm FeZn   </t>
  </si>
  <si>
    <t>35441073</t>
  </si>
  <si>
    <t>drát D 10mm FeZn</t>
  </si>
  <si>
    <t>2121892520</t>
  </si>
  <si>
    <t>272*0,62</t>
  </si>
  <si>
    <t>210220301a</t>
  </si>
  <si>
    <t>Montáž svorek hromosvodných se 2 šrouby</t>
  </si>
  <si>
    <t>1399030850</t>
  </si>
  <si>
    <t>Montáž hromosvodného vedení  svorek se 2 šrouby</t>
  </si>
  <si>
    <t xml:space="preserve">Poznámka k položce:
svorka spojovací pro lano D 8-10 mm   </t>
  </si>
  <si>
    <t>35441895</t>
  </si>
  <si>
    <t>svorka připojovací k připojení kovových částí</t>
  </si>
  <si>
    <t>1308890660</t>
  </si>
  <si>
    <t>35441885</t>
  </si>
  <si>
    <t>svorka spojovací pro lano D 8-10mm</t>
  </si>
  <si>
    <t>746151414</t>
  </si>
  <si>
    <t>210220301b</t>
  </si>
  <si>
    <t>-416747086</t>
  </si>
  <si>
    <t xml:space="preserve">Poznámka k položce:
svorka připojovací k připojení kovových částí   </t>
  </si>
  <si>
    <t>210812011</t>
  </si>
  <si>
    <t>Montáž kabel Cu plný kulatý do 1 kV 3x1,5 až 6 mm2 uložený volně nebo v liště (CYKY)</t>
  </si>
  <si>
    <t>2080980296</t>
  </si>
  <si>
    <t>Montáž izolovaných kabelů měděných do 1 kV bez ukončení plných a kulatých (CYKY, CHKE-R,...) uložených volně nebo v liště počtu a průřezu žil 3x1,5 až 6 mm2</t>
  </si>
  <si>
    <t xml:space="preserve">Poznámka k položce:
kabel silový s Cu jádrem 1 kV 3x1,5mm2   </t>
  </si>
  <si>
    <t>34111030</t>
  </si>
  <si>
    <t>kabel silový s Cu jádrem 1kV 3x1,5mm2</t>
  </si>
  <si>
    <t>1423604164</t>
  </si>
  <si>
    <t>110*1,05</t>
  </si>
  <si>
    <t>210812033</t>
  </si>
  <si>
    <t>Montáž kabel Cu plný kulatý do 1 kV 4x6 až 10 mm2 uložený volně nebo v liště (CYKY)</t>
  </si>
  <si>
    <t>1483188185</t>
  </si>
  <si>
    <t>Montáž izolovaných kabelů měděných do 1 kV bez ukončení plných a kulatých (CYKY, CHKE-R,...) uložených volně nebo v liště počtu a průřezu žil 4x6 až 10 mm2</t>
  </si>
  <si>
    <t xml:space="preserve">Poznámka k položce:
kabel silový s Cu jádrem 1 kV 4x10mm2   </t>
  </si>
  <si>
    <t>34111076</t>
  </si>
  <si>
    <t>kabel silový s Cu jádrem 1kV 4x10mm2</t>
  </si>
  <si>
    <t>1510733507</t>
  </si>
  <si>
    <t>170*1,07</t>
  </si>
  <si>
    <t>210812035</t>
  </si>
  <si>
    <t>Montáž kabel Cu plný kulatý do 1 kV 4x16 mm2 uložený volně nebo v liště (CYKY)</t>
  </si>
  <si>
    <t>640125698</t>
  </si>
  <si>
    <t>Montáž izolovaných kabelů měděných do 1 kV bez ukončení plných a kulatých (CYKY, CHKE-R,...) uložených volně nebo v liště počtu a průřezu žil 4x16 mm2</t>
  </si>
  <si>
    <t xml:space="preserve">Poznámka k položce:
kabel silový s Cu jádrem 1 kV 4x16mm2   </t>
  </si>
  <si>
    <t>34111080</t>
  </si>
  <si>
    <t>kabel silový s Cu jádrem 1kV 4x16mm2</t>
  </si>
  <si>
    <t>-1025933790</t>
  </si>
  <si>
    <t>90*1,05</t>
  </si>
  <si>
    <t>210902011</t>
  </si>
  <si>
    <t>Montáž kabelu Al do 1 kV plný kulatý průřezu 4x16 mm2 uložených volně (AYKY)</t>
  </si>
  <si>
    <t>-1730368018</t>
  </si>
  <si>
    <t>Montáž izolovaných kabelů hliníkových do 1 kV bez ukončení plných nebo laněných kulatých (AYKY,...) uložených volně počtu a průřezu žil 4x16 mm2</t>
  </si>
  <si>
    <t xml:space="preserve">Poznámka k položce:
kabel silový s Al jádrem 1 kV 4x16mm2   </t>
  </si>
  <si>
    <t>34112316</t>
  </si>
  <si>
    <t>kabel silový s Al jádrem 1kV 4x16mm2</t>
  </si>
  <si>
    <t>247558105</t>
  </si>
  <si>
    <t>65*1,07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</si>
  <si>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</si>
  <si>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</si>
  <si>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</si>
  <si>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</si>
  <si>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</si>
  <si>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1042789901</t>
  </si>
  <si>
    <t>Vytyčení trasy  vedení kabelového (podzemního) v zastavěném prostoru</t>
  </si>
  <si>
    <t>460050803</t>
  </si>
  <si>
    <t>Hloubení nezapažených jam pro stožáry ostatních typů ručně v hornině tř 3</t>
  </si>
  <si>
    <t>677972908</t>
  </si>
  <si>
    <t>Hloubení nezapažených jam ručně pro stožáry  s přemístěním výkopku do vzdálenosti 3 m od okraje jámy nebo naložením na dopravní prostředek, včetně zásypu, zhutnění a urovnání povrchu ostatních typů v hornině třídy 3</t>
  </si>
  <si>
    <t xml:space="preserve">3*(0,8*0,8*1,3)+4*(0,7*0,7*1,1)   </t>
  </si>
  <si>
    <t>460070753</t>
  </si>
  <si>
    <t>Hloubení nezapažených jam pro ostatní konstrukce ručně v hornině tř 3</t>
  </si>
  <si>
    <t>-1610233525</t>
  </si>
  <si>
    <t>Hloubení nezapažených jam ručně pro ostatní konstrukce  s přemístěním výkopku do vzdálenosti 3 m od okraje jámy nebo naložením na dopravní prostředek, včetně zásypu, zhutnění a urovnání povrchu ostatních konstrukcí, v hornině třídy 3</t>
  </si>
  <si>
    <t xml:space="preserve">Poznámka k položce:
Výkop pro pilíř SR1   </t>
  </si>
  <si>
    <t xml:space="preserve">0,6*0,6*0,3 </t>
  </si>
  <si>
    <t>460080012a</t>
  </si>
  <si>
    <t>Základové konstrukce z monolitického betonu C 8/10 bez bednění</t>
  </si>
  <si>
    <t>1654372255</t>
  </si>
  <si>
    <t>Základové konstrukce  základ bez bednění do rostlé zeminy z monolitického betonu tř. C 8/10</t>
  </si>
  <si>
    <t>Poznámka k položce:
základy stožárů</t>
  </si>
  <si>
    <t xml:space="preserve">3*(0,8*0,8*1,3-0,15*0,15*3,14*1,2)+4*(0,7*0,7*1,1-0,15*0,15*3,14*1)   </t>
  </si>
  <si>
    <t>460080012b</t>
  </si>
  <si>
    <t>-621707966</t>
  </si>
  <si>
    <t>Poznámka k položce:
obetonování chrániček</t>
  </si>
  <si>
    <t xml:space="preserve">31*(0,05*0,65+0,3*0,2-0,1*0,1*3,14)   </t>
  </si>
  <si>
    <t>460150163</t>
  </si>
  <si>
    <t>Hloubení kabelových zapažených i nezapažených rýh ručně š 35 cm, hl 80 cm, v hornině tř 3</t>
  </si>
  <si>
    <t>791871983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</si>
  <si>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</si>
  <si>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460150683</t>
  </si>
  <si>
    <t>Hloubení kabelových zapažených i nezapažených rýh ručně š 65 cm, hl 120 cm, v hornině tř 3</t>
  </si>
  <si>
    <t>467544498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</si>
  <si>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</si>
  <si>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460421282</t>
  </si>
  <si>
    <t>Lože kabelů z prohozeného výkopku tl 5 cm nad kabel, kryté plastovou folií, š lože do 50 cm</t>
  </si>
  <si>
    <t>-610738161</t>
  </si>
  <si>
    <t>Kabelové lože včetně podsypu, zhutnění a urovnání povrchu  z prohozeného výkopku tloušťky 5 cm nad kabel zakryté plastovou fólií, šířky lože přes 25 do 50 cm</t>
  </si>
  <si>
    <t>460510064</t>
  </si>
  <si>
    <t>Kabelové prostupy z trub plastových do rýhy s obsypem, průměru do 10 cm</t>
  </si>
  <si>
    <t>1117008752</t>
  </si>
  <si>
    <t>Kabelové prostupy, kanály a multikanály  kabelové prostupy z trub plastových včetně osazení, utěsnění a spárování do rýhy, bez výkopových prací s obsypem z písku, vnitřního průměru do 10 cm</t>
  </si>
  <si>
    <t xml:space="preserve">Poznámka k položce:
trubková chránička ohebná typu Kopoflex 50 - KF09050 </t>
  </si>
  <si>
    <t>01160654R</t>
  </si>
  <si>
    <t xml:space="preserve">trubková chránička ohebná typu Kopoflex 50 - KF09050   </t>
  </si>
  <si>
    <t>-345763889</t>
  </si>
  <si>
    <t>245*1,05</t>
  </si>
  <si>
    <t>01160661R</t>
  </si>
  <si>
    <t xml:space="preserve">trubková chránička ohebná typu Kopodur 110 - KD09110   </t>
  </si>
  <si>
    <t>1089134108</t>
  </si>
  <si>
    <t xml:space="preserve">trubková chránička ohebná typu Kopodur 110 - KD09110 </t>
  </si>
  <si>
    <t>31*1,05</t>
  </si>
  <si>
    <t>460510074</t>
  </si>
  <si>
    <t>Kabelové prostupy z trub plastových do rýhy s obetonováním, průměru do 10 cm</t>
  </si>
  <si>
    <t>-1960565728</t>
  </si>
  <si>
    <t>Kabelové prostupy, kanály a multikanály  kabelové prostupy z trub plastových včetně osazení, utěsnění a spárování do rýhy, bez výkopových prací s obetonováním, vnitřního průměru do 10 cm</t>
  </si>
  <si>
    <t xml:space="preserve">Poznámka k položce:
trubková chránička tuhá typu Kopodur 110 - KD09110   </t>
  </si>
  <si>
    <t>460560163</t>
  </si>
  <si>
    <t>Zásyp rýh ručně šířky 35 cm, hloubky 80 cm, z horniny třídy 3</t>
  </si>
  <si>
    <t>561528044</t>
  </si>
  <si>
    <t>Zásyp kabelových rýh ručně s uložením výkopku ve vrstvách včetně zhutnění a urovnání povrchu šířky 35 cm hloubky 80 cm, v hornině třídy 3</t>
  </si>
  <si>
    <t>460560683</t>
  </si>
  <si>
    <t>Zásyp rýh ručně šířky 65 cm, hloubky 120 cm, z horniny třídy 3</t>
  </si>
  <si>
    <t>-1049600066</t>
  </si>
  <si>
    <t>Zásyp kabelových rýh ručně s uložením výkopku ve vrstvách včetně zhutnění a urovnání povrchu šířky 65 cm hloubky 120 cm, v hornině třídy 3</t>
  </si>
  <si>
    <t>460600023</t>
  </si>
  <si>
    <t>Vodorovné přemístění horniny jakékoliv třídy do 1000 m</t>
  </si>
  <si>
    <t>1664883032</t>
  </si>
  <si>
    <t>Přemístění (odvoz) horniny, suti a vybouraných hmot  vodorovné přemístění horniny včetně složení, bez naložení a rozprostření jakékoliv třídy, na vzdálenost přes 500 do 1000 m</t>
  </si>
  <si>
    <t>460600031</t>
  </si>
  <si>
    <t>Příplatek k vodorovnému přemístění horniny za každých dalších 1000 m</t>
  </si>
  <si>
    <t>-1805682774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</si>
  <si>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</si>
  <si>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Poznámka k položce:
dalších 9km k položce 460600023</t>
  </si>
  <si>
    <t>4,65*9</t>
  </si>
  <si>
    <t>HZS</t>
  </si>
  <si>
    <t>Hodinové zúčtovací sazby</t>
  </si>
  <si>
    <t>2221bR</t>
  </si>
  <si>
    <t xml:space="preserve">Hodinová zúčtovací sazba elektrikář   </t>
  </si>
  <si>
    <t>hod</t>
  </si>
  <si>
    <t>245282492</t>
  </si>
  <si>
    <t xml:space="preserve">Poznámka k položce:
Vyhledání a odkrytí zemní skříně, identifikace a odpojení kabelů   </t>
  </si>
  <si>
    <t>2221aR</t>
  </si>
  <si>
    <t>-979820121</t>
  </si>
  <si>
    <t xml:space="preserve">Poznámka k položce:
Práce mimo položky, koordinace, vypínání, zkoušky   </t>
  </si>
  <si>
    <t>4212R</t>
  </si>
  <si>
    <t xml:space="preserve">Hodinová zúčtovací sazba revizní technik specialista     </t>
  </si>
  <si>
    <t>-516629259</t>
  </si>
  <si>
    <t xml:space="preserve">Poznámka k položce:
Výchozí revize    </t>
  </si>
  <si>
    <t>4221R</t>
  </si>
  <si>
    <t xml:space="preserve">Hodinová zúčtovací sazba geodet      </t>
  </si>
  <si>
    <t>-346367099</t>
  </si>
  <si>
    <t xml:space="preserve">Poznámka k položce:
Zaměření skutečného provedení a zpracování do digitální formy   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</si>
  <si>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</si>
  <si>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</si>
  <si>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</si>
  <si>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</si>
  <si>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</si>
  <si>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</si>
  <si>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</si>
  <si>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</si>
  <si>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</si>
  <si>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</si>
  <si>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</si>
  <si>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</si>
  <si>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</si>
  <si>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137439172</t>
  </si>
  <si>
    <t>012002000</t>
  </si>
  <si>
    <t>Geodetické práce</t>
  </si>
  <si>
    <t>-1278171041</t>
  </si>
  <si>
    <t>013254000</t>
  </si>
  <si>
    <t>Dokumentace skutečného provedení stavby</t>
  </si>
  <si>
    <t>320315971</t>
  </si>
  <si>
    <t>VRN3</t>
  </si>
  <si>
    <t>Zařízení staveniště</t>
  </si>
  <si>
    <t>030001000</t>
  </si>
  <si>
    <t>845458532</t>
  </si>
  <si>
    <t>034503000</t>
  </si>
  <si>
    <t>Informační tabule na staveništi</t>
  </si>
  <si>
    <t>-2024222738</t>
  </si>
  <si>
    <t>VRN5</t>
  </si>
  <si>
    <t>Finanční náklady</t>
  </si>
  <si>
    <t>050001000</t>
  </si>
  <si>
    <t>-359418093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</si>
</sst>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14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Tachov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jednostranné chodníky pro pěší v ulicích Okružní a Sokolovská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Tachov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7" t="str">
        <f>IF(AN8="","",AN8)</f>
        <v>18. 3. 2020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>Ing. Václav Lacyk</v>
      </c>
      <c r="AN89" s="69"/>
      <c r="AO89" s="69"/>
      <c r="AP89" s="69"/>
      <c r="AQ89" s="38"/>
      <c r="AR89" s="42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25.6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8" t="str">
        <f>IF(E20="","",E20)</f>
        <v>D PROJEKT PLZEŇ Nedvěd s.r.o.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2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ROUND(SUM(AG95:AG103),2)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ROUND(SUM(AS95:AS103),2)</f>
        <v>0</v>
      </c>
      <c r="AT94" s="112">
        <f>ROUND(SUM(AV94:AW94),2)</f>
        <v>0</v>
      </c>
      <c r="AU94" s="113">
        <f>ROUND(SUM(AU95:AU103),5)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ROUND(SUM(AZ95:AZ103),2)</f>
        <v>0</v>
      </c>
      <c r="BA94" s="112">
        <f>ROUND(SUM(BA95:BA103),2)</f>
        <v>0</v>
      </c>
      <c r="BB94" s="112">
        <f>ROUND(SUM(BB95:BB103),2)</f>
        <v>0</v>
      </c>
      <c r="BC94" s="112">
        <f>ROUND(SUM(BC95:BC103),2)</f>
        <v>0</v>
      </c>
      <c r="BD94" s="114">
        <f>ROUND(SUM(BD95:BD103),2)</f>
        <v>0</v>
      </c>
      <c r="BE94" s="6"/>
      <c r="BS94" s="115" t="s">
        <v>74</v>
      </c>
      <c r="BT94" s="115" t="s">
        <v>75</v>
      </c>
      <c r="BU94" s="116" t="s">
        <v>76</v>
      </c>
      <c r="BV94" s="115" t="s">
        <v>77</v>
      </c>
      <c r="BW94" s="115" t="s">
        <v>5</v>
      </c>
      <c r="BX94" s="115" t="s">
        <v>78</v>
      </c>
      <c r="CL94" s="115" t="s">
        <v>1</v>
      </c>
    </row>
    <row r="95" spans="1:91" s="7" customFormat="1" ht="16.5" customHeight="1">
      <c r="A95" s="117" t="s">
        <v>79</v>
      </c>
      <c r="B95" s="118"/>
      <c r="C95" s="119"/>
      <c r="D95" s="120" t="s">
        <v>80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001 - Příprava území'!J30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82</v>
      </c>
      <c r="AR95" s="124"/>
      <c r="AS95" s="125">
        <v>0</v>
      </c>
      <c r="AT95" s="126">
        <f>ROUND(SUM(AV95:AW95),2)</f>
        <v>0</v>
      </c>
      <c r="AU95" s="127">
        <f>'SO 001 - Příprava území'!P118</f>
        <v>0</v>
      </c>
      <c r="AV95" s="126">
        <f>'SO 001 - Příprava území'!J33</f>
        <v>0</v>
      </c>
      <c r="AW95" s="126">
        <f>'SO 001 - Příprava území'!J34</f>
        <v>0</v>
      </c>
      <c r="AX95" s="126">
        <f>'SO 001 - Příprava území'!J35</f>
        <v>0</v>
      </c>
      <c r="AY95" s="126">
        <f>'SO 001 - Příprava území'!J36</f>
        <v>0</v>
      </c>
      <c r="AZ95" s="126">
        <f>'SO 001 - Příprava území'!F33</f>
        <v>0</v>
      </c>
      <c r="BA95" s="126">
        <f>'SO 001 - Příprava území'!F34</f>
        <v>0</v>
      </c>
      <c r="BB95" s="126">
        <f>'SO 001 - Příprava území'!F35</f>
        <v>0</v>
      </c>
      <c r="BC95" s="126">
        <f>'SO 001 - Příprava území'!F36</f>
        <v>0</v>
      </c>
      <c r="BD95" s="128">
        <f>'SO 001 - Příprava území'!F37</f>
        <v>0</v>
      </c>
      <c r="BE95" s="7"/>
      <c r="BT95" s="129" t="s">
        <v>83</v>
      </c>
      <c r="BV95" s="129" t="s">
        <v>77</v>
      </c>
      <c r="BW95" s="129" t="s">
        <v>84</v>
      </c>
      <c r="BX95" s="129" t="s">
        <v>5</v>
      </c>
      <c r="CL95" s="129" t="s">
        <v>1</v>
      </c>
      <c r="CM95" s="129" t="s">
        <v>85</v>
      </c>
    </row>
    <row r="96" spans="1:91" s="7" customFormat="1" ht="16.5" customHeight="1">
      <c r="A96" s="117" t="s">
        <v>79</v>
      </c>
      <c r="B96" s="118"/>
      <c r="C96" s="119"/>
      <c r="D96" s="120" t="s">
        <v>86</v>
      </c>
      <c r="E96" s="120"/>
      <c r="F96" s="120"/>
      <c r="G96" s="120"/>
      <c r="H96" s="120"/>
      <c r="I96" s="121"/>
      <c r="J96" s="120" t="s">
        <v>87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101 - Chodník Sokolovs...'!J30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82</v>
      </c>
      <c r="AR96" s="124"/>
      <c r="AS96" s="125">
        <v>0</v>
      </c>
      <c r="AT96" s="126">
        <f>ROUND(SUM(AV96:AW96),2)</f>
        <v>0</v>
      </c>
      <c r="AU96" s="127">
        <f>'SO 101 - Chodník Sokolovs...'!P122</f>
        <v>0</v>
      </c>
      <c r="AV96" s="126">
        <f>'SO 101 - Chodník Sokolovs...'!J33</f>
        <v>0</v>
      </c>
      <c r="AW96" s="126">
        <f>'SO 101 - Chodník Sokolovs...'!J34</f>
        <v>0</v>
      </c>
      <c r="AX96" s="126">
        <f>'SO 101 - Chodník Sokolovs...'!J35</f>
        <v>0</v>
      </c>
      <c r="AY96" s="126">
        <f>'SO 101 - Chodník Sokolovs...'!J36</f>
        <v>0</v>
      </c>
      <c r="AZ96" s="126">
        <f>'SO 101 - Chodník Sokolovs...'!F33</f>
        <v>0</v>
      </c>
      <c r="BA96" s="126">
        <f>'SO 101 - Chodník Sokolovs...'!F34</f>
        <v>0</v>
      </c>
      <c r="BB96" s="126">
        <f>'SO 101 - Chodník Sokolovs...'!F35</f>
        <v>0</v>
      </c>
      <c r="BC96" s="126">
        <f>'SO 101 - Chodník Sokolovs...'!F36</f>
        <v>0</v>
      </c>
      <c r="BD96" s="128">
        <f>'SO 101 - Chodník Sokolovs...'!F37</f>
        <v>0</v>
      </c>
      <c r="BE96" s="7"/>
      <c r="BT96" s="129" t="s">
        <v>83</v>
      </c>
      <c r="BV96" s="129" t="s">
        <v>77</v>
      </c>
      <c r="BW96" s="129" t="s">
        <v>88</v>
      </c>
      <c r="BX96" s="129" t="s">
        <v>5</v>
      </c>
      <c r="CL96" s="129" t="s">
        <v>1</v>
      </c>
      <c r="CM96" s="129" t="s">
        <v>85</v>
      </c>
    </row>
    <row r="97" spans="1:91" s="7" customFormat="1" ht="16.5" customHeight="1">
      <c r="A97" s="117" t="s">
        <v>79</v>
      </c>
      <c r="B97" s="118"/>
      <c r="C97" s="119"/>
      <c r="D97" s="120" t="s">
        <v>89</v>
      </c>
      <c r="E97" s="120"/>
      <c r="F97" s="120"/>
      <c r="G97" s="120"/>
      <c r="H97" s="120"/>
      <c r="I97" s="121"/>
      <c r="J97" s="120" t="s">
        <v>90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102 - Úpravy na II-198...'!J30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82</v>
      </c>
      <c r="AR97" s="124"/>
      <c r="AS97" s="125">
        <v>0</v>
      </c>
      <c r="AT97" s="126">
        <f>ROUND(SUM(AV97:AW97),2)</f>
        <v>0</v>
      </c>
      <c r="AU97" s="127">
        <f>'SO 102 - Úpravy na II-198...'!P124</f>
        <v>0</v>
      </c>
      <c r="AV97" s="126">
        <f>'SO 102 - Úpravy na II-198...'!J33</f>
        <v>0</v>
      </c>
      <c r="AW97" s="126">
        <f>'SO 102 - Úpravy na II-198...'!J34</f>
        <v>0</v>
      </c>
      <c r="AX97" s="126">
        <f>'SO 102 - Úpravy na II-198...'!J35</f>
        <v>0</v>
      </c>
      <c r="AY97" s="126">
        <f>'SO 102 - Úpravy na II-198...'!J36</f>
        <v>0</v>
      </c>
      <c r="AZ97" s="126">
        <f>'SO 102 - Úpravy na II-198...'!F33</f>
        <v>0</v>
      </c>
      <c r="BA97" s="126">
        <f>'SO 102 - Úpravy na II-198...'!F34</f>
        <v>0</v>
      </c>
      <c r="BB97" s="126">
        <f>'SO 102 - Úpravy na II-198...'!F35</f>
        <v>0</v>
      </c>
      <c r="BC97" s="126">
        <f>'SO 102 - Úpravy na II-198...'!F36</f>
        <v>0</v>
      </c>
      <c r="BD97" s="128">
        <f>'SO 102 - Úpravy na II-198...'!F37</f>
        <v>0</v>
      </c>
      <c r="BE97" s="7"/>
      <c r="BT97" s="129" t="s">
        <v>83</v>
      </c>
      <c r="BV97" s="129" t="s">
        <v>77</v>
      </c>
      <c r="BW97" s="129" t="s">
        <v>91</v>
      </c>
      <c r="BX97" s="129" t="s">
        <v>5</v>
      </c>
      <c r="CL97" s="129" t="s">
        <v>1</v>
      </c>
      <c r="CM97" s="129" t="s">
        <v>85</v>
      </c>
    </row>
    <row r="98" spans="1:91" s="7" customFormat="1" ht="16.5" customHeight="1">
      <c r="A98" s="117" t="s">
        <v>79</v>
      </c>
      <c r="B98" s="118"/>
      <c r="C98" s="119"/>
      <c r="D98" s="120" t="s">
        <v>92</v>
      </c>
      <c r="E98" s="120"/>
      <c r="F98" s="120"/>
      <c r="G98" s="120"/>
      <c r="H98" s="120"/>
      <c r="I98" s="121"/>
      <c r="J98" s="120" t="s">
        <v>93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103 - Chodník Okružní ...'!J30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82</v>
      </c>
      <c r="AR98" s="124"/>
      <c r="AS98" s="125">
        <v>0</v>
      </c>
      <c r="AT98" s="126">
        <f>ROUND(SUM(AV98:AW98),2)</f>
        <v>0</v>
      </c>
      <c r="AU98" s="127">
        <f>'SO 103 - Chodník Okružní ...'!P126</f>
        <v>0</v>
      </c>
      <c r="AV98" s="126">
        <f>'SO 103 - Chodník Okružní ...'!J33</f>
        <v>0</v>
      </c>
      <c r="AW98" s="126">
        <f>'SO 103 - Chodník Okružní ...'!J34</f>
        <v>0</v>
      </c>
      <c r="AX98" s="126">
        <f>'SO 103 - Chodník Okružní ...'!J35</f>
        <v>0</v>
      </c>
      <c r="AY98" s="126">
        <f>'SO 103 - Chodník Okružní ...'!J36</f>
        <v>0</v>
      </c>
      <c r="AZ98" s="126">
        <f>'SO 103 - Chodník Okružní ...'!F33</f>
        <v>0</v>
      </c>
      <c r="BA98" s="126">
        <f>'SO 103 - Chodník Okružní ...'!F34</f>
        <v>0</v>
      </c>
      <c r="BB98" s="126">
        <f>'SO 103 - Chodník Okružní ...'!F35</f>
        <v>0</v>
      </c>
      <c r="BC98" s="126">
        <f>'SO 103 - Chodník Okružní ...'!F36</f>
        <v>0</v>
      </c>
      <c r="BD98" s="128">
        <f>'SO 103 - Chodník Okružní ...'!F37</f>
        <v>0</v>
      </c>
      <c r="BE98" s="7"/>
      <c r="BT98" s="129" t="s">
        <v>83</v>
      </c>
      <c r="BV98" s="129" t="s">
        <v>77</v>
      </c>
      <c r="BW98" s="129" t="s">
        <v>94</v>
      </c>
      <c r="BX98" s="129" t="s">
        <v>5</v>
      </c>
      <c r="CL98" s="129" t="s">
        <v>1</v>
      </c>
      <c r="CM98" s="129" t="s">
        <v>85</v>
      </c>
    </row>
    <row r="99" spans="1:91" s="7" customFormat="1" ht="16.5" customHeight="1">
      <c r="A99" s="117" t="s">
        <v>79</v>
      </c>
      <c r="B99" s="118"/>
      <c r="C99" s="119"/>
      <c r="D99" s="120" t="s">
        <v>95</v>
      </c>
      <c r="E99" s="120"/>
      <c r="F99" s="120"/>
      <c r="G99" s="120"/>
      <c r="H99" s="120"/>
      <c r="I99" s="121"/>
      <c r="J99" s="120" t="s">
        <v>96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'SO 801 - Sadové úpravy'!J30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82</v>
      </c>
      <c r="AR99" s="124"/>
      <c r="AS99" s="125">
        <v>0</v>
      </c>
      <c r="AT99" s="126">
        <f>ROUND(SUM(AV99:AW99),2)</f>
        <v>0</v>
      </c>
      <c r="AU99" s="127">
        <f>'SO 801 - Sadové úpravy'!P119</f>
        <v>0</v>
      </c>
      <c r="AV99" s="126">
        <f>'SO 801 - Sadové úpravy'!J33</f>
        <v>0</v>
      </c>
      <c r="AW99" s="126">
        <f>'SO 801 - Sadové úpravy'!J34</f>
        <v>0</v>
      </c>
      <c r="AX99" s="126">
        <f>'SO 801 - Sadové úpravy'!J35</f>
        <v>0</v>
      </c>
      <c r="AY99" s="126">
        <f>'SO 801 - Sadové úpravy'!J36</f>
        <v>0</v>
      </c>
      <c r="AZ99" s="126">
        <f>'SO 801 - Sadové úpravy'!F33</f>
        <v>0</v>
      </c>
      <c r="BA99" s="126">
        <f>'SO 801 - Sadové úpravy'!F34</f>
        <v>0</v>
      </c>
      <c r="BB99" s="126">
        <f>'SO 801 - Sadové úpravy'!F35</f>
        <v>0</v>
      </c>
      <c r="BC99" s="126">
        <f>'SO 801 - Sadové úpravy'!F36</f>
        <v>0</v>
      </c>
      <c r="BD99" s="128">
        <f>'SO 801 - Sadové úpravy'!F37</f>
        <v>0</v>
      </c>
      <c r="BE99" s="7"/>
      <c r="BT99" s="129" t="s">
        <v>83</v>
      </c>
      <c r="BV99" s="129" t="s">
        <v>77</v>
      </c>
      <c r="BW99" s="129" t="s">
        <v>97</v>
      </c>
      <c r="BX99" s="129" t="s">
        <v>5</v>
      </c>
      <c r="CL99" s="129" t="s">
        <v>1</v>
      </c>
      <c r="CM99" s="129" t="s">
        <v>85</v>
      </c>
    </row>
    <row r="100" spans="1:91" s="7" customFormat="1" ht="16.5" customHeight="1">
      <c r="A100" s="117" t="s">
        <v>79</v>
      </c>
      <c r="B100" s="118"/>
      <c r="C100" s="119"/>
      <c r="D100" s="120" t="s">
        <v>98</v>
      </c>
      <c r="E100" s="120"/>
      <c r="F100" s="120"/>
      <c r="G100" s="120"/>
      <c r="H100" s="120"/>
      <c r="I100" s="121"/>
      <c r="J100" s="120" t="s">
        <v>99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'SO 104 - MK Okružní ulice'!J30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82</v>
      </c>
      <c r="AR100" s="124"/>
      <c r="AS100" s="125">
        <v>0</v>
      </c>
      <c r="AT100" s="126">
        <f>ROUND(SUM(AV100:AW100),2)</f>
        <v>0</v>
      </c>
      <c r="AU100" s="127">
        <f>'SO 104 - MK Okružní ulice'!P125</f>
        <v>0</v>
      </c>
      <c r="AV100" s="126">
        <f>'SO 104 - MK Okružní ulice'!J33</f>
        <v>0</v>
      </c>
      <c r="AW100" s="126">
        <f>'SO 104 - MK Okružní ulice'!J34</f>
        <v>0</v>
      </c>
      <c r="AX100" s="126">
        <f>'SO 104 - MK Okružní ulice'!J35</f>
        <v>0</v>
      </c>
      <c r="AY100" s="126">
        <f>'SO 104 - MK Okružní ulice'!J36</f>
        <v>0</v>
      </c>
      <c r="AZ100" s="126">
        <f>'SO 104 - MK Okružní ulice'!F33</f>
        <v>0</v>
      </c>
      <c r="BA100" s="126">
        <f>'SO 104 - MK Okružní ulice'!F34</f>
        <v>0</v>
      </c>
      <c r="BB100" s="126">
        <f>'SO 104 - MK Okružní ulice'!F35</f>
        <v>0</v>
      </c>
      <c r="BC100" s="126">
        <f>'SO 104 - MK Okružní ulice'!F36</f>
        <v>0</v>
      </c>
      <c r="BD100" s="128">
        <f>'SO 104 - MK Okružní ulice'!F37</f>
        <v>0</v>
      </c>
      <c r="BE100" s="7"/>
      <c r="BT100" s="129" t="s">
        <v>83</v>
      </c>
      <c r="BV100" s="129" t="s">
        <v>77</v>
      </c>
      <c r="BW100" s="129" t="s">
        <v>100</v>
      </c>
      <c r="BX100" s="129" t="s">
        <v>5</v>
      </c>
      <c r="CL100" s="129" t="s">
        <v>1</v>
      </c>
      <c r="CM100" s="129" t="s">
        <v>85</v>
      </c>
    </row>
    <row r="101" spans="1:91" s="7" customFormat="1" ht="16.5" customHeight="1">
      <c r="A101" s="117" t="s">
        <v>79</v>
      </c>
      <c r="B101" s="118"/>
      <c r="C101" s="119"/>
      <c r="D101" s="120" t="s">
        <v>101</v>
      </c>
      <c r="E101" s="120"/>
      <c r="F101" s="120"/>
      <c r="G101" s="120"/>
      <c r="H101" s="120"/>
      <c r="I101" s="121"/>
      <c r="J101" s="120" t="s">
        <v>102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'SO 151 - DIO'!J30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82</v>
      </c>
      <c r="AR101" s="124"/>
      <c r="AS101" s="125">
        <v>0</v>
      </c>
      <c r="AT101" s="126">
        <f>ROUND(SUM(AV101:AW101),2)</f>
        <v>0</v>
      </c>
      <c r="AU101" s="127">
        <f>'SO 151 - DIO'!P119</f>
        <v>0</v>
      </c>
      <c r="AV101" s="126">
        <f>'SO 151 - DIO'!J33</f>
        <v>0</v>
      </c>
      <c r="AW101" s="126">
        <f>'SO 151 - DIO'!J34</f>
        <v>0</v>
      </c>
      <c r="AX101" s="126">
        <f>'SO 151 - DIO'!J35</f>
        <v>0</v>
      </c>
      <c r="AY101" s="126">
        <f>'SO 151 - DIO'!J36</f>
        <v>0</v>
      </c>
      <c r="AZ101" s="126">
        <f>'SO 151 - DIO'!F33</f>
        <v>0</v>
      </c>
      <c r="BA101" s="126">
        <f>'SO 151 - DIO'!F34</f>
        <v>0</v>
      </c>
      <c r="BB101" s="126">
        <f>'SO 151 - DIO'!F35</f>
        <v>0</v>
      </c>
      <c r="BC101" s="126">
        <f>'SO 151 - DIO'!F36</f>
        <v>0</v>
      </c>
      <c r="BD101" s="128">
        <f>'SO 151 - DIO'!F37</f>
        <v>0</v>
      </c>
      <c r="BE101" s="7"/>
      <c r="BT101" s="129" t="s">
        <v>83</v>
      </c>
      <c r="BV101" s="129" t="s">
        <v>77</v>
      </c>
      <c r="BW101" s="129" t="s">
        <v>103</v>
      </c>
      <c r="BX101" s="129" t="s">
        <v>5</v>
      </c>
      <c r="CL101" s="129" t="s">
        <v>1</v>
      </c>
      <c r="CM101" s="129" t="s">
        <v>85</v>
      </c>
    </row>
    <row r="102" spans="1:91" s="7" customFormat="1" ht="16.5" customHeight="1">
      <c r="A102" s="117" t="s">
        <v>79</v>
      </c>
      <c r="B102" s="118"/>
      <c r="C102" s="119"/>
      <c r="D102" s="120" t="s">
        <v>104</v>
      </c>
      <c r="E102" s="120"/>
      <c r="F102" s="120"/>
      <c r="G102" s="120"/>
      <c r="H102" s="120"/>
      <c r="I102" s="121"/>
      <c r="J102" s="120" t="s">
        <v>105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'SO 411 - Veřejné osvětlení'!J30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82</v>
      </c>
      <c r="AR102" s="124"/>
      <c r="AS102" s="125">
        <v>0</v>
      </c>
      <c r="AT102" s="126">
        <f>ROUND(SUM(AV102:AW102),2)</f>
        <v>0</v>
      </c>
      <c r="AU102" s="127">
        <f>'SO 411 - Veřejné osvětlení'!P122</f>
        <v>0</v>
      </c>
      <c r="AV102" s="126">
        <f>'SO 411 - Veřejné osvětlení'!J33</f>
        <v>0</v>
      </c>
      <c r="AW102" s="126">
        <f>'SO 411 - Veřejné osvětlení'!J34</f>
        <v>0</v>
      </c>
      <c r="AX102" s="126">
        <f>'SO 411 - Veřejné osvětlení'!J35</f>
        <v>0</v>
      </c>
      <c r="AY102" s="126">
        <f>'SO 411 - Veřejné osvětlení'!J36</f>
        <v>0</v>
      </c>
      <c r="AZ102" s="126">
        <f>'SO 411 - Veřejné osvětlení'!F33</f>
        <v>0</v>
      </c>
      <c r="BA102" s="126">
        <f>'SO 411 - Veřejné osvětlení'!F34</f>
        <v>0</v>
      </c>
      <c r="BB102" s="126">
        <f>'SO 411 - Veřejné osvětlení'!F35</f>
        <v>0</v>
      </c>
      <c r="BC102" s="126">
        <f>'SO 411 - Veřejné osvětlení'!F36</f>
        <v>0</v>
      </c>
      <c r="BD102" s="128">
        <f>'SO 411 - Veřejné osvětlení'!F37</f>
        <v>0</v>
      </c>
      <c r="BE102" s="7"/>
      <c r="BT102" s="129" t="s">
        <v>83</v>
      </c>
      <c r="BV102" s="129" t="s">
        <v>77</v>
      </c>
      <c r="BW102" s="129" t="s">
        <v>106</v>
      </c>
      <c r="BX102" s="129" t="s">
        <v>5</v>
      </c>
      <c r="CL102" s="129" t="s">
        <v>1</v>
      </c>
      <c r="CM102" s="129" t="s">
        <v>85</v>
      </c>
    </row>
    <row r="103" spans="1:91" s="7" customFormat="1" ht="16.5" customHeight="1">
      <c r="A103" s="117" t="s">
        <v>79</v>
      </c>
      <c r="B103" s="118"/>
      <c r="C103" s="119"/>
      <c r="D103" s="120" t="s">
        <v>107</v>
      </c>
      <c r="E103" s="120"/>
      <c r="F103" s="120"/>
      <c r="G103" s="120"/>
      <c r="H103" s="120"/>
      <c r="I103" s="121"/>
      <c r="J103" s="120" t="s">
        <v>108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'VON - Vedlejší a ostatní ...'!J30</f>
        <v>0</v>
      </c>
      <c r="AH103" s="121"/>
      <c r="AI103" s="121"/>
      <c r="AJ103" s="121"/>
      <c r="AK103" s="121"/>
      <c r="AL103" s="121"/>
      <c r="AM103" s="121"/>
      <c r="AN103" s="122">
        <f>SUM(AG103,AT103)</f>
        <v>0</v>
      </c>
      <c r="AO103" s="121"/>
      <c r="AP103" s="121"/>
      <c r="AQ103" s="123" t="s">
        <v>107</v>
      </c>
      <c r="AR103" s="124"/>
      <c r="AS103" s="130">
        <v>0</v>
      </c>
      <c r="AT103" s="131">
        <f>ROUND(SUM(AV103:AW103),2)</f>
        <v>0</v>
      </c>
      <c r="AU103" s="132">
        <f>'VON - Vedlejší a ostatní ...'!P120</f>
        <v>0</v>
      </c>
      <c r="AV103" s="131">
        <f>'VON - Vedlejší a ostatní ...'!J33</f>
        <v>0</v>
      </c>
      <c r="AW103" s="131">
        <f>'VON - Vedlejší a ostatní ...'!J34</f>
        <v>0</v>
      </c>
      <c r="AX103" s="131">
        <f>'VON - Vedlejší a ostatní ...'!J35</f>
        <v>0</v>
      </c>
      <c r="AY103" s="131">
        <f>'VON - Vedlejší a ostatní ...'!J36</f>
        <v>0</v>
      </c>
      <c r="AZ103" s="131">
        <f>'VON - Vedlejší a ostatní ...'!F33</f>
        <v>0</v>
      </c>
      <c r="BA103" s="131">
        <f>'VON - Vedlejší a ostatní ...'!F34</f>
        <v>0</v>
      </c>
      <c r="BB103" s="131">
        <f>'VON - Vedlejší a ostatní ...'!F35</f>
        <v>0</v>
      </c>
      <c r="BC103" s="131">
        <f>'VON - Vedlejší a ostatní ...'!F36</f>
        <v>0</v>
      </c>
      <c r="BD103" s="133">
        <f>'VON - Vedlejší a ostatní ...'!F37</f>
        <v>0</v>
      </c>
      <c r="BE103" s="7"/>
      <c r="BT103" s="129" t="s">
        <v>83</v>
      </c>
      <c r="BV103" s="129" t="s">
        <v>77</v>
      </c>
      <c r="BW103" s="129" t="s">
        <v>109</v>
      </c>
      <c r="BX103" s="129" t="s">
        <v>5</v>
      </c>
      <c r="CL103" s="129" t="s">
        <v>1</v>
      </c>
      <c r="CM103" s="129" t="s">
        <v>85</v>
      </c>
    </row>
    <row r="104" spans="1:57" s="2" customFormat="1" ht="30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42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42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Příprava území'!C2" display="/"/>
    <hyperlink ref="A96" location="'SO 101 - Chodník Sokolovs...'!C2" display="/"/>
    <hyperlink ref="A97" location="'SO 102 - Úpravy na II-198...'!C2" display="/"/>
    <hyperlink ref="A98" location="'SO 103 - Chodník Okružní ...'!C2" display="/"/>
    <hyperlink ref="A99" location="'SO 801 - Sadové úpravy'!C2" display="/"/>
    <hyperlink ref="A100" location="'SO 104 - MK Okružní ulice'!C2" display="/"/>
    <hyperlink ref="A101" location="'SO 151 - DIO'!C2" display="/"/>
    <hyperlink ref="A102" location="'SO 411 - Veřejné osvětlení'!C2" display="/"/>
    <hyperlink ref="A10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1869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ROUND((SUM(BE120:BE136)),2)</f>
        <v>0</v>
      </c>
      <c r="G33" s="36"/>
      <c r="H33" s="36"/>
      <c r="I33" s="160">
        <v>0.21</v>
      </c>
      <c r="J33" s="159">
        <f>ROUND(((SUM(BE120:BE136))*I33),2)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ROUND((SUM(BF120:BF136)),2)</f>
        <v>0</v>
      </c>
      <c r="G34" s="36"/>
      <c r="H34" s="36"/>
      <c r="I34" s="160">
        <v>0.15</v>
      </c>
      <c r="J34" s="159">
        <f>ROUND(((SUM(BF120:BF136))*I34),2)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ROUND((SUM(BG120:BG136)),2)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ROUND((SUM(BH120:BH136)),2)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ROUND((SUM(BI120:BI136)),2)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VON - Vedlejší a ostatní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1870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1871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1872</v>
      </c>
      <c r="E99" s="201"/>
      <c r="F99" s="201"/>
      <c r="G99" s="201"/>
      <c r="H99" s="201"/>
      <c r="I99" s="202"/>
      <c r="J99" s="203">
        <f>J129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1873</v>
      </c>
      <c r="E100" s="201"/>
      <c r="F100" s="201"/>
      <c r="G100" s="201"/>
      <c r="H100" s="201"/>
      <c r="I100" s="202"/>
      <c r="J100" s="203">
        <f>J134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121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85" t="str">
        <f>E7</f>
        <v>jednostranné chodníky pro pěší v ulicích Okružní a Sokolovská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111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VON - Vedlejší a ostatní náklady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Tachov</v>
      </c>
      <c r="G114" s="38"/>
      <c r="H114" s="38"/>
      <c r="I114" s="145" t="s">
        <v>21</v>
      </c>
      <c r="J114" s="77" t="str">
        <f>IF(J12="","",J12)</f>
        <v>18. 3. 2020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23</v>
      </c>
      <c r="D116" s="38"/>
      <c r="E116" s="38"/>
      <c r="F116" s="25" t="str">
        <f>E15</f>
        <v xml:space="preserve"> </v>
      </c>
      <c r="G116" s="38"/>
      <c r="H116" s="38"/>
      <c r="I116" s="145" t="s">
        <v>29</v>
      </c>
      <c r="J116" s="34" t="str">
        <f>E21</f>
        <v>Ing. Václav Lacyk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27</v>
      </c>
      <c r="D117" s="38"/>
      <c r="E117" s="38"/>
      <c r="F117" s="25" t="str">
        <f>IF(E18="","",E18)</f>
        <v>Vyplň údaj</v>
      </c>
      <c r="G117" s="38"/>
      <c r="H117" s="38"/>
      <c r="I117" s="145" t="s">
        <v>32</v>
      </c>
      <c r="J117" s="34" t="str">
        <f>E24</f>
        <v>D PROJEKT PLZEŇ Nedvěd s.r.o.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122</v>
      </c>
      <c r="D119" s="208" t="s">
        <v>60</v>
      </c>
      <c r="E119" s="208" t="s">
        <v>56</v>
      </c>
      <c r="F119" s="208" t="s">
        <v>57</v>
      </c>
      <c r="G119" s="208" t="s">
        <v>123</v>
      </c>
      <c r="H119" s="208" t="s">
        <v>124</v>
      </c>
      <c r="I119" s="209" t="s">
        <v>125</v>
      </c>
      <c r="J119" s="208" t="s">
        <v>116</v>
      </c>
      <c r="K119" s="210" t="s">
        <v>126</v>
      </c>
      <c r="L119" s="211"/>
      <c r="M119" s="98" t="s">
        <v>1</v>
      </c>
      <c r="N119" s="99" t="s">
        <v>39</v>
      </c>
      <c r="O119" s="99" t="s">
        <v>127</v>
      </c>
      <c r="P119" s="99" t="s">
        <v>128</v>
      </c>
      <c r="Q119" s="99" t="s">
        <v>129</v>
      </c>
      <c r="R119" s="99" t="s">
        <v>130</v>
      </c>
      <c r="S119" s="99" t="s">
        <v>131</v>
      </c>
      <c r="T119" s="100" t="s">
        <v>132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133</v>
      </c>
      <c r="D120" s="38"/>
      <c r="E120" s="38"/>
      <c r="F120" s="38"/>
      <c r="G120" s="38"/>
      <c r="H120" s="38"/>
      <c r="I120" s="142"/>
      <c r="J120" s="212">
        <f>BK120</f>
        <v>0</v>
      </c>
      <c r="K120" s="38"/>
      <c r="L120" s="42"/>
      <c r="M120" s="101"/>
      <c r="N120" s="213"/>
      <c r="O120" s="102"/>
      <c r="P120" s="214">
        <f>P121</f>
        <v>0</v>
      </c>
      <c r="Q120" s="102"/>
      <c r="R120" s="214">
        <f>R121</f>
        <v>0</v>
      </c>
      <c r="S120" s="102"/>
      <c r="T120" s="21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74</v>
      </c>
      <c r="AU120" s="15" t="s">
        <v>118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74</v>
      </c>
      <c r="E121" s="220" t="s">
        <v>1874</v>
      </c>
      <c r="F121" s="220" t="s">
        <v>1875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P122+P129+P134</f>
        <v>0</v>
      </c>
      <c r="Q121" s="225"/>
      <c r="R121" s="226">
        <f>R122+R129+R134</f>
        <v>0</v>
      </c>
      <c r="S121" s="225"/>
      <c r="T121" s="227">
        <f>T122+T129+T134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161</v>
      </c>
      <c r="AT121" s="229" t="s">
        <v>74</v>
      </c>
      <c r="AU121" s="229" t="s">
        <v>75</v>
      </c>
      <c r="AY121" s="228" t="s">
        <v>135</v>
      </c>
      <c r="BK121" s="230">
        <f>BK122+BK129+BK134</f>
        <v>0</v>
      </c>
    </row>
    <row r="122" spans="1:63" s="12" customFormat="1" ht="22.8" customHeight="1">
      <c r="A122" s="12"/>
      <c r="B122" s="217"/>
      <c r="C122" s="218"/>
      <c r="D122" s="219" t="s">
        <v>74</v>
      </c>
      <c r="E122" s="231" t="s">
        <v>1876</v>
      </c>
      <c r="F122" s="231" t="s">
        <v>1877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SUM(P123:P128)</f>
        <v>0</v>
      </c>
      <c r="Q122" s="225"/>
      <c r="R122" s="226">
        <f>SUM(R123:R128)</f>
        <v>0</v>
      </c>
      <c r="S122" s="225"/>
      <c r="T122" s="227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161</v>
      </c>
      <c r="AT122" s="229" t="s">
        <v>74</v>
      </c>
      <c r="AU122" s="229" t="s">
        <v>83</v>
      </c>
      <c r="AY122" s="228" t="s">
        <v>135</v>
      </c>
      <c r="BK122" s="230">
        <f>SUM(BK123:BK128)</f>
        <v>0</v>
      </c>
    </row>
    <row r="123" spans="1:65" s="2" customFormat="1" ht="16.5" customHeight="1">
      <c r="A123" s="36"/>
      <c r="B123" s="37"/>
      <c r="C123" s="233" t="s">
        <v>83</v>
      </c>
      <c r="D123" s="233" t="s">
        <v>137</v>
      </c>
      <c r="E123" s="234" t="s">
        <v>1878</v>
      </c>
      <c r="F123" s="235" t="s">
        <v>1879</v>
      </c>
      <c r="G123" s="236" t="s">
        <v>1880</v>
      </c>
      <c r="H123" s="237">
        <v>1</v>
      </c>
      <c r="I123" s="238"/>
      <c r="J123" s="239">
        <f>ROUND(I123*H123,2)</f>
        <v>0</v>
      </c>
      <c r="K123" s="235" t="s">
        <v>141</v>
      </c>
      <c r="L123" s="42"/>
      <c r="M123" s="240" t="s">
        <v>1</v>
      </c>
      <c r="N123" s="241" t="s">
        <v>40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1881</v>
      </c>
      <c r="AT123" s="244" t="s">
        <v>137</v>
      </c>
      <c r="AU123" s="244" t="s">
        <v>85</v>
      </c>
      <c r="AY123" s="15" t="s">
        <v>135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83</v>
      </c>
      <c r="BK123" s="245">
        <f>ROUND(I123*H123,2)</f>
        <v>0</v>
      </c>
      <c r="BL123" s="15" t="s">
        <v>1881</v>
      </c>
      <c r="BM123" s="244" t="s">
        <v>1882</v>
      </c>
    </row>
    <row r="124" spans="1:47" s="2" customFormat="1" ht="12">
      <c r="A124" s="36"/>
      <c r="B124" s="37"/>
      <c r="C124" s="38"/>
      <c r="D124" s="246" t="s">
        <v>144</v>
      </c>
      <c r="E124" s="38"/>
      <c r="F124" s="247" t="s">
        <v>1879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144</v>
      </c>
      <c r="AU124" s="15" t="s">
        <v>85</v>
      </c>
    </row>
    <row r="125" spans="1:65" s="2" customFormat="1" ht="16.5" customHeight="1">
      <c r="A125" s="36"/>
      <c r="B125" s="37"/>
      <c r="C125" s="233" t="s">
        <v>85</v>
      </c>
      <c r="D125" s="233" t="s">
        <v>137</v>
      </c>
      <c r="E125" s="234" t="s">
        <v>1883</v>
      </c>
      <c r="F125" s="235" t="s">
        <v>1884</v>
      </c>
      <c r="G125" s="236" t="s">
        <v>1880</v>
      </c>
      <c r="H125" s="237">
        <v>1</v>
      </c>
      <c r="I125" s="238"/>
      <c r="J125" s="239">
        <f>ROUND(I125*H125,2)</f>
        <v>0</v>
      </c>
      <c r="K125" s="235" t="s">
        <v>141</v>
      </c>
      <c r="L125" s="42"/>
      <c r="M125" s="240" t="s">
        <v>1</v>
      </c>
      <c r="N125" s="241" t="s">
        <v>40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1881</v>
      </c>
      <c r="AT125" s="244" t="s">
        <v>137</v>
      </c>
      <c r="AU125" s="244" t="s">
        <v>85</v>
      </c>
      <c r="AY125" s="15" t="s">
        <v>135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83</v>
      </c>
      <c r="BK125" s="245">
        <f>ROUND(I125*H125,2)</f>
        <v>0</v>
      </c>
      <c r="BL125" s="15" t="s">
        <v>1881</v>
      </c>
      <c r="BM125" s="244" t="s">
        <v>1885</v>
      </c>
    </row>
    <row r="126" spans="1:47" s="2" customFormat="1" ht="12">
      <c r="A126" s="36"/>
      <c r="B126" s="37"/>
      <c r="C126" s="38"/>
      <c r="D126" s="246" t="s">
        <v>144</v>
      </c>
      <c r="E126" s="38"/>
      <c r="F126" s="247" t="s">
        <v>1884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144</v>
      </c>
      <c r="AU126" s="15" t="s">
        <v>85</v>
      </c>
    </row>
    <row r="127" spans="1:65" s="2" customFormat="1" ht="16.5" customHeight="1">
      <c r="A127" s="36"/>
      <c r="B127" s="37"/>
      <c r="C127" s="233" t="s">
        <v>151</v>
      </c>
      <c r="D127" s="233" t="s">
        <v>137</v>
      </c>
      <c r="E127" s="234" t="s">
        <v>1886</v>
      </c>
      <c r="F127" s="235" t="s">
        <v>1887</v>
      </c>
      <c r="G127" s="236" t="s">
        <v>1880</v>
      </c>
      <c r="H127" s="237">
        <v>1</v>
      </c>
      <c r="I127" s="238"/>
      <c r="J127" s="239">
        <f>ROUND(I127*H127,2)</f>
        <v>0</v>
      </c>
      <c r="K127" s="235" t="s">
        <v>141</v>
      </c>
      <c r="L127" s="42"/>
      <c r="M127" s="240" t="s">
        <v>1</v>
      </c>
      <c r="N127" s="241" t="s">
        <v>40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1881</v>
      </c>
      <c r="AT127" s="244" t="s">
        <v>137</v>
      </c>
      <c r="AU127" s="244" t="s">
        <v>85</v>
      </c>
      <c r="AY127" s="15" t="s">
        <v>135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83</v>
      </c>
      <c r="BK127" s="245">
        <f>ROUND(I127*H127,2)</f>
        <v>0</v>
      </c>
      <c r="BL127" s="15" t="s">
        <v>1881</v>
      </c>
      <c r="BM127" s="244" t="s">
        <v>1888</v>
      </c>
    </row>
    <row r="128" spans="1:47" s="2" customFormat="1" ht="12">
      <c r="A128" s="36"/>
      <c r="B128" s="37"/>
      <c r="C128" s="38"/>
      <c r="D128" s="246" t="s">
        <v>144</v>
      </c>
      <c r="E128" s="38"/>
      <c r="F128" s="247" t="s">
        <v>1887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144</v>
      </c>
      <c r="AU128" s="15" t="s">
        <v>85</v>
      </c>
    </row>
    <row r="129" spans="1:63" s="12" customFormat="1" ht="22.8" customHeight="1">
      <c r="A129" s="12"/>
      <c r="B129" s="217"/>
      <c r="C129" s="218"/>
      <c r="D129" s="219" t="s">
        <v>74</v>
      </c>
      <c r="E129" s="231" t="s">
        <v>1889</v>
      </c>
      <c r="F129" s="231" t="s">
        <v>1890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SUM(P130:P133)</f>
        <v>0</v>
      </c>
      <c r="Q129" s="225"/>
      <c r="R129" s="226">
        <f>SUM(R130:R133)</f>
        <v>0</v>
      </c>
      <c r="S129" s="225"/>
      <c r="T129" s="227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161</v>
      </c>
      <c r="AT129" s="229" t="s">
        <v>74</v>
      </c>
      <c r="AU129" s="229" t="s">
        <v>83</v>
      </c>
      <c r="AY129" s="228" t="s">
        <v>135</v>
      </c>
      <c r="BK129" s="230">
        <f>SUM(BK130:BK133)</f>
        <v>0</v>
      </c>
    </row>
    <row r="130" spans="1:65" s="2" customFormat="1" ht="16.5" customHeight="1">
      <c r="A130" s="36"/>
      <c r="B130" s="37"/>
      <c r="C130" s="233" t="s">
        <v>142</v>
      </c>
      <c r="D130" s="233" t="s">
        <v>137</v>
      </c>
      <c r="E130" s="234" t="s">
        <v>1891</v>
      </c>
      <c r="F130" s="235" t="s">
        <v>1890</v>
      </c>
      <c r="G130" s="236" t="s">
        <v>1880</v>
      </c>
      <c r="H130" s="237">
        <v>1</v>
      </c>
      <c r="I130" s="238"/>
      <c r="J130" s="239">
        <f>ROUND(I130*H130,2)</f>
        <v>0</v>
      </c>
      <c r="K130" s="235" t="s">
        <v>141</v>
      </c>
      <c r="L130" s="42"/>
      <c r="M130" s="240" t="s">
        <v>1</v>
      </c>
      <c r="N130" s="241" t="s">
        <v>40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1881</v>
      </c>
      <c r="AT130" s="244" t="s">
        <v>137</v>
      </c>
      <c r="AU130" s="244" t="s">
        <v>85</v>
      </c>
      <c r="AY130" s="15" t="s">
        <v>135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83</v>
      </c>
      <c r="BK130" s="245">
        <f>ROUND(I130*H130,2)</f>
        <v>0</v>
      </c>
      <c r="BL130" s="15" t="s">
        <v>1881</v>
      </c>
      <c r="BM130" s="244" t="s">
        <v>1892</v>
      </c>
    </row>
    <row r="131" spans="1:47" s="2" customFormat="1" ht="12">
      <c r="A131" s="36"/>
      <c r="B131" s="37"/>
      <c r="C131" s="38"/>
      <c r="D131" s="246" t="s">
        <v>144</v>
      </c>
      <c r="E131" s="38"/>
      <c r="F131" s="247" t="s">
        <v>1890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144</v>
      </c>
      <c r="AU131" s="15" t="s">
        <v>85</v>
      </c>
    </row>
    <row r="132" spans="1:65" s="2" customFormat="1" ht="16.5" customHeight="1">
      <c r="A132" s="36"/>
      <c r="B132" s="37"/>
      <c r="C132" s="233" t="s">
        <v>161</v>
      </c>
      <c r="D132" s="233" t="s">
        <v>137</v>
      </c>
      <c r="E132" s="234" t="s">
        <v>1893</v>
      </c>
      <c r="F132" s="235" t="s">
        <v>1894</v>
      </c>
      <c r="G132" s="236" t="s">
        <v>1880</v>
      </c>
      <c r="H132" s="237">
        <v>1</v>
      </c>
      <c r="I132" s="238"/>
      <c r="J132" s="239">
        <f>ROUND(I132*H132,2)</f>
        <v>0</v>
      </c>
      <c r="K132" s="235" t="s">
        <v>141</v>
      </c>
      <c r="L132" s="42"/>
      <c r="M132" s="240" t="s">
        <v>1</v>
      </c>
      <c r="N132" s="241" t="s">
        <v>40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1881</v>
      </c>
      <c r="AT132" s="244" t="s">
        <v>137</v>
      </c>
      <c r="AU132" s="244" t="s">
        <v>85</v>
      </c>
      <c r="AY132" s="15" t="s">
        <v>135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83</v>
      </c>
      <c r="BK132" s="245">
        <f>ROUND(I132*H132,2)</f>
        <v>0</v>
      </c>
      <c r="BL132" s="15" t="s">
        <v>1881</v>
      </c>
      <c r="BM132" s="244" t="s">
        <v>1895</v>
      </c>
    </row>
    <row r="133" spans="1:47" s="2" customFormat="1" ht="12">
      <c r="A133" s="36"/>
      <c r="B133" s="37"/>
      <c r="C133" s="38"/>
      <c r="D133" s="246" t="s">
        <v>144</v>
      </c>
      <c r="E133" s="38"/>
      <c r="F133" s="247" t="s">
        <v>1894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144</v>
      </c>
      <c r="AU133" s="15" t="s">
        <v>85</v>
      </c>
    </row>
    <row r="134" spans="1:63" s="12" customFormat="1" ht="22.8" customHeight="1">
      <c r="A134" s="12"/>
      <c r="B134" s="217"/>
      <c r="C134" s="218"/>
      <c r="D134" s="219" t="s">
        <v>74</v>
      </c>
      <c r="E134" s="231" t="s">
        <v>1896</v>
      </c>
      <c r="F134" s="231" t="s">
        <v>1897</v>
      </c>
      <c r="G134" s="218"/>
      <c r="H134" s="218"/>
      <c r="I134" s="221"/>
      <c r="J134" s="232">
        <f>BK134</f>
        <v>0</v>
      </c>
      <c r="K134" s="218"/>
      <c r="L134" s="223"/>
      <c r="M134" s="224"/>
      <c r="N134" s="225"/>
      <c r="O134" s="225"/>
      <c r="P134" s="226">
        <f>SUM(P135:P136)</f>
        <v>0</v>
      </c>
      <c r="Q134" s="225"/>
      <c r="R134" s="226">
        <f>SUM(R135:R136)</f>
        <v>0</v>
      </c>
      <c r="S134" s="225"/>
      <c r="T134" s="227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161</v>
      </c>
      <c r="AT134" s="229" t="s">
        <v>74</v>
      </c>
      <c r="AU134" s="229" t="s">
        <v>83</v>
      </c>
      <c r="AY134" s="228" t="s">
        <v>135</v>
      </c>
      <c r="BK134" s="230">
        <f>SUM(BK135:BK136)</f>
        <v>0</v>
      </c>
    </row>
    <row r="135" spans="1:65" s="2" customFormat="1" ht="16.5" customHeight="1">
      <c r="A135" s="36"/>
      <c r="B135" s="37"/>
      <c r="C135" s="233" t="s">
        <v>166</v>
      </c>
      <c r="D135" s="233" t="s">
        <v>137</v>
      </c>
      <c r="E135" s="234" t="s">
        <v>1898</v>
      </c>
      <c r="F135" s="235" t="s">
        <v>1897</v>
      </c>
      <c r="G135" s="236" t="s">
        <v>1880</v>
      </c>
      <c r="H135" s="237">
        <v>1</v>
      </c>
      <c r="I135" s="238"/>
      <c r="J135" s="239">
        <f>ROUND(I135*H135,2)</f>
        <v>0</v>
      </c>
      <c r="K135" s="235" t="s">
        <v>141</v>
      </c>
      <c r="L135" s="42"/>
      <c r="M135" s="240" t="s">
        <v>1</v>
      </c>
      <c r="N135" s="241" t="s">
        <v>40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1881</v>
      </c>
      <c r="AT135" s="244" t="s">
        <v>137</v>
      </c>
      <c r="AU135" s="244" t="s">
        <v>85</v>
      </c>
      <c r="AY135" s="15" t="s">
        <v>135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83</v>
      </c>
      <c r="BK135" s="245">
        <f>ROUND(I135*H135,2)</f>
        <v>0</v>
      </c>
      <c r="BL135" s="15" t="s">
        <v>1881</v>
      </c>
      <c r="BM135" s="244" t="s">
        <v>1899</v>
      </c>
    </row>
    <row r="136" spans="1:47" s="2" customFormat="1" ht="12">
      <c r="A136" s="36"/>
      <c r="B136" s="37"/>
      <c r="C136" s="38"/>
      <c r="D136" s="246" t="s">
        <v>144</v>
      </c>
      <c r="E136" s="38"/>
      <c r="F136" s="247" t="s">
        <v>1897</v>
      </c>
      <c r="G136" s="38"/>
      <c r="H136" s="38"/>
      <c r="I136" s="142"/>
      <c r="J136" s="38"/>
      <c r="K136" s="38"/>
      <c r="L136" s="42"/>
      <c r="M136" s="275"/>
      <c r="N136" s="276"/>
      <c r="O136" s="277"/>
      <c r="P136" s="277"/>
      <c r="Q136" s="277"/>
      <c r="R136" s="277"/>
      <c r="S136" s="277"/>
      <c r="T136" s="27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144</v>
      </c>
      <c r="AU136" s="15" t="s">
        <v>85</v>
      </c>
    </row>
    <row r="137" spans="1:31" s="2" customFormat="1" ht="6.95" customHeight="1">
      <c r="A137" s="36"/>
      <c r="B137" s="64"/>
      <c r="C137" s="65"/>
      <c r="D137" s="65"/>
      <c r="E137" s="65"/>
      <c r="F137" s="65"/>
      <c r="G137" s="65"/>
      <c r="H137" s="65"/>
      <c r="I137" s="181"/>
      <c r="J137" s="65"/>
      <c r="K137" s="65"/>
      <c r="L137" s="42"/>
      <c r="M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</sheetData>
  <sheetProtection password="CC35" sheet="1" objects="1" scenarios="1" formatColumns="0" formatRows="0" autoFilter="0"/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112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113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ROUND((SUM(BE118:BE185)),2)</f>
        <v>0</v>
      </c>
      <c r="G33" s="36"/>
      <c r="H33" s="36"/>
      <c r="I33" s="160">
        <v>0.21</v>
      </c>
      <c r="J33" s="159">
        <f>ROUND(((SUM(BE118:BE185))*I33),2)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ROUND((SUM(BF118:BF185)),2)</f>
        <v>0</v>
      </c>
      <c r="G34" s="36"/>
      <c r="H34" s="36"/>
      <c r="I34" s="160">
        <v>0.15</v>
      </c>
      <c r="J34" s="159">
        <f>ROUND(((SUM(BF118:BF185))*I34),2)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ROUND((SUM(BG118:BG185)),2)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ROUND((SUM(BH118:BH185)),2)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ROUND((SUM(BI118:BI185)),2)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001 - Příprava území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Bc.Jana Kadlecová, 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119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J120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142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181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184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121</v>
      </c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85" t="str">
        <f>E7</f>
        <v>jednostranné chodníky pro pěší v ulicích Okružní a Sokolovská</v>
      </c>
      <c r="F108" s="30"/>
      <c r="G108" s="30"/>
      <c r="H108" s="30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111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SO 001 - Příprava území</v>
      </c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Tachov</v>
      </c>
      <c r="G112" s="38"/>
      <c r="H112" s="38"/>
      <c r="I112" s="145" t="s">
        <v>21</v>
      </c>
      <c r="J112" s="77" t="str">
        <f>IF(J12="","",J12)</f>
        <v>18. 3. 2020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5.65" customHeight="1">
      <c r="A114" s="36"/>
      <c r="B114" s="37"/>
      <c r="C114" s="30" t="s">
        <v>23</v>
      </c>
      <c r="D114" s="38"/>
      <c r="E114" s="38"/>
      <c r="F114" s="25" t="str">
        <f>E15</f>
        <v xml:space="preserve"> </v>
      </c>
      <c r="G114" s="38"/>
      <c r="H114" s="38"/>
      <c r="I114" s="145" t="s">
        <v>29</v>
      </c>
      <c r="J114" s="34" t="str">
        <f>E21</f>
        <v>Bc.Jana Kadlecová, Ing. Václav Lacyk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40.05" customHeight="1">
      <c r="A115" s="36"/>
      <c r="B115" s="37"/>
      <c r="C115" s="30" t="s">
        <v>27</v>
      </c>
      <c r="D115" s="38"/>
      <c r="E115" s="38"/>
      <c r="F115" s="25" t="str">
        <f>IF(E18="","",E18)</f>
        <v>Vyplň údaj</v>
      </c>
      <c r="G115" s="38"/>
      <c r="H115" s="38"/>
      <c r="I115" s="145" t="s">
        <v>32</v>
      </c>
      <c r="J115" s="34" t="str">
        <f>E24</f>
        <v>D PROJEKT PLZEŇ Nedvěd s.r.o.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205"/>
      <c r="B117" s="206"/>
      <c r="C117" s="207" t="s">
        <v>122</v>
      </c>
      <c r="D117" s="208" t="s">
        <v>60</v>
      </c>
      <c r="E117" s="208" t="s">
        <v>56</v>
      </c>
      <c r="F117" s="208" t="s">
        <v>57</v>
      </c>
      <c r="G117" s="208" t="s">
        <v>123</v>
      </c>
      <c r="H117" s="208" t="s">
        <v>124</v>
      </c>
      <c r="I117" s="209" t="s">
        <v>125</v>
      </c>
      <c r="J117" s="208" t="s">
        <v>116</v>
      </c>
      <c r="K117" s="210" t="s">
        <v>126</v>
      </c>
      <c r="L117" s="211"/>
      <c r="M117" s="98" t="s">
        <v>1</v>
      </c>
      <c r="N117" s="99" t="s">
        <v>39</v>
      </c>
      <c r="O117" s="99" t="s">
        <v>127</v>
      </c>
      <c r="P117" s="99" t="s">
        <v>128</v>
      </c>
      <c r="Q117" s="99" t="s">
        <v>129</v>
      </c>
      <c r="R117" s="99" t="s">
        <v>130</v>
      </c>
      <c r="S117" s="99" t="s">
        <v>131</v>
      </c>
      <c r="T117" s="100" t="s">
        <v>132</v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</row>
    <row r="118" spans="1:63" s="2" customFormat="1" ht="22.8" customHeight="1">
      <c r="A118" s="36"/>
      <c r="B118" s="37"/>
      <c r="C118" s="105" t="s">
        <v>133</v>
      </c>
      <c r="D118" s="38"/>
      <c r="E118" s="38"/>
      <c r="F118" s="38"/>
      <c r="G118" s="38"/>
      <c r="H118" s="38"/>
      <c r="I118" s="142"/>
      <c r="J118" s="212">
        <f>BK118</f>
        <v>0</v>
      </c>
      <c r="K118" s="38"/>
      <c r="L118" s="42"/>
      <c r="M118" s="101"/>
      <c r="N118" s="213"/>
      <c r="O118" s="102"/>
      <c r="P118" s="214">
        <f>P119</f>
        <v>0</v>
      </c>
      <c r="Q118" s="102"/>
      <c r="R118" s="214">
        <f>R119</f>
        <v>0</v>
      </c>
      <c r="S118" s="102"/>
      <c r="T118" s="21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74</v>
      </c>
      <c r="AU118" s="15" t="s">
        <v>118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74</v>
      </c>
      <c r="E119" s="220" t="s">
        <v>134</v>
      </c>
      <c r="F119" s="220" t="s">
        <v>134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83</v>
      </c>
      <c r="AT119" s="229" t="s">
        <v>74</v>
      </c>
      <c r="AU119" s="229" t="s">
        <v>75</v>
      </c>
      <c r="AY119" s="228" t="s">
        <v>135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74</v>
      </c>
      <c r="E120" s="231" t="s">
        <v>83</v>
      </c>
      <c r="F120" s="231" t="s">
        <v>136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SUM(P121:P185)</f>
        <v>0</v>
      </c>
      <c r="Q120" s="225"/>
      <c r="R120" s="226">
        <f>SUM(R121:R185)</f>
        <v>0</v>
      </c>
      <c r="S120" s="225"/>
      <c r="T120" s="227">
        <f>SUM(T121:T185)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83</v>
      </c>
      <c r="AT120" s="229" t="s">
        <v>74</v>
      </c>
      <c r="AU120" s="229" t="s">
        <v>83</v>
      </c>
      <c r="AY120" s="228" t="s">
        <v>135</v>
      </c>
      <c r="BK120" s="230">
        <f>SUM(BK121:BK185)</f>
        <v>0</v>
      </c>
    </row>
    <row r="121" spans="1:65" s="2" customFormat="1" ht="21.75" customHeight="1">
      <c r="A121" s="36"/>
      <c r="B121" s="37"/>
      <c r="C121" s="233" t="s">
        <v>83</v>
      </c>
      <c r="D121" s="233" t="s">
        <v>137</v>
      </c>
      <c r="E121" s="234" t="s">
        <v>138</v>
      </c>
      <c r="F121" s="235" t="s">
        <v>139</v>
      </c>
      <c r="G121" s="236" t="s">
        <v>140</v>
      </c>
      <c r="H121" s="237">
        <v>30</v>
      </c>
      <c r="I121" s="238"/>
      <c r="J121" s="239">
        <f>ROUND(I121*H121,2)</f>
        <v>0</v>
      </c>
      <c r="K121" s="235" t="s">
        <v>141</v>
      </c>
      <c r="L121" s="42"/>
      <c r="M121" s="240" t="s">
        <v>1</v>
      </c>
      <c r="N121" s="241" t="s">
        <v>40</v>
      </c>
      <c r="O121" s="89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44" t="s">
        <v>142</v>
      </c>
      <c r="AT121" s="244" t="s">
        <v>137</v>
      </c>
      <c r="AU121" s="244" t="s">
        <v>85</v>
      </c>
      <c r="AY121" s="15" t="s">
        <v>135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15" t="s">
        <v>83</v>
      </c>
      <c r="BK121" s="245">
        <f>ROUND(I121*H121,2)</f>
        <v>0</v>
      </c>
      <c r="BL121" s="15" t="s">
        <v>142</v>
      </c>
      <c r="BM121" s="244" t="s">
        <v>143</v>
      </c>
    </row>
    <row r="122" spans="1:47" s="2" customFormat="1" ht="12">
      <c r="A122" s="36"/>
      <c r="B122" s="37"/>
      <c r="C122" s="38"/>
      <c r="D122" s="246" t="s">
        <v>144</v>
      </c>
      <c r="E122" s="38"/>
      <c r="F122" s="247" t="s">
        <v>145</v>
      </c>
      <c r="G122" s="38"/>
      <c r="H122" s="38"/>
      <c r="I122" s="142"/>
      <c r="J122" s="38"/>
      <c r="K122" s="38"/>
      <c r="L122" s="42"/>
      <c r="M122" s="248"/>
      <c r="N122" s="249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144</v>
      </c>
      <c r="AU122" s="15" t="s">
        <v>85</v>
      </c>
    </row>
    <row r="123" spans="1:65" s="2" customFormat="1" ht="21.75" customHeight="1">
      <c r="A123" s="36"/>
      <c r="B123" s="37"/>
      <c r="C123" s="233" t="s">
        <v>85</v>
      </c>
      <c r="D123" s="233" t="s">
        <v>137</v>
      </c>
      <c r="E123" s="234" t="s">
        <v>146</v>
      </c>
      <c r="F123" s="235" t="s">
        <v>147</v>
      </c>
      <c r="G123" s="236" t="s">
        <v>148</v>
      </c>
      <c r="H123" s="237">
        <v>3.5</v>
      </c>
      <c r="I123" s="238"/>
      <c r="J123" s="239">
        <f>ROUND(I123*H123,2)</f>
        <v>0</v>
      </c>
      <c r="K123" s="235" t="s">
        <v>141</v>
      </c>
      <c r="L123" s="42"/>
      <c r="M123" s="240" t="s">
        <v>1</v>
      </c>
      <c r="N123" s="241" t="s">
        <v>40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142</v>
      </c>
      <c r="AT123" s="244" t="s">
        <v>137</v>
      </c>
      <c r="AU123" s="244" t="s">
        <v>85</v>
      </c>
      <c r="AY123" s="15" t="s">
        <v>135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83</v>
      </c>
      <c r="BK123" s="245">
        <f>ROUND(I123*H123,2)</f>
        <v>0</v>
      </c>
      <c r="BL123" s="15" t="s">
        <v>142</v>
      </c>
      <c r="BM123" s="244" t="s">
        <v>149</v>
      </c>
    </row>
    <row r="124" spans="1:47" s="2" customFormat="1" ht="12">
      <c r="A124" s="36"/>
      <c r="B124" s="37"/>
      <c r="C124" s="38"/>
      <c r="D124" s="246" t="s">
        <v>144</v>
      </c>
      <c r="E124" s="38"/>
      <c r="F124" s="247" t="s">
        <v>150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144</v>
      </c>
      <c r="AU124" s="15" t="s">
        <v>85</v>
      </c>
    </row>
    <row r="125" spans="1:65" s="2" customFormat="1" ht="21.75" customHeight="1">
      <c r="A125" s="36"/>
      <c r="B125" s="37"/>
      <c r="C125" s="233" t="s">
        <v>151</v>
      </c>
      <c r="D125" s="233" t="s">
        <v>137</v>
      </c>
      <c r="E125" s="234" t="s">
        <v>152</v>
      </c>
      <c r="F125" s="235" t="s">
        <v>153</v>
      </c>
      <c r="G125" s="236" t="s">
        <v>154</v>
      </c>
      <c r="H125" s="237">
        <v>2</v>
      </c>
      <c r="I125" s="238"/>
      <c r="J125" s="239">
        <f>ROUND(I125*H125,2)</f>
        <v>0</v>
      </c>
      <c r="K125" s="235" t="s">
        <v>141</v>
      </c>
      <c r="L125" s="42"/>
      <c r="M125" s="240" t="s">
        <v>1</v>
      </c>
      <c r="N125" s="241" t="s">
        <v>40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142</v>
      </c>
      <c r="AT125" s="244" t="s">
        <v>137</v>
      </c>
      <c r="AU125" s="244" t="s">
        <v>85</v>
      </c>
      <c r="AY125" s="15" t="s">
        <v>135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83</v>
      </c>
      <c r="BK125" s="245">
        <f>ROUND(I125*H125,2)</f>
        <v>0</v>
      </c>
      <c r="BL125" s="15" t="s">
        <v>142</v>
      </c>
      <c r="BM125" s="244" t="s">
        <v>155</v>
      </c>
    </row>
    <row r="126" spans="1:47" s="2" customFormat="1" ht="12">
      <c r="A126" s="36"/>
      <c r="B126" s="37"/>
      <c r="C126" s="38"/>
      <c r="D126" s="246" t="s">
        <v>144</v>
      </c>
      <c r="E126" s="38"/>
      <c r="F126" s="247" t="s">
        <v>156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144</v>
      </c>
      <c r="AU126" s="15" t="s">
        <v>85</v>
      </c>
    </row>
    <row r="127" spans="1:65" s="2" customFormat="1" ht="21.75" customHeight="1">
      <c r="A127" s="36"/>
      <c r="B127" s="37"/>
      <c r="C127" s="233" t="s">
        <v>142</v>
      </c>
      <c r="D127" s="233" t="s">
        <v>137</v>
      </c>
      <c r="E127" s="234" t="s">
        <v>157</v>
      </c>
      <c r="F127" s="235" t="s">
        <v>158</v>
      </c>
      <c r="G127" s="236" t="s">
        <v>154</v>
      </c>
      <c r="H127" s="237">
        <v>1</v>
      </c>
      <c r="I127" s="238"/>
      <c r="J127" s="239">
        <f>ROUND(I127*H127,2)</f>
        <v>0</v>
      </c>
      <c r="K127" s="235" t="s">
        <v>141</v>
      </c>
      <c r="L127" s="42"/>
      <c r="M127" s="240" t="s">
        <v>1</v>
      </c>
      <c r="N127" s="241" t="s">
        <v>40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142</v>
      </c>
      <c r="AT127" s="244" t="s">
        <v>137</v>
      </c>
      <c r="AU127" s="244" t="s">
        <v>85</v>
      </c>
      <c r="AY127" s="15" t="s">
        <v>135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83</v>
      </c>
      <c r="BK127" s="245">
        <f>ROUND(I127*H127,2)</f>
        <v>0</v>
      </c>
      <c r="BL127" s="15" t="s">
        <v>142</v>
      </c>
      <c r="BM127" s="244" t="s">
        <v>159</v>
      </c>
    </row>
    <row r="128" spans="1:47" s="2" customFormat="1" ht="12">
      <c r="A128" s="36"/>
      <c r="B128" s="37"/>
      <c r="C128" s="38"/>
      <c r="D128" s="246" t="s">
        <v>144</v>
      </c>
      <c r="E128" s="38"/>
      <c r="F128" s="247" t="s">
        <v>160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144</v>
      </c>
      <c r="AU128" s="15" t="s">
        <v>85</v>
      </c>
    </row>
    <row r="129" spans="1:65" s="2" customFormat="1" ht="21.75" customHeight="1">
      <c r="A129" s="36"/>
      <c r="B129" s="37"/>
      <c r="C129" s="233" t="s">
        <v>161</v>
      </c>
      <c r="D129" s="233" t="s">
        <v>137</v>
      </c>
      <c r="E129" s="234" t="s">
        <v>162</v>
      </c>
      <c r="F129" s="235" t="s">
        <v>163</v>
      </c>
      <c r="G129" s="236" t="s">
        <v>154</v>
      </c>
      <c r="H129" s="237">
        <v>1</v>
      </c>
      <c r="I129" s="238"/>
      <c r="J129" s="239">
        <f>ROUND(I129*H129,2)</f>
        <v>0</v>
      </c>
      <c r="K129" s="235" t="s">
        <v>141</v>
      </c>
      <c r="L129" s="42"/>
      <c r="M129" s="240" t="s">
        <v>1</v>
      </c>
      <c r="N129" s="241" t="s">
        <v>40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142</v>
      </c>
      <c r="AT129" s="244" t="s">
        <v>137</v>
      </c>
      <c r="AU129" s="244" t="s">
        <v>85</v>
      </c>
      <c r="AY129" s="15" t="s">
        <v>135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83</v>
      </c>
      <c r="BK129" s="245">
        <f>ROUND(I129*H129,2)</f>
        <v>0</v>
      </c>
      <c r="BL129" s="15" t="s">
        <v>142</v>
      </c>
      <c r="BM129" s="244" t="s">
        <v>164</v>
      </c>
    </row>
    <row r="130" spans="1:47" s="2" customFormat="1" ht="12">
      <c r="A130" s="36"/>
      <c r="B130" s="37"/>
      <c r="C130" s="38"/>
      <c r="D130" s="246" t="s">
        <v>144</v>
      </c>
      <c r="E130" s="38"/>
      <c r="F130" s="247" t="s">
        <v>165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144</v>
      </c>
      <c r="AU130" s="15" t="s">
        <v>85</v>
      </c>
    </row>
    <row r="131" spans="1:65" s="2" customFormat="1" ht="21.75" customHeight="1">
      <c r="A131" s="36"/>
      <c r="B131" s="37"/>
      <c r="C131" s="233" t="s">
        <v>166</v>
      </c>
      <c r="D131" s="233" t="s">
        <v>137</v>
      </c>
      <c r="E131" s="234" t="s">
        <v>167</v>
      </c>
      <c r="F131" s="235" t="s">
        <v>168</v>
      </c>
      <c r="G131" s="236" t="s">
        <v>154</v>
      </c>
      <c r="H131" s="237">
        <v>5</v>
      </c>
      <c r="I131" s="238"/>
      <c r="J131" s="239">
        <f>ROUND(I131*H131,2)</f>
        <v>0</v>
      </c>
      <c r="K131" s="235" t="s">
        <v>141</v>
      </c>
      <c r="L131" s="42"/>
      <c r="M131" s="240" t="s">
        <v>1</v>
      </c>
      <c r="N131" s="241" t="s">
        <v>40</v>
      </c>
      <c r="O131" s="89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4" t="s">
        <v>142</v>
      </c>
      <c r="AT131" s="244" t="s">
        <v>137</v>
      </c>
      <c r="AU131" s="244" t="s">
        <v>85</v>
      </c>
      <c r="AY131" s="15" t="s">
        <v>135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5" t="s">
        <v>83</v>
      </c>
      <c r="BK131" s="245">
        <f>ROUND(I131*H131,2)</f>
        <v>0</v>
      </c>
      <c r="BL131" s="15" t="s">
        <v>142</v>
      </c>
      <c r="BM131" s="244" t="s">
        <v>169</v>
      </c>
    </row>
    <row r="132" spans="1:47" s="2" customFormat="1" ht="12">
      <c r="A132" s="36"/>
      <c r="B132" s="37"/>
      <c r="C132" s="38"/>
      <c r="D132" s="246" t="s">
        <v>144</v>
      </c>
      <c r="E132" s="38"/>
      <c r="F132" s="247" t="s">
        <v>170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144</v>
      </c>
      <c r="AU132" s="15" t="s">
        <v>85</v>
      </c>
    </row>
    <row r="133" spans="1:65" s="2" customFormat="1" ht="21.75" customHeight="1">
      <c r="A133" s="36"/>
      <c r="B133" s="37"/>
      <c r="C133" s="233" t="s">
        <v>171</v>
      </c>
      <c r="D133" s="233" t="s">
        <v>137</v>
      </c>
      <c r="E133" s="234" t="s">
        <v>172</v>
      </c>
      <c r="F133" s="235" t="s">
        <v>173</v>
      </c>
      <c r="G133" s="236" t="s">
        <v>154</v>
      </c>
      <c r="H133" s="237">
        <v>2</v>
      </c>
      <c r="I133" s="238"/>
      <c r="J133" s="239">
        <f>ROUND(I133*H133,2)</f>
        <v>0</v>
      </c>
      <c r="K133" s="235" t="s">
        <v>141</v>
      </c>
      <c r="L133" s="42"/>
      <c r="M133" s="240" t="s">
        <v>1</v>
      </c>
      <c r="N133" s="241" t="s">
        <v>40</v>
      </c>
      <c r="O133" s="89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142</v>
      </c>
      <c r="AT133" s="244" t="s">
        <v>137</v>
      </c>
      <c r="AU133" s="244" t="s">
        <v>85</v>
      </c>
      <c r="AY133" s="15" t="s">
        <v>135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83</v>
      </c>
      <c r="BK133" s="245">
        <f>ROUND(I133*H133,2)</f>
        <v>0</v>
      </c>
      <c r="BL133" s="15" t="s">
        <v>142</v>
      </c>
      <c r="BM133" s="244" t="s">
        <v>174</v>
      </c>
    </row>
    <row r="134" spans="1:47" s="2" customFormat="1" ht="12">
      <c r="A134" s="36"/>
      <c r="B134" s="37"/>
      <c r="C134" s="38"/>
      <c r="D134" s="246" t="s">
        <v>144</v>
      </c>
      <c r="E134" s="38"/>
      <c r="F134" s="247" t="s">
        <v>175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144</v>
      </c>
      <c r="AU134" s="15" t="s">
        <v>85</v>
      </c>
    </row>
    <row r="135" spans="1:65" s="2" customFormat="1" ht="21.75" customHeight="1">
      <c r="A135" s="36"/>
      <c r="B135" s="37"/>
      <c r="C135" s="233" t="s">
        <v>176</v>
      </c>
      <c r="D135" s="233" t="s">
        <v>137</v>
      </c>
      <c r="E135" s="234" t="s">
        <v>177</v>
      </c>
      <c r="F135" s="235" t="s">
        <v>178</v>
      </c>
      <c r="G135" s="236" t="s">
        <v>154</v>
      </c>
      <c r="H135" s="237">
        <v>3</v>
      </c>
      <c r="I135" s="238"/>
      <c r="J135" s="239">
        <f>ROUND(I135*H135,2)</f>
        <v>0</v>
      </c>
      <c r="K135" s="235" t="s">
        <v>141</v>
      </c>
      <c r="L135" s="42"/>
      <c r="M135" s="240" t="s">
        <v>1</v>
      </c>
      <c r="N135" s="241" t="s">
        <v>40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142</v>
      </c>
      <c r="AT135" s="244" t="s">
        <v>137</v>
      </c>
      <c r="AU135" s="244" t="s">
        <v>85</v>
      </c>
      <c r="AY135" s="15" t="s">
        <v>135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83</v>
      </c>
      <c r="BK135" s="245">
        <f>ROUND(I135*H135,2)</f>
        <v>0</v>
      </c>
      <c r="BL135" s="15" t="s">
        <v>142</v>
      </c>
      <c r="BM135" s="244" t="s">
        <v>179</v>
      </c>
    </row>
    <row r="136" spans="1:47" s="2" customFormat="1" ht="12">
      <c r="A136" s="36"/>
      <c r="B136" s="37"/>
      <c r="C136" s="38"/>
      <c r="D136" s="246" t="s">
        <v>144</v>
      </c>
      <c r="E136" s="38"/>
      <c r="F136" s="247" t="s">
        <v>180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144</v>
      </c>
      <c r="AU136" s="15" t="s">
        <v>85</v>
      </c>
    </row>
    <row r="137" spans="1:47" s="2" customFormat="1" ht="12">
      <c r="A137" s="36"/>
      <c r="B137" s="37"/>
      <c r="C137" s="38"/>
      <c r="D137" s="246" t="s">
        <v>181</v>
      </c>
      <c r="E137" s="38"/>
      <c r="F137" s="250" t="s">
        <v>182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181</v>
      </c>
      <c r="AU137" s="15" t="s">
        <v>85</v>
      </c>
    </row>
    <row r="138" spans="1:51" s="13" customFormat="1" ht="12">
      <c r="A138" s="13"/>
      <c r="B138" s="251"/>
      <c r="C138" s="252"/>
      <c r="D138" s="246" t="s">
        <v>183</v>
      </c>
      <c r="E138" s="253" t="s">
        <v>1</v>
      </c>
      <c r="F138" s="254" t="s">
        <v>184</v>
      </c>
      <c r="G138" s="252"/>
      <c r="H138" s="255">
        <v>3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183</v>
      </c>
      <c r="AU138" s="261" t="s">
        <v>85</v>
      </c>
      <c r="AV138" s="13" t="s">
        <v>85</v>
      </c>
      <c r="AW138" s="13" t="s">
        <v>31</v>
      </c>
      <c r="AX138" s="13" t="s">
        <v>83</v>
      </c>
      <c r="AY138" s="261" t="s">
        <v>135</v>
      </c>
    </row>
    <row r="139" spans="1:65" s="2" customFormat="1" ht="21.75" customHeight="1">
      <c r="A139" s="36"/>
      <c r="B139" s="37"/>
      <c r="C139" s="233" t="s">
        <v>185</v>
      </c>
      <c r="D139" s="233" t="s">
        <v>137</v>
      </c>
      <c r="E139" s="234" t="s">
        <v>186</v>
      </c>
      <c r="F139" s="235" t="s">
        <v>187</v>
      </c>
      <c r="G139" s="236" t="s">
        <v>154</v>
      </c>
      <c r="H139" s="237">
        <v>6</v>
      </c>
      <c r="I139" s="238"/>
      <c r="J139" s="239">
        <f>ROUND(I139*H139,2)</f>
        <v>0</v>
      </c>
      <c r="K139" s="235" t="s">
        <v>141</v>
      </c>
      <c r="L139" s="42"/>
      <c r="M139" s="240" t="s">
        <v>1</v>
      </c>
      <c r="N139" s="241" t="s">
        <v>40</v>
      </c>
      <c r="O139" s="89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4" t="s">
        <v>142</v>
      </c>
      <c r="AT139" s="244" t="s">
        <v>137</v>
      </c>
      <c r="AU139" s="244" t="s">
        <v>85</v>
      </c>
      <c r="AY139" s="15" t="s">
        <v>135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5" t="s">
        <v>83</v>
      </c>
      <c r="BK139" s="245">
        <f>ROUND(I139*H139,2)</f>
        <v>0</v>
      </c>
      <c r="BL139" s="15" t="s">
        <v>142</v>
      </c>
      <c r="BM139" s="244" t="s">
        <v>188</v>
      </c>
    </row>
    <row r="140" spans="1:47" s="2" customFormat="1" ht="12">
      <c r="A140" s="36"/>
      <c r="B140" s="37"/>
      <c r="C140" s="38"/>
      <c r="D140" s="246" t="s">
        <v>144</v>
      </c>
      <c r="E140" s="38"/>
      <c r="F140" s="247" t="s">
        <v>189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144</v>
      </c>
      <c r="AU140" s="15" t="s">
        <v>85</v>
      </c>
    </row>
    <row r="141" spans="1:47" s="2" customFormat="1" ht="12">
      <c r="A141" s="36"/>
      <c r="B141" s="37"/>
      <c r="C141" s="38"/>
      <c r="D141" s="246" t="s">
        <v>181</v>
      </c>
      <c r="E141" s="38"/>
      <c r="F141" s="250" t="s">
        <v>190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181</v>
      </c>
      <c r="AU141" s="15" t="s">
        <v>85</v>
      </c>
    </row>
    <row r="142" spans="1:51" s="13" customFormat="1" ht="12">
      <c r="A142" s="13"/>
      <c r="B142" s="251"/>
      <c r="C142" s="252"/>
      <c r="D142" s="246" t="s">
        <v>183</v>
      </c>
      <c r="E142" s="253" t="s">
        <v>1</v>
      </c>
      <c r="F142" s="254" t="s">
        <v>191</v>
      </c>
      <c r="G142" s="252"/>
      <c r="H142" s="255">
        <v>6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183</v>
      </c>
      <c r="AU142" s="261" t="s">
        <v>85</v>
      </c>
      <c r="AV142" s="13" t="s">
        <v>85</v>
      </c>
      <c r="AW142" s="13" t="s">
        <v>31</v>
      </c>
      <c r="AX142" s="13" t="s">
        <v>83</v>
      </c>
      <c r="AY142" s="261" t="s">
        <v>135</v>
      </c>
    </row>
    <row r="143" spans="1:65" s="2" customFormat="1" ht="21.75" customHeight="1">
      <c r="A143" s="36"/>
      <c r="B143" s="37"/>
      <c r="C143" s="233" t="s">
        <v>192</v>
      </c>
      <c r="D143" s="233" t="s">
        <v>137</v>
      </c>
      <c r="E143" s="234" t="s">
        <v>193</v>
      </c>
      <c r="F143" s="235" t="s">
        <v>194</v>
      </c>
      <c r="G143" s="236" t="s">
        <v>154</v>
      </c>
      <c r="H143" s="237">
        <v>7</v>
      </c>
      <c r="I143" s="238"/>
      <c r="J143" s="239">
        <f>ROUND(I143*H143,2)</f>
        <v>0</v>
      </c>
      <c r="K143" s="235" t="s">
        <v>141</v>
      </c>
      <c r="L143" s="42"/>
      <c r="M143" s="240" t="s">
        <v>1</v>
      </c>
      <c r="N143" s="241" t="s">
        <v>40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142</v>
      </c>
      <c r="AT143" s="244" t="s">
        <v>137</v>
      </c>
      <c r="AU143" s="244" t="s">
        <v>85</v>
      </c>
      <c r="AY143" s="15" t="s">
        <v>135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83</v>
      </c>
      <c r="BK143" s="245">
        <f>ROUND(I143*H143,2)</f>
        <v>0</v>
      </c>
      <c r="BL143" s="15" t="s">
        <v>142</v>
      </c>
      <c r="BM143" s="244" t="s">
        <v>195</v>
      </c>
    </row>
    <row r="144" spans="1:47" s="2" customFormat="1" ht="12">
      <c r="A144" s="36"/>
      <c r="B144" s="37"/>
      <c r="C144" s="38"/>
      <c r="D144" s="246" t="s">
        <v>144</v>
      </c>
      <c r="E144" s="38"/>
      <c r="F144" s="247" t="s">
        <v>196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144</v>
      </c>
      <c r="AU144" s="15" t="s">
        <v>85</v>
      </c>
    </row>
    <row r="145" spans="1:47" s="2" customFormat="1" ht="12">
      <c r="A145" s="36"/>
      <c r="B145" s="37"/>
      <c r="C145" s="38"/>
      <c r="D145" s="246" t="s">
        <v>181</v>
      </c>
      <c r="E145" s="38"/>
      <c r="F145" s="250" t="s">
        <v>197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181</v>
      </c>
      <c r="AU145" s="15" t="s">
        <v>85</v>
      </c>
    </row>
    <row r="146" spans="1:51" s="13" customFormat="1" ht="12">
      <c r="A146" s="13"/>
      <c r="B146" s="251"/>
      <c r="C146" s="252"/>
      <c r="D146" s="246" t="s">
        <v>183</v>
      </c>
      <c r="E146" s="253" t="s">
        <v>1</v>
      </c>
      <c r="F146" s="254" t="s">
        <v>198</v>
      </c>
      <c r="G146" s="252"/>
      <c r="H146" s="255">
        <v>7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183</v>
      </c>
      <c r="AU146" s="261" t="s">
        <v>85</v>
      </c>
      <c r="AV146" s="13" t="s">
        <v>85</v>
      </c>
      <c r="AW146" s="13" t="s">
        <v>31</v>
      </c>
      <c r="AX146" s="13" t="s">
        <v>83</v>
      </c>
      <c r="AY146" s="261" t="s">
        <v>135</v>
      </c>
    </row>
    <row r="147" spans="1:65" s="2" customFormat="1" ht="21.75" customHeight="1">
      <c r="A147" s="36"/>
      <c r="B147" s="37"/>
      <c r="C147" s="233" t="s">
        <v>199</v>
      </c>
      <c r="D147" s="233" t="s">
        <v>137</v>
      </c>
      <c r="E147" s="234" t="s">
        <v>200</v>
      </c>
      <c r="F147" s="235" t="s">
        <v>201</v>
      </c>
      <c r="G147" s="236" t="s">
        <v>154</v>
      </c>
      <c r="H147" s="237">
        <v>5</v>
      </c>
      <c r="I147" s="238"/>
      <c r="J147" s="239">
        <f>ROUND(I147*H147,2)</f>
        <v>0</v>
      </c>
      <c r="K147" s="235" t="s">
        <v>141</v>
      </c>
      <c r="L147" s="42"/>
      <c r="M147" s="240" t="s">
        <v>1</v>
      </c>
      <c r="N147" s="241" t="s">
        <v>40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142</v>
      </c>
      <c r="AT147" s="244" t="s">
        <v>137</v>
      </c>
      <c r="AU147" s="244" t="s">
        <v>85</v>
      </c>
      <c r="AY147" s="15" t="s">
        <v>135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83</v>
      </c>
      <c r="BK147" s="245">
        <f>ROUND(I147*H147,2)</f>
        <v>0</v>
      </c>
      <c r="BL147" s="15" t="s">
        <v>142</v>
      </c>
      <c r="BM147" s="244" t="s">
        <v>202</v>
      </c>
    </row>
    <row r="148" spans="1:47" s="2" customFormat="1" ht="12">
      <c r="A148" s="36"/>
      <c r="B148" s="37"/>
      <c r="C148" s="38"/>
      <c r="D148" s="246" t="s">
        <v>144</v>
      </c>
      <c r="E148" s="38"/>
      <c r="F148" s="247" t="s">
        <v>203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144</v>
      </c>
      <c r="AU148" s="15" t="s">
        <v>85</v>
      </c>
    </row>
    <row r="149" spans="1:65" s="2" customFormat="1" ht="21.75" customHeight="1">
      <c r="A149" s="36"/>
      <c r="B149" s="37"/>
      <c r="C149" s="233" t="s">
        <v>204</v>
      </c>
      <c r="D149" s="233" t="s">
        <v>137</v>
      </c>
      <c r="E149" s="234" t="s">
        <v>205</v>
      </c>
      <c r="F149" s="235" t="s">
        <v>206</v>
      </c>
      <c r="G149" s="236" t="s">
        <v>154</v>
      </c>
      <c r="H149" s="237">
        <v>1</v>
      </c>
      <c r="I149" s="238"/>
      <c r="J149" s="239">
        <f>ROUND(I149*H149,2)</f>
        <v>0</v>
      </c>
      <c r="K149" s="235" t="s">
        <v>141</v>
      </c>
      <c r="L149" s="42"/>
      <c r="M149" s="240" t="s">
        <v>1</v>
      </c>
      <c r="N149" s="241" t="s">
        <v>40</v>
      </c>
      <c r="O149" s="89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142</v>
      </c>
      <c r="AT149" s="244" t="s">
        <v>137</v>
      </c>
      <c r="AU149" s="244" t="s">
        <v>85</v>
      </c>
      <c r="AY149" s="15" t="s">
        <v>135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83</v>
      </c>
      <c r="BK149" s="245">
        <f>ROUND(I149*H149,2)</f>
        <v>0</v>
      </c>
      <c r="BL149" s="15" t="s">
        <v>142</v>
      </c>
      <c r="BM149" s="244" t="s">
        <v>207</v>
      </c>
    </row>
    <row r="150" spans="1:47" s="2" customFormat="1" ht="12">
      <c r="A150" s="36"/>
      <c r="B150" s="37"/>
      <c r="C150" s="38"/>
      <c r="D150" s="246" t="s">
        <v>144</v>
      </c>
      <c r="E150" s="38"/>
      <c r="F150" s="247" t="s">
        <v>208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144</v>
      </c>
      <c r="AU150" s="15" t="s">
        <v>85</v>
      </c>
    </row>
    <row r="151" spans="1:65" s="2" customFormat="1" ht="21.75" customHeight="1">
      <c r="A151" s="36"/>
      <c r="B151" s="37"/>
      <c r="C151" s="233" t="s">
        <v>209</v>
      </c>
      <c r="D151" s="233" t="s">
        <v>137</v>
      </c>
      <c r="E151" s="234" t="s">
        <v>210</v>
      </c>
      <c r="F151" s="235" t="s">
        <v>211</v>
      </c>
      <c r="G151" s="236" t="s">
        <v>154</v>
      </c>
      <c r="H151" s="237">
        <v>4</v>
      </c>
      <c r="I151" s="238"/>
      <c r="J151" s="239">
        <f>ROUND(I151*H151,2)</f>
        <v>0</v>
      </c>
      <c r="K151" s="235" t="s">
        <v>141</v>
      </c>
      <c r="L151" s="42"/>
      <c r="M151" s="240" t="s">
        <v>1</v>
      </c>
      <c r="N151" s="241" t="s">
        <v>40</v>
      </c>
      <c r="O151" s="89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4" t="s">
        <v>142</v>
      </c>
      <c r="AT151" s="244" t="s">
        <v>137</v>
      </c>
      <c r="AU151" s="244" t="s">
        <v>85</v>
      </c>
      <c r="AY151" s="15" t="s">
        <v>135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5" t="s">
        <v>83</v>
      </c>
      <c r="BK151" s="245">
        <f>ROUND(I151*H151,2)</f>
        <v>0</v>
      </c>
      <c r="BL151" s="15" t="s">
        <v>142</v>
      </c>
      <c r="BM151" s="244" t="s">
        <v>212</v>
      </c>
    </row>
    <row r="152" spans="1:47" s="2" customFormat="1" ht="12">
      <c r="A152" s="36"/>
      <c r="B152" s="37"/>
      <c r="C152" s="38"/>
      <c r="D152" s="246" t="s">
        <v>144</v>
      </c>
      <c r="E152" s="38"/>
      <c r="F152" s="247" t="s">
        <v>213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144</v>
      </c>
      <c r="AU152" s="15" t="s">
        <v>85</v>
      </c>
    </row>
    <row r="153" spans="1:65" s="2" customFormat="1" ht="21.75" customHeight="1">
      <c r="A153" s="36"/>
      <c r="B153" s="37"/>
      <c r="C153" s="233" t="s">
        <v>214</v>
      </c>
      <c r="D153" s="233" t="s">
        <v>137</v>
      </c>
      <c r="E153" s="234" t="s">
        <v>215</v>
      </c>
      <c r="F153" s="235" t="s">
        <v>216</v>
      </c>
      <c r="G153" s="236" t="s">
        <v>154</v>
      </c>
      <c r="H153" s="237">
        <v>1</v>
      </c>
      <c r="I153" s="238"/>
      <c r="J153" s="239">
        <f>ROUND(I153*H153,2)</f>
        <v>0</v>
      </c>
      <c r="K153" s="235" t="s">
        <v>141</v>
      </c>
      <c r="L153" s="42"/>
      <c r="M153" s="240" t="s">
        <v>1</v>
      </c>
      <c r="N153" s="241" t="s">
        <v>40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142</v>
      </c>
      <c r="AT153" s="244" t="s">
        <v>137</v>
      </c>
      <c r="AU153" s="244" t="s">
        <v>85</v>
      </c>
      <c r="AY153" s="15" t="s">
        <v>135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83</v>
      </c>
      <c r="BK153" s="245">
        <f>ROUND(I153*H153,2)</f>
        <v>0</v>
      </c>
      <c r="BL153" s="15" t="s">
        <v>142</v>
      </c>
      <c r="BM153" s="244" t="s">
        <v>217</v>
      </c>
    </row>
    <row r="154" spans="1:47" s="2" customFormat="1" ht="12">
      <c r="A154" s="36"/>
      <c r="B154" s="37"/>
      <c r="C154" s="38"/>
      <c r="D154" s="246" t="s">
        <v>144</v>
      </c>
      <c r="E154" s="38"/>
      <c r="F154" s="247" t="s">
        <v>218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144</v>
      </c>
      <c r="AU154" s="15" t="s">
        <v>85</v>
      </c>
    </row>
    <row r="155" spans="1:65" s="2" customFormat="1" ht="16.5" customHeight="1">
      <c r="A155" s="36"/>
      <c r="B155" s="37"/>
      <c r="C155" s="233" t="s">
        <v>8</v>
      </c>
      <c r="D155" s="233" t="s">
        <v>137</v>
      </c>
      <c r="E155" s="234" t="s">
        <v>219</v>
      </c>
      <c r="F155" s="235" t="s">
        <v>220</v>
      </c>
      <c r="G155" s="236" t="s">
        <v>154</v>
      </c>
      <c r="H155" s="237">
        <v>9</v>
      </c>
      <c r="I155" s="238"/>
      <c r="J155" s="239">
        <f>ROUND(I155*H155,2)</f>
        <v>0</v>
      </c>
      <c r="K155" s="235" t="s">
        <v>141</v>
      </c>
      <c r="L155" s="42"/>
      <c r="M155" s="240" t="s">
        <v>1</v>
      </c>
      <c r="N155" s="241" t="s">
        <v>40</v>
      </c>
      <c r="O155" s="89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4" t="s">
        <v>142</v>
      </c>
      <c r="AT155" s="244" t="s">
        <v>137</v>
      </c>
      <c r="AU155" s="244" t="s">
        <v>85</v>
      </c>
      <c r="AY155" s="15" t="s">
        <v>135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15" t="s">
        <v>83</v>
      </c>
      <c r="BK155" s="245">
        <f>ROUND(I155*H155,2)</f>
        <v>0</v>
      </c>
      <c r="BL155" s="15" t="s">
        <v>142</v>
      </c>
      <c r="BM155" s="244" t="s">
        <v>221</v>
      </c>
    </row>
    <row r="156" spans="1:47" s="2" customFormat="1" ht="12">
      <c r="A156" s="36"/>
      <c r="B156" s="37"/>
      <c r="C156" s="38"/>
      <c r="D156" s="246" t="s">
        <v>144</v>
      </c>
      <c r="E156" s="38"/>
      <c r="F156" s="247" t="s">
        <v>222</v>
      </c>
      <c r="G156" s="38"/>
      <c r="H156" s="38"/>
      <c r="I156" s="142"/>
      <c r="J156" s="38"/>
      <c r="K156" s="38"/>
      <c r="L156" s="42"/>
      <c r="M156" s="248"/>
      <c r="N156" s="249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144</v>
      </c>
      <c r="AU156" s="15" t="s">
        <v>85</v>
      </c>
    </row>
    <row r="157" spans="1:47" s="2" customFormat="1" ht="12">
      <c r="A157" s="36"/>
      <c r="B157" s="37"/>
      <c r="C157" s="38"/>
      <c r="D157" s="246" t="s">
        <v>181</v>
      </c>
      <c r="E157" s="38"/>
      <c r="F157" s="250" t="s">
        <v>223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181</v>
      </c>
      <c r="AU157" s="15" t="s">
        <v>85</v>
      </c>
    </row>
    <row r="158" spans="1:51" s="13" customFormat="1" ht="12">
      <c r="A158" s="13"/>
      <c r="B158" s="251"/>
      <c r="C158" s="252"/>
      <c r="D158" s="246" t="s">
        <v>183</v>
      </c>
      <c r="E158" s="253" t="s">
        <v>1</v>
      </c>
      <c r="F158" s="254" t="s">
        <v>224</v>
      </c>
      <c r="G158" s="252"/>
      <c r="H158" s="255">
        <v>9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183</v>
      </c>
      <c r="AU158" s="261" t="s">
        <v>85</v>
      </c>
      <c r="AV158" s="13" t="s">
        <v>85</v>
      </c>
      <c r="AW158" s="13" t="s">
        <v>31</v>
      </c>
      <c r="AX158" s="13" t="s">
        <v>83</v>
      </c>
      <c r="AY158" s="261" t="s">
        <v>135</v>
      </c>
    </row>
    <row r="159" spans="1:65" s="2" customFormat="1" ht="16.5" customHeight="1">
      <c r="A159" s="36"/>
      <c r="B159" s="37"/>
      <c r="C159" s="233" t="s">
        <v>225</v>
      </c>
      <c r="D159" s="233" t="s">
        <v>137</v>
      </c>
      <c r="E159" s="234" t="s">
        <v>226</v>
      </c>
      <c r="F159" s="235" t="s">
        <v>227</v>
      </c>
      <c r="G159" s="236" t="s">
        <v>154</v>
      </c>
      <c r="H159" s="237">
        <v>7</v>
      </c>
      <c r="I159" s="238"/>
      <c r="J159" s="239">
        <f>ROUND(I159*H159,2)</f>
        <v>0</v>
      </c>
      <c r="K159" s="235" t="s">
        <v>141</v>
      </c>
      <c r="L159" s="42"/>
      <c r="M159" s="240" t="s">
        <v>1</v>
      </c>
      <c r="N159" s="241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142</v>
      </c>
      <c r="AT159" s="244" t="s">
        <v>137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228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229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47" s="2" customFormat="1" ht="12">
      <c r="A161" s="36"/>
      <c r="B161" s="37"/>
      <c r="C161" s="38"/>
      <c r="D161" s="246" t="s">
        <v>181</v>
      </c>
      <c r="E161" s="38"/>
      <c r="F161" s="250" t="s">
        <v>230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181</v>
      </c>
      <c r="AU161" s="15" t="s">
        <v>85</v>
      </c>
    </row>
    <row r="162" spans="1:65" s="2" customFormat="1" ht="21.75" customHeight="1">
      <c r="A162" s="36"/>
      <c r="B162" s="37"/>
      <c r="C162" s="233" t="s">
        <v>231</v>
      </c>
      <c r="D162" s="233" t="s">
        <v>137</v>
      </c>
      <c r="E162" s="234" t="s">
        <v>232</v>
      </c>
      <c r="F162" s="235" t="s">
        <v>233</v>
      </c>
      <c r="G162" s="236" t="s">
        <v>154</v>
      </c>
      <c r="H162" s="237">
        <v>20</v>
      </c>
      <c r="I162" s="238"/>
      <c r="J162" s="239">
        <f>ROUND(I162*H162,2)</f>
        <v>0</v>
      </c>
      <c r="K162" s="235" t="s">
        <v>141</v>
      </c>
      <c r="L162" s="42"/>
      <c r="M162" s="240" t="s">
        <v>1</v>
      </c>
      <c r="N162" s="241" t="s">
        <v>40</v>
      </c>
      <c r="O162" s="89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4" t="s">
        <v>142</v>
      </c>
      <c r="AT162" s="244" t="s">
        <v>137</v>
      </c>
      <c r="AU162" s="244" t="s">
        <v>85</v>
      </c>
      <c r="AY162" s="15" t="s">
        <v>135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5" t="s">
        <v>83</v>
      </c>
      <c r="BK162" s="245">
        <f>ROUND(I162*H162,2)</f>
        <v>0</v>
      </c>
      <c r="BL162" s="15" t="s">
        <v>142</v>
      </c>
      <c r="BM162" s="244" t="s">
        <v>234</v>
      </c>
    </row>
    <row r="163" spans="1:47" s="2" customFormat="1" ht="12">
      <c r="A163" s="36"/>
      <c r="B163" s="37"/>
      <c r="C163" s="38"/>
      <c r="D163" s="246" t="s">
        <v>144</v>
      </c>
      <c r="E163" s="38"/>
      <c r="F163" s="247" t="s">
        <v>235</v>
      </c>
      <c r="G163" s="38"/>
      <c r="H163" s="38"/>
      <c r="I163" s="142"/>
      <c r="J163" s="38"/>
      <c r="K163" s="38"/>
      <c r="L163" s="42"/>
      <c r="M163" s="248"/>
      <c r="N163" s="249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144</v>
      </c>
      <c r="AU163" s="15" t="s">
        <v>85</v>
      </c>
    </row>
    <row r="164" spans="1:47" s="2" customFormat="1" ht="12">
      <c r="A164" s="36"/>
      <c r="B164" s="37"/>
      <c r="C164" s="38"/>
      <c r="D164" s="246" t="s">
        <v>181</v>
      </c>
      <c r="E164" s="38"/>
      <c r="F164" s="250" t="s">
        <v>236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181</v>
      </c>
      <c r="AU164" s="15" t="s">
        <v>85</v>
      </c>
    </row>
    <row r="165" spans="1:51" s="13" customFormat="1" ht="12">
      <c r="A165" s="13"/>
      <c r="B165" s="251"/>
      <c r="C165" s="252"/>
      <c r="D165" s="246" t="s">
        <v>183</v>
      </c>
      <c r="E165" s="253" t="s">
        <v>1</v>
      </c>
      <c r="F165" s="254" t="s">
        <v>237</v>
      </c>
      <c r="G165" s="252"/>
      <c r="H165" s="255">
        <v>20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183</v>
      </c>
      <c r="AU165" s="261" t="s">
        <v>85</v>
      </c>
      <c r="AV165" s="13" t="s">
        <v>85</v>
      </c>
      <c r="AW165" s="13" t="s">
        <v>31</v>
      </c>
      <c r="AX165" s="13" t="s">
        <v>83</v>
      </c>
      <c r="AY165" s="261" t="s">
        <v>135</v>
      </c>
    </row>
    <row r="166" spans="1:65" s="2" customFormat="1" ht="21.75" customHeight="1">
      <c r="A166" s="36"/>
      <c r="B166" s="37"/>
      <c r="C166" s="233" t="s">
        <v>238</v>
      </c>
      <c r="D166" s="233" t="s">
        <v>137</v>
      </c>
      <c r="E166" s="234" t="s">
        <v>239</v>
      </c>
      <c r="F166" s="235" t="s">
        <v>240</v>
      </c>
      <c r="G166" s="236" t="s">
        <v>154</v>
      </c>
      <c r="H166" s="237">
        <v>4</v>
      </c>
      <c r="I166" s="238"/>
      <c r="J166" s="239">
        <f>ROUND(I166*H166,2)</f>
        <v>0</v>
      </c>
      <c r="K166" s="235" t="s">
        <v>141</v>
      </c>
      <c r="L166" s="42"/>
      <c r="M166" s="240" t="s">
        <v>1</v>
      </c>
      <c r="N166" s="241" t="s">
        <v>40</v>
      </c>
      <c r="O166" s="89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142</v>
      </c>
      <c r="AT166" s="244" t="s">
        <v>137</v>
      </c>
      <c r="AU166" s="244" t="s">
        <v>85</v>
      </c>
      <c r="AY166" s="15" t="s">
        <v>135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83</v>
      </c>
      <c r="BK166" s="245">
        <f>ROUND(I166*H166,2)</f>
        <v>0</v>
      </c>
      <c r="BL166" s="15" t="s">
        <v>142</v>
      </c>
      <c r="BM166" s="244" t="s">
        <v>241</v>
      </c>
    </row>
    <row r="167" spans="1:47" s="2" customFormat="1" ht="12">
      <c r="A167" s="36"/>
      <c r="B167" s="37"/>
      <c r="C167" s="38"/>
      <c r="D167" s="246" t="s">
        <v>144</v>
      </c>
      <c r="E167" s="38"/>
      <c r="F167" s="247" t="s">
        <v>242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144</v>
      </c>
      <c r="AU167" s="15" t="s">
        <v>85</v>
      </c>
    </row>
    <row r="168" spans="1:47" s="2" customFormat="1" ht="12">
      <c r="A168" s="36"/>
      <c r="B168" s="37"/>
      <c r="C168" s="38"/>
      <c r="D168" s="246" t="s">
        <v>181</v>
      </c>
      <c r="E168" s="38"/>
      <c r="F168" s="250" t="s">
        <v>243</v>
      </c>
      <c r="G168" s="38"/>
      <c r="H168" s="38"/>
      <c r="I168" s="142"/>
      <c r="J168" s="38"/>
      <c r="K168" s="38"/>
      <c r="L168" s="42"/>
      <c r="M168" s="248"/>
      <c r="N168" s="249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181</v>
      </c>
      <c r="AU168" s="15" t="s">
        <v>85</v>
      </c>
    </row>
    <row r="169" spans="1:51" s="13" customFormat="1" ht="12">
      <c r="A169" s="13"/>
      <c r="B169" s="251"/>
      <c r="C169" s="252"/>
      <c r="D169" s="246" t="s">
        <v>183</v>
      </c>
      <c r="E169" s="253" t="s">
        <v>1</v>
      </c>
      <c r="F169" s="254" t="s">
        <v>244</v>
      </c>
      <c r="G169" s="252"/>
      <c r="H169" s="255">
        <v>4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183</v>
      </c>
      <c r="AU169" s="261" t="s">
        <v>85</v>
      </c>
      <c r="AV169" s="13" t="s">
        <v>85</v>
      </c>
      <c r="AW169" s="13" t="s">
        <v>31</v>
      </c>
      <c r="AX169" s="13" t="s">
        <v>83</v>
      </c>
      <c r="AY169" s="261" t="s">
        <v>135</v>
      </c>
    </row>
    <row r="170" spans="1:65" s="2" customFormat="1" ht="21.75" customHeight="1">
      <c r="A170" s="36"/>
      <c r="B170" s="37"/>
      <c r="C170" s="233" t="s">
        <v>245</v>
      </c>
      <c r="D170" s="233" t="s">
        <v>137</v>
      </c>
      <c r="E170" s="234" t="s">
        <v>246</v>
      </c>
      <c r="F170" s="235" t="s">
        <v>247</v>
      </c>
      <c r="G170" s="236" t="s">
        <v>154</v>
      </c>
      <c r="H170" s="237">
        <v>16</v>
      </c>
      <c r="I170" s="238"/>
      <c r="J170" s="239">
        <f>ROUND(I170*H170,2)</f>
        <v>0</v>
      </c>
      <c r="K170" s="235" t="s">
        <v>141</v>
      </c>
      <c r="L170" s="42"/>
      <c r="M170" s="240" t="s">
        <v>1</v>
      </c>
      <c r="N170" s="241" t="s">
        <v>40</v>
      </c>
      <c r="O170" s="89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4" t="s">
        <v>142</v>
      </c>
      <c r="AT170" s="244" t="s">
        <v>137</v>
      </c>
      <c r="AU170" s="244" t="s">
        <v>85</v>
      </c>
      <c r="AY170" s="15" t="s">
        <v>135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5" t="s">
        <v>83</v>
      </c>
      <c r="BK170" s="245">
        <f>ROUND(I170*H170,2)</f>
        <v>0</v>
      </c>
      <c r="BL170" s="15" t="s">
        <v>142</v>
      </c>
      <c r="BM170" s="244" t="s">
        <v>248</v>
      </c>
    </row>
    <row r="171" spans="1:47" s="2" customFormat="1" ht="12">
      <c r="A171" s="36"/>
      <c r="B171" s="37"/>
      <c r="C171" s="38"/>
      <c r="D171" s="246" t="s">
        <v>144</v>
      </c>
      <c r="E171" s="38"/>
      <c r="F171" s="247" t="s">
        <v>249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144</v>
      </c>
      <c r="AU171" s="15" t="s">
        <v>85</v>
      </c>
    </row>
    <row r="172" spans="1:47" s="2" customFormat="1" ht="12">
      <c r="A172" s="36"/>
      <c r="B172" s="37"/>
      <c r="C172" s="38"/>
      <c r="D172" s="246" t="s">
        <v>181</v>
      </c>
      <c r="E172" s="38"/>
      <c r="F172" s="250" t="s">
        <v>250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181</v>
      </c>
      <c r="AU172" s="15" t="s">
        <v>85</v>
      </c>
    </row>
    <row r="173" spans="1:51" s="13" customFormat="1" ht="12">
      <c r="A173" s="13"/>
      <c r="B173" s="251"/>
      <c r="C173" s="252"/>
      <c r="D173" s="246" t="s">
        <v>183</v>
      </c>
      <c r="E173" s="253" t="s">
        <v>1</v>
      </c>
      <c r="F173" s="254" t="s">
        <v>251</v>
      </c>
      <c r="G173" s="252"/>
      <c r="H173" s="255">
        <v>16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183</v>
      </c>
      <c r="AU173" s="261" t="s">
        <v>85</v>
      </c>
      <c r="AV173" s="13" t="s">
        <v>85</v>
      </c>
      <c r="AW173" s="13" t="s">
        <v>31</v>
      </c>
      <c r="AX173" s="13" t="s">
        <v>83</v>
      </c>
      <c r="AY173" s="261" t="s">
        <v>135</v>
      </c>
    </row>
    <row r="174" spans="1:65" s="2" customFormat="1" ht="21.75" customHeight="1">
      <c r="A174" s="36"/>
      <c r="B174" s="37"/>
      <c r="C174" s="233" t="s">
        <v>252</v>
      </c>
      <c r="D174" s="233" t="s">
        <v>137</v>
      </c>
      <c r="E174" s="234" t="s">
        <v>253</v>
      </c>
      <c r="F174" s="235" t="s">
        <v>254</v>
      </c>
      <c r="G174" s="236" t="s">
        <v>154</v>
      </c>
      <c r="H174" s="237">
        <v>4</v>
      </c>
      <c r="I174" s="238"/>
      <c r="J174" s="239">
        <f>ROUND(I174*H174,2)</f>
        <v>0</v>
      </c>
      <c r="K174" s="235" t="s">
        <v>141</v>
      </c>
      <c r="L174" s="42"/>
      <c r="M174" s="240" t="s">
        <v>1</v>
      </c>
      <c r="N174" s="241" t="s">
        <v>40</v>
      </c>
      <c r="O174" s="89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4" t="s">
        <v>142</v>
      </c>
      <c r="AT174" s="244" t="s">
        <v>137</v>
      </c>
      <c r="AU174" s="244" t="s">
        <v>85</v>
      </c>
      <c r="AY174" s="15" t="s">
        <v>135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5" t="s">
        <v>83</v>
      </c>
      <c r="BK174" s="245">
        <f>ROUND(I174*H174,2)</f>
        <v>0</v>
      </c>
      <c r="BL174" s="15" t="s">
        <v>142</v>
      </c>
      <c r="BM174" s="244" t="s">
        <v>255</v>
      </c>
    </row>
    <row r="175" spans="1:47" s="2" customFormat="1" ht="12">
      <c r="A175" s="36"/>
      <c r="B175" s="37"/>
      <c r="C175" s="38"/>
      <c r="D175" s="246" t="s">
        <v>144</v>
      </c>
      <c r="E175" s="38"/>
      <c r="F175" s="247" t="s">
        <v>256</v>
      </c>
      <c r="G175" s="38"/>
      <c r="H175" s="38"/>
      <c r="I175" s="142"/>
      <c r="J175" s="38"/>
      <c r="K175" s="38"/>
      <c r="L175" s="42"/>
      <c r="M175" s="248"/>
      <c r="N175" s="249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144</v>
      </c>
      <c r="AU175" s="15" t="s">
        <v>85</v>
      </c>
    </row>
    <row r="176" spans="1:47" s="2" customFormat="1" ht="12">
      <c r="A176" s="36"/>
      <c r="B176" s="37"/>
      <c r="C176" s="38"/>
      <c r="D176" s="246" t="s">
        <v>181</v>
      </c>
      <c r="E176" s="38"/>
      <c r="F176" s="250" t="s">
        <v>257</v>
      </c>
      <c r="G176" s="38"/>
      <c r="H176" s="38"/>
      <c r="I176" s="142"/>
      <c r="J176" s="38"/>
      <c r="K176" s="38"/>
      <c r="L176" s="42"/>
      <c r="M176" s="248"/>
      <c r="N176" s="249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181</v>
      </c>
      <c r="AU176" s="15" t="s">
        <v>85</v>
      </c>
    </row>
    <row r="177" spans="1:51" s="13" customFormat="1" ht="12">
      <c r="A177" s="13"/>
      <c r="B177" s="251"/>
      <c r="C177" s="252"/>
      <c r="D177" s="246" t="s">
        <v>183</v>
      </c>
      <c r="E177" s="253" t="s">
        <v>1</v>
      </c>
      <c r="F177" s="254" t="s">
        <v>244</v>
      </c>
      <c r="G177" s="252"/>
      <c r="H177" s="255">
        <v>4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183</v>
      </c>
      <c r="AU177" s="261" t="s">
        <v>85</v>
      </c>
      <c r="AV177" s="13" t="s">
        <v>85</v>
      </c>
      <c r="AW177" s="13" t="s">
        <v>31</v>
      </c>
      <c r="AX177" s="13" t="s">
        <v>83</v>
      </c>
      <c r="AY177" s="261" t="s">
        <v>135</v>
      </c>
    </row>
    <row r="178" spans="1:65" s="2" customFormat="1" ht="21.75" customHeight="1">
      <c r="A178" s="36"/>
      <c r="B178" s="37"/>
      <c r="C178" s="233" t="s">
        <v>7</v>
      </c>
      <c r="D178" s="233" t="s">
        <v>137</v>
      </c>
      <c r="E178" s="234" t="s">
        <v>258</v>
      </c>
      <c r="F178" s="235" t="s">
        <v>259</v>
      </c>
      <c r="G178" s="236" t="s">
        <v>154</v>
      </c>
      <c r="H178" s="237">
        <v>36</v>
      </c>
      <c r="I178" s="238"/>
      <c r="J178" s="239">
        <f>ROUND(I178*H178,2)</f>
        <v>0</v>
      </c>
      <c r="K178" s="235" t="s">
        <v>141</v>
      </c>
      <c r="L178" s="42"/>
      <c r="M178" s="240" t="s">
        <v>1</v>
      </c>
      <c r="N178" s="241" t="s">
        <v>40</v>
      </c>
      <c r="O178" s="89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4" t="s">
        <v>142</v>
      </c>
      <c r="AT178" s="244" t="s">
        <v>137</v>
      </c>
      <c r="AU178" s="244" t="s">
        <v>85</v>
      </c>
      <c r="AY178" s="15" t="s">
        <v>135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5" t="s">
        <v>83</v>
      </c>
      <c r="BK178" s="245">
        <f>ROUND(I178*H178,2)</f>
        <v>0</v>
      </c>
      <c r="BL178" s="15" t="s">
        <v>142</v>
      </c>
      <c r="BM178" s="244" t="s">
        <v>260</v>
      </c>
    </row>
    <row r="179" spans="1:47" s="2" customFormat="1" ht="12">
      <c r="A179" s="36"/>
      <c r="B179" s="37"/>
      <c r="C179" s="38"/>
      <c r="D179" s="246" t="s">
        <v>144</v>
      </c>
      <c r="E179" s="38"/>
      <c r="F179" s="247" t="s">
        <v>261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144</v>
      </c>
      <c r="AU179" s="15" t="s">
        <v>85</v>
      </c>
    </row>
    <row r="180" spans="1:47" s="2" customFormat="1" ht="12">
      <c r="A180" s="36"/>
      <c r="B180" s="37"/>
      <c r="C180" s="38"/>
      <c r="D180" s="246" t="s">
        <v>181</v>
      </c>
      <c r="E180" s="38"/>
      <c r="F180" s="250" t="s">
        <v>262</v>
      </c>
      <c r="G180" s="38"/>
      <c r="H180" s="38"/>
      <c r="I180" s="142"/>
      <c r="J180" s="38"/>
      <c r="K180" s="38"/>
      <c r="L180" s="42"/>
      <c r="M180" s="248"/>
      <c r="N180" s="249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181</v>
      </c>
      <c r="AU180" s="15" t="s">
        <v>85</v>
      </c>
    </row>
    <row r="181" spans="1:51" s="13" customFormat="1" ht="12">
      <c r="A181" s="13"/>
      <c r="B181" s="251"/>
      <c r="C181" s="252"/>
      <c r="D181" s="246" t="s">
        <v>183</v>
      </c>
      <c r="E181" s="253" t="s">
        <v>1</v>
      </c>
      <c r="F181" s="254" t="s">
        <v>263</v>
      </c>
      <c r="G181" s="252"/>
      <c r="H181" s="255">
        <v>36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183</v>
      </c>
      <c r="AU181" s="261" t="s">
        <v>85</v>
      </c>
      <c r="AV181" s="13" t="s">
        <v>85</v>
      </c>
      <c r="AW181" s="13" t="s">
        <v>31</v>
      </c>
      <c r="AX181" s="13" t="s">
        <v>83</v>
      </c>
      <c r="AY181" s="261" t="s">
        <v>135</v>
      </c>
    </row>
    <row r="182" spans="1:65" s="2" customFormat="1" ht="21.75" customHeight="1">
      <c r="A182" s="36"/>
      <c r="B182" s="37"/>
      <c r="C182" s="233" t="s">
        <v>264</v>
      </c>
      <c r="D182" s="233" t="s">
        <v>137</v>
      </c>
      <c r="E182" s="234" t="s">
        <v>265</v>
      </c>
      <c r="F182" s="235" t="s">
        <v>266</v>
      </c>
      <c r="G182" s="236" t="s">
        <v>154</v>
      </c>
      <c r="H182" s="237">
        <v>28</v>
      </c>
      <c r="I182" s="238"/>
      <c r="J182" s="239">
        <f>ROUND(I182*H182,2)</f>
        <v>0</v>
      </c>
      <c r="K182" s="235" t="s">
        <v>141</v>
      </c>
      <c r="L182" s="42"/>
      <c r="M182" s="240" t="s">
        <v>1</v>
      </c>
      <c r="N182" s="241" t="s">
        <v>40</v>
      </c>
      <c r="O182" s="89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4" t="s">
        <v>142</v>
      </c>
      <c r="AT182" s="244" t="s">
        <v>137</v>
      </c>
      <c r="AU182" s="244" t="s">
        <v>85</v>
      </c>
      <c r="AY182" s="15" t="s">
        <v>135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15" t="s">
        <v>83</v>
      </c>
      <c r="BK182" s="245">
        <f>ROUND(I182*H182,2)</f>
        <v>0</v>
      </c>
      <c r="BL182" s="15" t="s">
        <v>142</v>
      </c>
      <c r="BM182" s="244" t="s">
        <v>267</v>
      </c>
    </row>
    <row r="183" spans="1:47" s="2" customFormat="1" ht="12">
      <c r="A183" s="36"/>
      <c r="B183" s="37"/>
      <c r="C183" s="38"/>
      <c r="D183" s="246" t="s">
        <v>144</v>
      </c>
      <c r="E183" s="38"/>
      <c r="F183" s="247" t="s">
        <v>268</v>
      </c>
      <c r="G183" s="38"/>
      <c r="H183" s="38"/>
      <c r="I183" s="142"/>
      <c r="J183" s="38"/>
      <c r="K183" s="38"/>
      <c r="L183" s="42"/>
      <c r="M183" s="248"/>
      <c r="N183" s="249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144</v>
      </c>
      <c r="AU183" s="15" t="s">
        <v>85</v>
      </c>
    </row>
    <row r="184" spans="1:47" s="2" customFormat="1" ht="12">
      <c r="A184" s="36"/>
      <c r="B184" s="37"/>
      <c r="C184" s="38"/>
      <c r="D184" s="246" t="s">
        <v>181</v>
      </c>
      <c r="E184" s="38"/>
      <c r="F184" s="250" t="s">
        <v>269</v>
      </c>
      <c r="G184" s="38"/>
      <c r="H184" s="38"/>
      <c r="I184" s="142"/>
      <c r="J184" s="38"/>
      <c r="K184" s="38"/>
      <c r="L184" s="42"/>
      <c r="M184" s="248"/>
      <c r="N184" s="249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181</v>
      </c>
      <c r="AU184" s="15" t="s">
        <v>85</v>
      </c>
    </row>
    <row r="185" spans="1:51" s="13" customFormat="1" ht="12">
      <c r="A185" s="13"/>
      <c r="B185" s="251"/>
      <c r="C185" s="252"/>
      <c r="D185" s="246" t="s">
        <v>183</v>
      </c>
      <c r="E185" s="253" t="s">
        <v>1</v>
      </c>
      <c r="F185" s="254" t="s">
        <v>270</v>
      </c>
      <c r="G185" s="252"/>
      <c r="H185" s="255">
        <v>28</v>
      </c>
      <c r="I185" s="256"/>
      <c r="J185" s="252"/>
      <c r="K185" s="252"/>
      <c r="L185" s="257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183</v>
      </c>
      <c r="AU185" s="261" t="s">
        <v>85</v>
      </c>
      <c r="AV185" s="13" t="s">
        <v>85</v>
      </c>
      <c r="AW185" s="13" t="s">
        <v>31</v>
      </c>
      <c r="AX185" s="13" t="s">
        <v>83</v>
      </c>
      <c r="AY185" s="261" t="s">
        <v>135</v>
      </c>
    </row>
    <row r="186" spans="1:31" s="2" customFormat="1" ht="6.95" customHeight="1">
      <c r="A186" s="36"/>
      <c r="B186" s="64"/>
      <c r="C186" s="65"/>
      <c r="D186" s="65"/>
      <c r="E186" s="65"/>
      <c r="F186" s="65"/>
      <c r="G186" s="65"/>
      <c r="H186" s="65"/>
      <c r="I186" s="181"/>
      <c r="J186" s="65"/>
      <c r="K186" s="65"/>
      <c r="L186" s="42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sheetProtection password="CC35" sheet="1" objects="1" scenarios="1" formatColumns="0" formatRows="0" autoFilter="0"/>
  <autoFilter ref="C117:K18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271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ROUND((SUM(BE122:BE289)),2)</f>
        <v>0</v>
      </c>
      <c r="G33" s="36"/>
      <c r="H33" s="36"/>
      <c r="I33" s="160">
        <v>0.21</v>
      </c>
      <c r="J33" s="159">
        <f>ROUND(((SUM(BE122:BE289))*I33),2)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ROUND((SUM(BF122:BF289)),2)</f>
        <v>0</v>
      </c>
      <c r="G34" s="36"/>
      <c r="H34" s="36"/>
      <c r="I34" s="160">
        <v>0.15</v>
      </c>
      <c r="J34" s="159">
        <f>ROUND(((SUM(BF122:BF289))*I34),2)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ROUND((SUM(BG122:BG289)),2)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ROUND((SUM(BH122:BH289)),2)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ROUND((SUM(BI122:BI289)),2)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101 - Chodník Sokolovská ulice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J123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J124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273</v>
      </c>
      <c r="E99" s="201"/>
      <c r="F99" s="201"/>
      <c r="G99" s="201"/>
      <c r="H99" s="201"/>
      <c r="I99" s="202"/>
      <c r="J99" s="203">
        <f>J190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274</v>
      </c>
      <c r="E100" s="201"/>
      <c r="F100" s="201"/>
      <c r="G100" s="201"/>
      <c r="H100" s="201"/>
      <c r="I100" s="202"/>
      <c r="J100" s="203">
        <f>J195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275</v>
      </c>
      <c r="E101" s="201"/>
      <c r="F101" s="201"/>
      <c r="G101" s="201"/>
      <c r="H101" s="201"/>
      <c r="I101" s="202"/>
      <c r="J101" s="203">
        <f>J214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276</v>
      </c>
      <c r="E102" s="201"/>
      <c r="F102" s="201"/>
      <c r="G102" s="201"/>
      <c r="H102" s="201"/>
      <c r="I102" s="202"/>
      <c r="J102" s="203">
        <f>J223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142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181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184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121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85" t="str">
        <f>E7</f>
        <v>jednostranné chodníky pro pěší v ulicích Okružní a Sokolovská</v>
      </c>
      <c r="F112" s="30"/>
      <c r="G112" s="30"/>
      <c r="H112" s="30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111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101 - Chodník Sokolovská ulice</v>
      </c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Tachov</v>
      </c>
      <c r="G116" s="38"/>
      <c r="H116" s="38"/>
      <c r="I116" s="145" t="s">
        <v>21</v>
      </c>
      <c r="J116" s="77" t="str">
        <f>IF(J12="","",J12)</f>
        <v>18. 3. 2020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23</v>
      </c>
      <c r="D118" s="38"/>
      <c r="E118" s="38"/>
      <c r="F118" s="25" t="str">
        <f>E15</f>
        <v xml:space="preserve"> </v>
      </c>
      <c r="G118" s="38"/>
      <c r="H118" s="38"/>
      <c r="I118" s="145" t="s">
        <v>29</v>
      </c>
      <c r="J118" s="34" t="str">
        <f>E21</f>
        <v>Ing. Václav Lacyk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40.05" customHeight="1">
      <c r="A119" s="36"/>
      <c r="B119" s="37"/>
      <c r="C119" s="30" t="s">
        <v>27</v>
      </c>
      <c r="D119" s="38"/>
      <c r="E119" s="38"/>
      <c r="F119" s="25" t="str">
        <f>IF(E18="","",E18)</f>
        <v>Vyplň údaj</v>
      </c>
      <c r="G119" s="38"/>
      <c r="H119" s="38"/>
      <c r="I119" s="145" t="s">
        <v>32</v>
      </c>
      <c r="J119" s="34" t="str">
        <f>E24</f>
        <v>D PROJEKT PLZEŇ Nedvěd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205"/>
      <c r="B121" s="206"/>
      <c r="C121" s="207" t="s">
        <v>122</v>
      </c>
      <c r="D121" s="208" t="s">
        <v>60</v>
      </c>
      <c r="E121" s="208" t="s">
        <v>56</v>
      </c>
      <c r="F121" s="208" t="s">
        <v>57</v>
      </c>
      <c r="G121" s="208" t="s">
        <v>123</v>
      </c>
      <c r="H121" s="208" t="s">
        <v>124</v>
      </c>
      <c r="I121" s="209" t="s">
        <v>125</v>
      </c>
      <c r="J121" s="208" t="s">
        <v>116</v>
      </c>
      <c r="K121" s="210" t="s">
        <v>126</v>
      </c>
      <c r="L121" s="211"/>
      <c r="M121" s="98" t="s">
        <v>1</v>
      </c>
      <c r="N121" s="99" t="s">
        <v>39</v>
      </c>
      <c r="O121" s="99" t="s">
        <v>127</v>
      </c>
      <c r="P121" s="99" t="s">
        <v>128</v>
      </c>
      <c r="Q121" s="99" t="s">
        <v>129</v>
      </c>
      <c r="R121" s="99" t="s">
        <v>130</v>
      </c>
      <c r="S121" s="99" t="s">
        <v>131</v>
      </c>
      <c r="T121" s="100" t="s">
        <v>132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6"/>
      <c r="B122" s="37"/>
      <c r="C122" s="105" t="s">
        <v>133</v>
      </c>
      <c r="D122" s="38"/>
      <c r="E122" s="38"/>
      <c r="F122" s="38"/>
      <c r="G122" s="38"/>
      <c r="H122" s="38"/>
      <c r="I122" s="142"/>
      <c r="J122" s="212">
        <f>BK122</f>
        <v>0</v>
      </c>
      <c r="K122" s="38"/>
      <c r="L122" s="42"/>
      <c r="M122" s="101"/>
      <c r="N122" s="213"/>
      <c r="O122" s="102"/>
      <c r="P122" s="214">
        <f>P123</f>
        <v>0</v>
      </c>
      <c r="Q122" s="102"/>
      <c r="R122" s="214">
        <f>R123</f>
        <v>130.74400092000002</v>
      </c>
      <c r="S122" s="102"/>
      <c r="T122" s="215">
        <f>T123</f>
        <v>16.7295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74</v>
      </c>
      <c r="AU122" s="15" t="s">
        <v>118</v>
      </c>
      <c r="BK122" s="216">
        <f>BK123</f>
        <v>0</v>
      </c>
    </row>
    <row r="123" spans="1:63" s="12" customFormat="1" ht="25.9" customHeight="1">
      <c r="A123" s="12"/>
      <c r="B123" s="217"/>
      <c r="C123" s="218"/>
      <c r="D123" s="219" t="s">
        <v>74</v>
      </c>
      <c r="E123" s="220" t="s">
        <v>134</v>
      </c>
      <c r="F123" s="220" t="s">
        <v>277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P124+P190+P195+P214+P223</f>
        <v>0</v>
      </c>
      <c r="Q123" s="225"/>
      <c r="R123" s="226">
        <f>R124+R190+R195+R214+R223</f>
        <v>130.74400092000002</v>
      </c>
      <c r="S123" s="225"/>
      <c r="T123" s="227">
        <f>T124+T190+T195+T214+T223</f>
        <v>16.7295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83</v>
      </c>
      <c r="AT123" s="229" t="s">
        <v>74</v>
      </c>
      <c r="AU123" s="229" t="s">
        <v>75</v>
      </c>
      <c r="AY123" s="228" t="s">
        <v>135</v>
      </c>
      <c r="BK123" s="230">
        <f>BK124+BK190+BK195+BK214+BK223</f>
        <v>0</v>
      </c>
    </row>
    <row r="124" spans="1:63" s="12" customFormat="1" ht="22.8" customHeight="1">
      <c r="A124" s="12"/>
      <c r="B124" s="217"/>
      <c r="C124" s="218"/>
      <c r="D124" s="219" t="s">
        <v>74</v>
      </c>
      <c r="E124" s="231" t="s">
        <v>83</v>
      </c>
      <c r="F124" s="231" t="s">
        <v>136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SUM(P125:P189)</f>
        <v>0</v>
      </c>
      <c r="Q124" s="225"/>
      <c r="R124" s="226">
        <f>SUM(R125:R189)</f>
        <v>0</v>
      </c>
      <c r="S124" s="225"/>
      <c r="T124" s="227">
        <f>SUM(T125:T189)</f>
        <v>16.7295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83</v>
      </c>
      <c r="AT124" s="229" t="s">
        <v>74</v>
      </c>
      <c r="AU124" s="229" t="s">
        <v>83</v>
      </c>
      <c r="AY124" s="228" t="s">
        <v>135</v>
      </c>
      <c r="BK124" s="230">
        <f>SUM(BK125:BK189)</f>
        <v>0</v>
      </c>
    </row>
    <row r="125" spans="1:65" s="2" customFormat="1" ht="21.75" customHeight="1">
      <c r="A125" s="36"/>
      <c r="B125" s="37"/>
      <c r="C125" s="233" t="s">
        <v>83</v>
      </c>
      <c r="D125" s="233" t="s">
        <v>137</v>
      </c>
      <c r="E125" s="234" t="s">
        <v>278</v>
      </c>
      <c r="F125" s="235" t="s">
        <v>279</v>
      </c>
      <c r="G125" s="236" t="s">
        <v>140</v>
      </c>
      <c r="H125" s="237">
        <v>31.8</v>
      </c>
      <c r="I125" s="238"/>
      <c r="J125" s="239">
        <f>ROUND(I125*H125,2)</f>
        <v>0</v>
      </c>
      <c r="K125" s="235" t="s">
        <v>141</v>
      </c>
      <c r="L125" s="42"/>
      <c r="M125" s="240" t="s">
        <v>1</v>
      </c>
      <c r="N125" s="241" t="s">
        <v>40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0.26</v>
      </c>
      <c r="T125" s="243">
        <f>S125*H125</f>
        <v>8.268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142</v>
      </c>
      <c r="AT125" s="244" t="s">
        <v>137</v>
      </c>
      <c r="AU125" s="244" t="s">
        <v>85</v>
      </c>
      <c r="AY125" s="15" t="s">
        <v>135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83</v>
      </c>
      <c r="BK125" s="245">
        <f>ROUND(I125*H125,2)</f>
        <v>0</v>
      </c>
      <c r="BL125" s="15" t="s">
        <v>142</v>
      </c>
      <c r="BM125" s="244" t="s">
        <v>280</v>
      </c>
    </row>
    <row r="126" spans="1:47" s="2" customFormat="1" ht="12">
      <c r="A126" s="36"/>
      <c r="B126" s="37"/>
      <c r="C126" s="38"/>
      <c r="D126" s="246" t="s">
        <v>144</v>
      </c>
      <c r="E126" s="38"/>
      <c r="F126" s="247" t="s">
        <v>281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144</v>
      </c>
      <c r="AU126" s="15" t="s">
        <v>85</v>
      </c>
    </row>
    <row r="127" spans="1:65" s="2" customFormat="1" ht="21.75" customHeight="1">
      <c r="A127" s="36"/>
      <c r="B127" s="37"/>
      <c r="C127" s="233" t="s">
        <v>85</v>
      </c>
      <c r="D127" s="233" t="s">
        <v>137</v>
      </c>
      <c r="E127" s="234" t="s">
        <v>282</v>
      </c>
      <c r="F127" s="235" t="s">
        <v>283</v>
      </c>
      <c r="G127" s="236" t="s">
        <v>140</v>
      </c>
      <c r="H127" s="237">
        <v>11.9</v>
      </c>
      <c r="I127" s="238"/>
      <c r="J127" s="239">
        <f>ROUND(I127*H127,2)</f>
        <v>0</v>
      </c>
      <c r="K127" s="235" t="s">
        <v>141</v>
      </c>
      <c r="L127" s="42"/>
      <c r="M127" s="240" t="s">
        <v>1</v>
      </c>
      <c r="N127" s="241" t="s">
        <v>40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0.29</v>
      </c>
      <c r="T127" s="243">
        <f>S127*H127</f>
        <v>3.451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142</v>
      </c>
      <c r="AT127" s="244" t="s">
        <v>137</v>
      </c>
      <c r="AU127" s="244" t="s">
        <v>85</v>
      </c>
      <c r="AY127" s="15" t="s">
        <v>135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83</v>
      </c>
      <c r="BK127" s="245">
        <f>ROUND(I127*H127,2)</f>
        <v>0</v>
      </c>
      <c r="BL127" s="15" t="s">
        <v>142</v>
      </c>
      <c r="BM127" s="244" t="s">
        <v>284</v>
      </c>
    </row>
    <row r="128" spans="1:47" s="2" customFormat="1" ht="12">
      <c r="A128" s="36"/>
      <c r="B128" s="37"/>
      <c r="C128" s="38"/>
      <c r="D128" s="246" t="s">
        <v>144</v>
      </c>
      <c r="E128" s="38"/>
      <c r="F128" s="247" t="s">
        <v>285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144</v>
      </c>
      <c r="AU128" s="15" t="s">
        <v>85</v>
      </c>
    </row>
    <row r="129" spans="1:65" s="2" customFormat="1" ht="16.5" customHeight="1">
      <c r="A129" s="36"/>
      <c r="B129" s="37"/>
      <c r="C129" s="233" t="s">
        <v>151</v>
      </c>
      <c r="D129" s="233" t="s">
        <v>137</v>
      </c>
      <c r="E129" s="234" t="s">
        <v>286</v>
      </c>
      <c r="F129" s="235" t="s">
        <v>287</v>
      </c>
      <c r="G129" s="236" t="s">
        <v>140</v>
      </c>
      <c r="H129" s="237">
        <v>11.9</v>
      </c>
      <c r="I129" s="238"/>
      <c r="J129" s="239">
        <f>ROUND(I129*H129,2)</f>
        <v>0</v>
      </c>
      <c r="K129" s="235" t="s">
        <v>141</v>
      </c>
      <c r="L129" s="42"/>
      <c r="M129" s="240" t="s">
        <v>1</v>
      </c>
      <c r="N129" s="241" t="s">
        <v>40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0.22</v>
      </c>
      <c r="T129" s="243">
        <f>S129*H129</f>
        <v>2.618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142</v>
      </c>
      <c r="AT129" s="244" t="s">
        <v>137</v>
      </c>
      <c r="AU129" s="244" t="s">
        <v>85</v>
      </c>
      <c r="AY129" s="15" t="s">
        <v>135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83</v>
      </c>
      <c r="BK129" s="245">
        <f>ROUND(I129*H129,2)</f>
        <v>0</v>
      </c>
      <c r="BL129" s="15" t="s">
        <v>142</v>
      </c>
      <c r="BM129" s="244" t="s">
        <v>288</v>
      </c>
    </row>
    <row r="130" spans="1:47" s="2" customFormat="1" ht="12">
      <c r="A130" s="36"/>
      <c r="B130" s="37"/>
      <c r="C130" s="38"/>
      <c r="D130" s="246" t="s">
        <v>144</v>
      </c>
      <c r="E130" s="38"/>
      <c r="F130" s="247" t="s">
        <v>289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144</v>
      </c>
      <c r="AU130" s="15" t="s">
        <v>85</v>
      </c>
    </row>
    <row r="131" spans="1:65" s="2" customFormat="1" ht="16.5" customHeight="1">
      <c r="A131" s="36"/>
      <c r="B131" s="37"/>
      <c r="C131" s="233" t="s">
        <v>142</v>
      </c>
      <c r="D131" s="233" t="s">
        <v>137</v>
      </c>
      <c r="E131" s="234" t="s">
        <v>290</v>
      </c>
      <c r="F131" s="235" t="s">
        <v>291</v>
      </c>
      <c r="G131" s="236" t="s">
        <v>292</v>
      </c>
      <c r="H131" s="237">
        <v>10.5</v>
      </c>
      <c r="I131" s="238"/>
      <c r="J131" s="239">
        <f>ROUND(I131*H131,2)</f>
        <v>0</v>
      </c>
      <c r="K131" s="235" t="s">
        <v>141</v>
      </c>
      <c r="L131" s="42"/>
      <c r="M131" s="240" t="s">
        <v>1</v>
      </c>
      <c r="N131" s="241" t="s">
        <v>40</v>
      </c>
      <c r="O131" s="89"/>
      <c r="P131" s="242">
        <f>O131*H131</f>
        <v>0</v>
      </c>
      <c r="Q131" s="242">
        <v>0</v>
      </c>
      <c r="R131" s="242">
        <f>Q131*H131</f>
        <v>0</v>
      </c>
      <c r="S131" s="242">
        <v>0.205</v>
      </c>
      <c r="T131" s="243">
        <f>S131*H131</f>
        <v>2.1525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4" t="s">
        <v>142</v>
      </c>
      <c r="AT131" s="244" t="s">
        <v>137</v>
      </c>
      <c r="AU131" s="244" t="s">
        <v>85</v>
      </c>
      <c r="AY131" s="15" t="s">
        <v>135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5" t="s">
        <v>83</v>
      </c>
      <c r="BK131" s="245">
        <f>ROUND(I131*H131,2)</f>
        <v>0</v>
      </c>
      <c r="BL131" s="15" t="s">
        <v>142</v>
      </c>
      <c r="BM131" s="244" t="s">
        <v>293</v>
      </c>
    </row>
    <row r="132" spans="1:47" s="2" customFormat="1" ht="12">
      <c r="A132" s="36"/>
      <c r="B132" s="37"/>
      <c r="C132" s="38"/>
      <c r="D132" s="246" t="s">
        <v>144</v>
      </c>
      <c r="E132" s="38"/>
      <c r="F132" s="247" t="s">
        <v>294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144</v>
      </c>
      <c r="AU132" s="15" t="s">
        <v>85</v>
      </c>
    </row>
    <row r="133" spans="1:65" s="2" customFormat="1" ht="16.5" customHeight="1">
      <c r="A133" s="36"/>
      <c r="B133" s="37"/>
      <c r="C133" s="233" t="s">
        <v>161</v>
      </c>
      <c r="D133" s="233" t="s">
        <v>137</v>
      </c>
      <c r="E133" s="234" t="s">
        <v>295</v>
      </c>
      <c r="F133" s="235" t="s">
        <v>296</v>
      </c>
      <c r="G133" s="236" t="s">
        <v>292</v>
      </c>
      <c r="H133" s="237">
        <v>6</v>
      </c>
      <c r="I133" s="238"/>
      <c r="J133" s="239">
        <f>ROUND(I133*H133,2)</f>
        <v>0</v>
      </c>
      <c r="K133" s="235" t="s">
        <v>141</v>
      </c>
      <c r="L133" s="42"/>
      <c r="M133" s="240" t="s">
        <v>1</v>
      </c>
      <c r="N133" s="241" t="s">
        <v>40</v>
      </c>
      <c r="O133" s="89"/>
      <c r="P133" s="242">
        <f>O133*H133</f>
        <v>0</v>
      </c>
      <c r="Q133" s="242">
        <v>0</v>
      </c>
      <c r="R133" s="242">
        <f>Q133*H133</f>
        <v>0</v>
      </c>
      <c r="S133" s="242">
        <v>0.04</v>
      </c>
      <c r="T133" s="243">
        <f>S133*H133</f>
        <v>0.24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142</v>
      </c>
      <c r="AT133" s="244" t="s">
        <v>137</v>
      </c>
      <c r="AU133" s="244" t="s">
        <v>85</v>
      </c>
      <c r="AY133" s="15" t="s">
        <v>135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83</v>
      </c>
      <c r="BK133" s="245">
        <f>ROUND(I133*H133,2)</f>
        <v>0</v>
      </c>
      <c r="BL133" s="15" t="s">
        <v>142</v>
      </c>
      <c r="BM133" s="244" t="s">
        <v>297</v>
      </c>
    </row>
    <row r="134" spans="1:47" s="2" customFormat="1" ht="12">
      <c r="A134" s="36"/>
      <c r="B134" s="37"/>
      <c r="C134" s="38"/>
      <c r="D134" s="246" t="s">
        <v>144</v>
      </c>
      <c r="E134" s="38"/>
      <c r="F134" s="247" t="s">
        <v>298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144</v>
      </c>
      <c r="AU134" s="15" t="s">
        <v>85</v>
      </c>
    </row>
    <row r="135" spans="1:65" s="2" customFormat="1" ht="33" customHeight="1">
      <c r="A135" s="36"/>
      <c r="B135" s="37"/>
      <c r="C135" s="233" t="s">
        <v>166</v>
      </c>
      <c r="D135" s="233" t="s">
        <v>137</v>
      </c>
      <c r="E135" s="234" t="s">
        <v>299</v>
      </c>
      <c r="F135" s="235" t="s">
        <v>300</v>
      </c>
      <c r="G135" s="236" t="s">
        <v>148</v>
      </c>
      <c r="H135" s="237">
        <v>142.24</v>
      </c>
      <c r="I135" s="238"/>
      <c r="J135" s="239">
        <f>ROUND(I135*H135,2)</f>
        <v>0</v>
      </c>
      <c r="K135" s="235" t="s">
        <v>141</v>
      </c>
      <c r="L135" s="42"/>
      <c r="M135" s="240" t="s">
        <v>1</v>
      </c>
      <c r="N135" s="241" t="s">
        <v>40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142</v>
      </c>
      <c r="AT135" s="244" t="s">
        <v>137</v>
      </c>
      <c r="AU135" s="244" t="s">
        <v>85</v>
      </c>
      <c r="AY135" s="15" t="s">
        <v>135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83</v>
      </c>
      <c r="BK135" s="245">
        <f>ROUND(I135*H135,2)</f>
        <v>0</v>
      </c>
      <c r="BL135" s="15" t="s">
        <v>142</v>
      </c>
      <c r="BM135" s="244" t="s">
        <v>301</v>
      </c>
    </row>
    <row r="136" spans="1:47" s="2" customFormat="1" ht="12">
      <c r="A136" s="36"/>
      <c r="B136" s="37"/>
      <c r="C136" s="38"/>
      <c r="D136" s="246" t="s">
        <v>144</v>
      </c>
      <c r="E136" s="38"/>
      <c r="F136" s="247" t="s">
        <v>302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144</v>
      </c>
      <c r="AU136" s="15" t="s">
        <v>85</v>
      </c>
    </row>
    <row r="137" spans="1:65" s="2" customFormat="1" ht="21.75" customHeight="1">
      <c r="A137" s="36"/>
      <c r="B137" s="37"/>
      <c r="C137" s="233" t="s">
        <v>171</v>
      </c>
      <c r="D137" s="233" t="s">
        <v>137</v>
      </c>
      <c r="E137" s="234" t="s">
        <v>303</v>
      </c>
      <c r="F137" s="235" t="s">
        <v>304</v>
      </c>
      <c r="G137" s="236" t="s">
        <v>148</v>
      </c>
      <c r="H137" s="237">
        <v>142.24</v>
      </c>
      <c r="I137" s="238"/>
      <c r="J137" s="239">
        <f>ROUND(I137*H137,2)</f>
        <v>0</v>
      </c>
      <c r="K137" s="235" t="s">
        <v>141</v>
      </c>
      <c r="L137" s="42"/>
      <c r="M137" s="240" t="s">
        <v>1</v>
      </c>
      <c r="N137" s="241" t="s">
        <v>40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142</v>
      </c>
      <c r="AT137" s="244" t="s">
        <v>137</v>
      </c>
      <c r="AU137" s="244" t="s">
        <v>85</v>
      </c>
      <c r="AY137" s="15" t="s">
        <v>135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83</v>
      </c>
      <c r="BK137" s="245">
        <f>ROUND(I137*H137,2)</f>
        <v>0</v>
      </c>
      <c r="BL137" s="15" t="s">
        <v>142</v>
      </c>
      <c r="BM137" s="244" t="s">
        <v>305</v>
      </c>
    </row>
    <row r="138" spans="1:47" s="2" customFormat="1" ht="12">
      <c r="A138" s="36"/>
      <c r="B138" s="37"/>
      <c r="C138" s="38"/>
      <c r="D138" s="246" t="s">
        <v>144</v>
      </c>
      <c r="E138" s="38"/>
      <c r="F138" s="247" t="s">
        <v>306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144</v>
      </c>
      <c r="AU138" s="15" t="s">
        <v>85</v>
      </c>
    </row>
    <row r="139" spans="1:47" s="2" customFormat="1" ht="12">
      <c r="A139" s="36"/>
      <c r="B139" s="37"/>
      <c r="C139" s="38"/>
      <c r="D139" s="246" t="s">
        <v>181</v>
      </c>
      <c r="E139" s="38"/>
      <c r="F139" s="250" t="s">
        <v>307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181</v>
      </c>
      <c r="AU139" s="15" t="s">
        <v>85</v>
      </c>
    </row>
    <row r="140" spans="1:65" s="2" customFormat="1" ht="21.75" customHeight="1">
      <c r="A140" s="36"/>
      <c r="B140" s="37"/>
      <c r="C140" s="233" t="s">
        <v>176</v>
      </c>
      <c r="D140" s="233" t="s">
        <v>137</v>
      </c>
      <c r="E140" s="234" t="s">
        <v>308</v>
      </c>
      <c r="F140" s="235" t="s">
        <v>309</v>
      </c>
      <c r="G140" s="236" t="s">
        <v>148</v>
      </c>
      <c r="H140" s="237">
        <v>71.12</v>
      </c>
      <c r="I140" s="238"/>
      <c r="J140" s="239">
        <f>ROUND(I140*H140,2)</f>
        <v>0</v>
      </c>
      <c r="K140" s="235" t="s">
        <v>141</v>
      </c>
      <c r="L140" s="42"/>
      <c r="M140" s="240" t="s">
        <v>1</v>
      </c>
      <c r="N140" s="241" t="s">
        <v>40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142</v>
      </c>
      <c r="AT140" s="244" t="s">
        <v>137</v>
      </c>
      <c r="AU140" s="244" t="s">
        <v>85</v>
      </c>
      <c r="AY140" s="15" t="s">
        <v>135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83</v>
      </c>
      <c r="BK140" s="245">
        <f>ROUND(I140*H140,2)</f>
        <v>0</v>
      </c>
      <c r="BL140" s="15" t="s">
        <v>142</v>
      </c>
      <c r="BM140" s="244" t="s">
        <v>310</v>
      </c>
    </row>
    <row r="141" spans="1:47" s="2" customFormat="1" ht="12">
      <c r="A141" s="36"/>
      <c r="B141" s="37"/>
      <c r="C141" s="38"/>
      <c r="D141" s="246" t="s">
        <v>144</v>
      </c>
      <c r="E141" s="38"/>
      <c r="F141" s="247" t="s">
        <v>311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144</v>
      </c>
      <c r="AU141" s="15" t="s">
        <v>85</v>
      </c>
    </row>
    <row r="142" spans="1:47" s="2" customFormat="1" ht="12">
      <c r="A142" s="36"/>
      <c r="B142" s="37"/>
      <c r="C142" s="38"/>
      <c r="D142" s="246" t="s">
        <v>181</v>
      </c>
      <c r="E142" s="38"/>
      <c r="F142" s="250" t="s">
        <v>312</v>
      </c>
      <c r="G142" s="38"/>
      <c r="H142" s="38"/>
      <c r="I142" s="142"/>
      <c r="J142" s="38"/>
      <c r="K142" s="38"/>
      <c r="L142" s="42"/>
      <c r="M142" s="248"/>
      <c r="N142" s="249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181</v>
      </c>
      <c r="AU142" s="15" t="s">
        <v>85</v>
      </c>
    </row>
    <row r="143" spans="1:51" s="13" customFormat="1" ht="12">
      <c r="A143" s="13"/>
      <c r="B143" s="251"/>
      <c r="C143" s="252"/>
      <c r="D143" s="246" t="s">
        <v>183</v>
      </c>
      <c r="E143" s="253" t="s">
        <v>1</v>
      </c>
      <c r="F143" s="254" t="s">
        <v>313</v>
      </c>
      <c r="G143" s="252"/>
      <c r="H143" s="255">
        <v>71.12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183</v>
      </c>
      <c r="AU143" s="261" t="s">
        <v>85</v>
      </c>
      <c r="AV143" s="13" t="s">
        <v>85</v>
      </c>
      <c r="AW143" s="13" t="s">
        <v>31</v>
      </c>
      <c r="AX143" s="13" t="s">
        <v>83</v>
      </c>
      <c r="AY143" s="261" t="s">
        <v>135</v>
      </c>
    </row>
    <row r="144" spans="1:65" s="2" customFormat="1" ht="21.75" customHeight="1">
      <c r="A144" s="36"/>
      <c r="B144" s="37"/>
      <c r="C144" s="233" t="s">
        <v>185</v>
      </c>
      <c r="D144" s="233" t="s">
        <v>137</v>
      </c>
      <c r="E144" s="234" t="s">
        <v>314</v>
      </c>
      <c r="F144" s="235" t="s">
        <v>315</v>
      </c>
      <c r="G144" s="236" t="s">
        <v>148</v>
      </c>
      <c r="H144" s="237">
        <v>122.24</v>
      </c>
      <c r="I144" s="238"/>
      <c r="J144" s="239">
        <f>ROUND(I144*H144,2)</f>
        <v>0</v>
      </c>
      <c r="K144" s="235" t="s">
        <v>1</v>
      </c>
      <c r="L144" s="42"/>
      <c r="M144" s="240" t="s">
        <v>1</v>
      </c>
      <c r="N144" s="241" t="s">
        <v>40</v>
      </c>
      <c r="O144" s="89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4" t="s">
        <v>142</v>
      </c>
      <c r="AT144" s="244" t="s">
        <v>137</v>
      </c>
      <c r="AU144" s="244" t="s">
        <v>85</v>
      </c>
      <c r="AY144" s="15" t="s">
        <v>135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5" t="s">
        <v>83</v>
      </c>
      <c r="BK144" s="245">
        <f>ROUND(I144*H144,2)</f>
        <v>0</v>
      </c>
      <c r="BL144" s="15" t="s">
        <v>142</v>
      </c>
      <c r="BM144" s="244" t="s">
        <v>316</v>
      </c>
    </row>
    <row r="145" spans="1:47" s="2" customFormat="1" ht="12">
      <c r="A145" s="36"/>
      <c r="B145" s="37"/>
      <c r="C145" s="38"/>
      <c r="D145" s="246" t="s">
        <v>144</v>
      </c>
      <c r="E145" s="38"/>
      <c r="F145" s="247" t="s">
        <v>317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144</v>
      </c>
      <c r="AU145" s="15" t="s">
        <v>85</v>
      </c>
    </row>
    <row r="146" spans="1:47" s="2" customFormat="1" ht="12">
      <c r="A146" s="36"/>
      <c r="B146" s="37"/>
      <c r="C146" s="38"/>
      <c r="D146" s="246" t="s">
        <v>181</v>
      </c>
      <c r="E146" s="38"/>
      <c r="F146" s="250" t="s">
        <v>318</v>
      </c>
      <c r="G146" s="38"/>
      <c r="H146" s="38"/>
      <c r="I146" s="142"/>
      <c r="J146" s="38"/>
      <c r="K146" s="38"/>
      <c r="L146" s="42"/>
      <c r="M146" s="248"/>
      <c r="N146" s="249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181</v>
      </c>
      <c r="AU146" s="15" t="s">
        <v>85</v>
      </c>
    </row>
    <row r="147" spans="1:51" s="13" customFormat="1" ht="12">
      <c r="A147" s="13"/>
      <c r="B147" s="251"/>
      <c r="C147" s="252"/>
      <c r="D147" s="246" t="s">
        <v>183</v>
      </c>
      <c r="E147" s="253" t="s">
        <v>1</v>
      </c>
      <c r="F147" s="254" t="s">
        <v>319</v>
      </c>
      <c r="G147" s="252"/>
      <c r="H147" s="255">
        <v>122.24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183</v>
      </c>
      <c r="AU147" s="261" t="s">
        <v>85</v>
      </c>
      <c r="AV147" s="13" t="s">
        <v>85</v>
      </c>
      <c r="AW147" s="13" t="s">
        <v>31</v>
      </c>
      <c r="AX147" s="13" t="s">
        <v>83</v>
      </c>
      <c r="AY147" s="261" t="s">
        <v>135</v>
      </c>
    </row>
    <row r="148" spans="1:65" s="2" customFormat="1" ht="21.75" customHeight="1">
      <c r="A148" s="36"/>
      <c r="B148" s="37"/>
      <c r="C148" s="233" t="s">
        <v>192</v>
      </c>
      <c r="D148" s="233" t="s">
        <v>137</v>
      </c>
      <c r="E148" s="234" t="s">
        <v>320</v>
      </c>
      <c r="F148" s="235" t="s">
        <v>315</v>
      </c>
      <c r="G148" s="236" t="s">
        <v>148</v>
      </c>
      <c r="H148" s="237">
        <v>39</v>
      </c>
      <c r="I148" s="238"/>
      <c r="J148" s="239">
        <f>ROUND(I148*H148,2)</f>
        <v>0</v>
      </c>
      <c r="K148" s="235" t="s">
        <v>1</v>
      </c>
      <c r="L148" s="42"/>
      <c r="M148" s="240" t="s">
        <v>1</v>
      </c>
      <c r="N148" s="241" t="s">
        <v>40</v>
      </c>
      <c r="O148" s="89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4" t="s">
        <v>142</v>
      </c>
      <c r="AT148" s="244" t="s">
        <v>137</v>
      </c>
      <c r="AU148" s="244" t="s">
        <v>85</v>
      </c>
      <c r="AY148" s="15" t="s">
        <v>135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5" t="s">
        <v>83</v>
      </c>
      <c r="BK148" s="245">
        <f>ROUND(I148*H148,2)</f>
        <v>0</v>
      </c>
      <c r="BL148" s="15" t="s">
        <v>142</v>
      </c>
      <c r="BM148" s="244" t="s">
        <v>321</v>
      </c>
    </row>
    <row r="149" spans="1:47" s="2" customFormat="1" ht="12">
      <c r="A149" s="36"/>
      <c r="B149" s="37"/>
      <c r="C149" s="38"/>
      <c r="D149" s="246" t="s">
        <v>144</v>
      </c>
      <c r="E149" s="38"/>
      <c r="F149" s="247" t="s">
        <v>317</v>
      </c>
      <c r="G149" s="38"/>
      <c r="H149" s="38"/>
      <c r="I149" s="142"/>
      <c r="J149" s="38"/>
      <c r="K149" s="38"/>
      <c r="L149" s="42"/>
      <c r="M149" s="248"/>
      <c r="N149" s="249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144</v>
      </c>
      <c r="AU149" s="15" t="s">
        <v>85</v>
      </c>
    </row>
    <row r="150" spans="1:47" s="2" customFormat="1" ht="12">
      <c r="A150" s="36"/>
      <c r="B150" s="37"/>
      <c r="C150" s="38"/>
      <c r="D150" s="246" t="s">
        <v>181</v>
      </c>
      <c r="E150" s="38"/>
      <c r="F150" s="250" t="s">
        <v>322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181</v>
      </c>
      <c r="AU150" s="15" t="s">
        <v>85</v>
      </c>
    </row>
    <row r="151" spans="1:65" s="2" customFormat="1" ht="33" customHeight="1">
      <c r="A151" s="36"/>
      <c r="B151" s="37"/>
      <c r="C151" s="233" t="s">
        <v>199</v>
      </c>
      <c r="D151" s="233" t="s">
        <v>137</v>
      </c>
      <c r="E151" s="234" t="s">
        <v>323</v>
      </c>
      <c r="F151" s="235" t="s">
        <v>324</v>
      </c>
      <c r="G151" s="236" t="s">
        <v>148</v>
      </c>
      <c r="H151" s="237">
        <v>1833.6</v>
      </c>
      <c r="I151" s="238"/>
      <c r="J151" s="239">
        <f>ROUND(I151*H151,2)</f>
        <v>0</v>
      </c>
      <c r="K151" s="235" t="s">
        <v>1</v>
      </c>
      <c r="L151" s="42"/>
      <c r="M151" s="240" t="s">
        <v>1</v>
      </c>
      <c r="N151" s="241" t="s">
        <v>40</v>
      </c>
      <c r="O151" s="89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4" t="s">
        <v>142</v>
      </c>
      <c r="AT151" s="244" t="s">
        <v>137</v>
      </c>
      <c r="AU151" s="244" t="s">
        <v>85</v>
      </c>
      <c r="AY151" s="15" t="s">
        <v>135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5" t="s">
        <v>83</v>
      </c>
      <c r="BK151" s="245">
        <f>ROUND(I151*H151,2)</f>
        <v>0</v>
      </c>
      <c r="BL151" s="15" t="s">
        <v>142</v>
      </c>
      <c r="BM151" s="244" t="s">
        <v>325</v>
      </c>
    </row>
    <row r="152" spans="1:47" s="2" customFormat="1" ht="12">
      <c r="A152" s="36"/>
      <c r="B152" s="37"/>
      <c r="C152" s="38"/>
      <c r="D152" s="246" t="s">
        <v>144</v>
      </c>
      <c r="E152" s="38"/>
      <c r="F152" s="247" t="s">
        <v>326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144</v>
      </c>
      <c r="AU152" s="15" t="s">
        <v>85</v>
      </c>
    </row>
    <row r="153" spans="1:47" s="2" customFormat="1" ht="12">
      <c r="A153" s="36"/>
      <c r="B153" s="37"/>
      <c r="C153" s="38"/>
      <c r="D153" s="246" t="s">
        <v>181</v>
      </c>
      <c r="E153" s="38"/>
      <c r="F153" s="250" t="s">
        <v>327</v>
      </c>
      <c r="G153" s="38"/>
      <c r="H153" s="38"/>
      <c r="I153" s="142"/>
      <c r="J153" s="38"/>
      <c r="K153" s="38"/>
      <c r="L153" s="42"/>
      <c r="M153" s="248"/>
      <c r="N153" s="249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181</v>
      </c>
      <c r="AU153" s="15" t="s">
        <v>85</v>
      </c>
    </row>
    <row r="154" spans="1:51" s="13" customFormat="1" ht="12">
      <c r="A154" s="13"/>
      <c r="B154" s="251"/>
      <c r="C154" s="252"/>
      <c r="D154" s="246" t="s">
        <v>183</v>
      </c>
      <c r="E154" s="253" t="s">
        <v>1</v>
      </c>
      <c r="F154" s="254" t="s">
        <v>328</v>
      </c>
      <c r="G154" s="252"/>
      <c r="H154" s="255">
        <v>1833.6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183</v>
      </c>
      <c r="AU154" s="261" t="s">
        <v>85</v>
      </c>
      <c r="AV154" s="13" t="s">
        <v>85</v>
      </c>
      <c r="AW154" s="13" t="s">
        <v>31</v>
      </c>
      <c r="AX154" s="13" t="s">
        <v>83</v>
      </c>
      <c r="AY154" s="261" t="s">
        <v>135</v>
      </c>
    </row>
    <row r="155" spans="1:65" s="2" customFormat="1" ht="33" customHeight="1">
      <c r="A155" s="36"/>
      <c r="B155" s="37"/>
      <c r="C155" s="233" t="s">
        <v>204</v>
      </c>
      <c r="D155" s="233" t="s">
        <v>137</v>
      </c>
      <c r="E155" s="234" t="s">
        <v>329</v>
      </c>
      <c r="F155" s="235" t="s">
        <v>324</v>
      </c>
      <c r="G155" s="236" t="s">
        <v>148</v>
      </c>
      <c r="H155" s="237">
        <v>585</v>
      </c>
      <c r="I155" s="238"/>
      <c r="J155" s="239">
        <f>ROUND(I155*H155,2)</f>
        <v>0</v>
      </c>
      <c r="K155" s="235" t="s">
        <v>1</v>
      </c>
      <c r="L155" s="42"/>
      <c r="M155" s="240" t="s">
        <v>1</v>
      </c>
      <c r="N155" s="241" t="s">
        <v>40</v>
      </c>
      <c r="O155" s="89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4" t="s">
        <v>142</v>
      </c>
      <c r="AT155" s="244" t="s">
        <v>137</v>
      </c>
      <c r="AU155" s="244" t="s">
        <v>85</v>
      </c>
      <c r="AY155" s="15" t="s">
        <v>135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15" t="s">
        <v>83</v>
      </c>
      <c r="BK155" s="245">
        <f>ROUND(I155*H155,2)</f>
        <v>0</v>
      </c>
      <c r="BL155" s="15" t="s">
        <v>142</v>
      </c>
      <c r="BM155" s="244" t="s">
        <v>330</v>
      </c>
    </row>
    <row r="156" spans="1:47" s="2" customFormat="1" ht="12">
      <c r="A156" s="36"/>
      <c r="B156" s="37"/>
      <c r="C156" s="38"/>
      <c r="D156" s="246" t="s">
        <v>144</v>
      </c>
      <c r="E156" s="38"/>
      <c r="F156" s="247" t="s">
        <v>326</v>
      </c>
      <c r="G156" s="38"/>
      <c r="H156" s="38"/>
      <c r="I156" s="142"/>
      <c r="J156" s="38"/>
      <c r="K156" s="38"/>
      <c r="L156" s="42"/>
      <c r="M156" s="248"/>
      <c r="N156" s="249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144</v>
      </c>
      <c r="AU156" s="15" t="s">
        <v>85</v>
      </c>
    </row>
    <row r="157" spans="1:47" s="2" customFormat="1" ht="12">
      <c r="A157" s="36"/>
      <c r="B157" s="37"/>
      <c r="C157" s="38"/>
      <c r="D157" s="246" t="s">
        <v>181</v>
      </c>
      <c r="E157" s="38"/>
      <c r="F157" s="250" t="s">
        <v>331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181</v>
      </c>
      <c r="AU157" s="15" t="s">
        <v>85</v>
      </c>
    </row>
    <row r="158" spans="1:51" s="13" customFormat="1" ht="12">
      <c r="A158" s="13"/>
      <c r="B158" s="251"/>
      <c r="C158" s="252"/>
      <c r="D158" s="246" t="s">
        <v>183</v>
      </c>
      <c r="E158" s="253" t="s">
        <v>1</v>
      </c>
      <c r="F158" s="254" t="s">
        <v>332</v>
      </c>
      <c r="G158" s="252"/>
      <c r="H158" s="255">
        <v>585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183</v>
      </c>
      <c r="AU158" s="261" t="s">
        <v>85</v>
      </c>
      <c r="AV158" s="13" t="s">
        <v>85</v>
      </c>
      <c r="AW158" s="13" t="s">
        <v>31</v>
      </c>
      <c r="AX158" s="13" t="s">
        <v>83</v>
      </c>
      <c r="AY158" s="261" t="s">
        <v>135</v>
      </c>
    </row>
    <row r="159" spans="1:65" s="2" customFormat="1" ht="16.5" customHeight="1">
      <c r="A159" s="36"/>
      <c r="B159" s="37"/>
      <c r="C159" s="233" t="s">
        <v>209</v>
      </c>
      <c r="D159" s="233" t="s">
        <v>137</v>
      </c>
      <c r="E159" s="234" t="s">
        <v>333</v>
      </c>
      <c r="F159" s="235" t="s">
        <v>334</v>
      </c>
      <c r="G159" s="236" t="s">
        <v>148</v>
      </c>
      <c r="H159" s="237">
        <v>39</v>
      </c>
      <c r="I159" s="238"/>
      <c r="J159" s="239">
        <f>ROUND(I159*H159,2)</f>
        <v>0</v>
      </c>
      <c r="K159" s="235" t="s">
        <v>141</v>
      </c>
      <c r="L159" s="42"/>
      <c r="M159" s="240" t="s">
        <v>1</v>
      </c>
      <c r="N159" s="241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142</v>
      </c>
      <c r="AT159" s="244" t="s">
        <v>137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335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336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47" s="2" customFormat="1" ht="12">
      <c r="A161" s="36"/>
      <c r="B161" s="37"/>
      <c r="C161" s="38"/>
      <c r="D161" s="246" t="s">
        <v>181</v>
      </c>
      <c r="E161" s="38"/>
      <c r="F161" s="250" t="s">
        <v>337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181</v>
      </c>
      <c r="AU161" s="15" t="s">
        <v>85</v>
      </c>
    </row>
    <row r="162" spans="1:65" s="2" customFormat="1" ht="21.75" customHeight="1">
      <c r="A162" s="36"/>
      <c r="B162" s="37"/>
      <c r="C162" s="233" t="s">
        <v>214</v>
      </c>
      <c r="D162" s="233" t="s">
        <v>137</v>
      </c>
      <c r="E162" s="234" t="s">
        <v>338</v>
      </c>
      <c r="F162" s="235" t="s">
        <v>339</v>
      </c>
      <c r="G162" s="236" t="s">
        <v>148</v>
      </c>
      <c r="H162" s="237">
        <v>20</v>
      </c>
      <c r="I162" s="238"/>
      <c r="J162" s="239">
        <f>ROUND(I162*H162,2)</f>
        <v>0</v>
      </c>
      <c r="K162" s="235" t="s">
        <v>141</v>
      </c>
      <c r="L162" s="42"/>
      <c r="M162" s="240" t="s">
        <v>1</v>
      </c>
      <c r="N162" s="241" t="s">
        <v>40</v>
      </c>
      <c r="O162" s="89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4" t="s">
        <v>142</v>
      </c>
      <c r="AT162" s="244" t="s">
        <v>137</v>
      </c>
      <c r="AU162" s="244" t="s">
        <v>85</v>
      </c>
      <c r="AY162" s="15" t="s">
        <v>135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5" t="s">
        <v>83</v>
      </c>
      <c r="BK162" s="245">
        <f>ROUND(I162*H162,2)</f>
        <v>0</v>
      </c>
      <c r="BL162" s="15" t="s">
        <v>142</v>
      </c>
      <c r="BM162" s="244" t="s">
        <v>340</v>
      </c>
    </row>
    <row r="163" spans="1:47" s="2" customFormat="1" ht="12">
      <c r="A163" s="36"/>
      <c r="B163" s="37"/>
      <c r="C163" s="38"/>
      <c r="D163" s="246" t="s">
        <v>144</v>
      </c>
      <c r="E163" s="38"/>
      <c r="F163" s="247" t="s">
        <v>341</v>
      </c>
      <c r="G163" s="38"/>
      <c r="H163" s="38"/>
      <c r="I163" s="142"/>
      <c r="J163" s="38"/>
      <c r="K163" s="38"/>
      <c r="L163" s="42"/>
      <c r="M163" s="248"/>
      <c r="N163" s="249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144</v>
      </c>
      <c r="AU163" s="15" t="s">
        <v>85</v>
      </c>
    </row>
    <row r="164" spans="1:65" s="2" customFormat="1" ht="21.75" customHeight="1">
      <c r="A164" s="36"/>
      <c r="B164" s="37"/>
      <c r="C164" s="233" t="s">
        <v>8</v>
      </c>
      <c r="D164" s="233" t="s">
        <v>137</v>
      </c>
      <c r="E164" s="234" t="s">
        <v>342</v>
      </c>
      <c r="F164" s="235" t="s">
        <v>343</v>
      </c>
      <c r="G164" s="236" t="s">
        <v>344</v>
      </c>
      <c r="H164" s="237">
        <v>232.256</v>
      </c>
      <c r="I164" s="238"/>
      <c r="J164" s="239">
        <f>ROUND(I164*H164,2)</f>
        <v>0</v>
      </c>
      <c r="K164" s="235" t="s">
        <v>141</v>
      </c>
      <c r="L164" s="42"/>
      <c r="M164" s="240" t="s">
        <v>1</v>
      </c>
      <c r="N164" s="241" t="s">
        <v>40</v>
      </c>
      <c r="O164" s="89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4" t="s">
        <v>142</v>
      </c>
      <c r="AT164" s="244" t="s">
        <v>137</v>
      </c>
      <c r="AU164" s="244" t="s">
        <v>85</v>
      </c>
      <c r="AY164" s="15" t="s">
        <v>135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5" t="s">
        <v>83</v>
      </c>
      <c r="BK164" s="245">
        <f>ROUND(I164*H164,2)</f>
        <v>0</v>
      </c>
      <c r="BL164" s="15" t="s">
        <v>142</v>
      </c>
      <c r="BM164" s="244" t="s">
        <v>345</v>
      </c>
    </row>
    <row r="165" spans="1:47" s="2" customFormat="1" ht="12">
      <c r="A165" s="36"/>
      <c r="B165" s="37"/>
      <c r="C165" s="38"/>
      <c r="D165" s="246" t="s">
        <v>144</v>
      </c>
      <c r="E165" s="38"/>
      <c r="F165" s="247" t="s">
        <v>346</v>
      </c>
      <c r="G165" s="38"/>
      <c r="H165" s="38"/>
      <c r="I165" s="142"/>
      <c r="J165" s="38"/>
      <c r="K165" s="38"/>
      <c r="L165" s="42"/>
      <c r="M165" s="248"/>
      <c r="N165" s="249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144</v>
      </c>
      <c r="AU165" s="15" t="s">
        <v>85</v>
      </c>
    </row>
    <row r="166" spans="1:47" s="2" customFormat="1" ht="12">
      <c r="A166" s="36"/>
      <c r="B166" s="37"/>
      <c r="C166" s="38"/>
      <c r="D166" s="246" t="s">
        <v>181</v>
      </c>
      <c r="E166" s="38"/>
      <c r="F166" s="250" t="s">
        <v>347</v>
      </c>
      <c r="G166" s="38"/>
      <c r="H166" s="38"/>
      <c r="I166" s="142"/>
      <c r="J166" s="38"/>
      <c r="K166" s="38"/>
      <c r="L166" s="42"/>
      <c r="M166" s="248"/>
      <c r="N166" s="249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181</v>
      </c>
      <c r="AU166" s="15" t="s">
        <v>85</v>
      </c>
    </row>
    <row r="167" spans="1:51" s="13" customFormat="1" ht="12">
      <c r="A167" s="13"/>
      <c r="B167" s="251"/>
      <c r="C167" s="252"/>
      <c r="D167" s="246" t="s">
        <v>183</v>
      </c>
      <c r="E167" s="253" t="s">
        <v>1</v>
      </c>
      <c r="F167" s="254" t="s">
        <v>348</v>
      </c>
      <c r="G167" s="252"/>
      <c r="H167" s="255">
        <v>232.256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183</v>
      </c>
      <c r="AU167" s="261" t="s">
        <v>85</v>
      </c>
      <c r="AV167" s="13" t="s">
        <v>85</v>
      </c>
      <c r="AW167" s="13" t="s">
        <v>31</v>
      </c>
      <c r="AX167" s="13" t="s">
        <v>83</v>
      </c>
      <c r="AY167" s="261" t="s">
        <v>135</v>
      </c>
    </row>
    <row r="168" spans="1:65" s="2" customFormat="1" ht="16.5" customHeight="1">
      <c r="A168" s="36"/>
      <c r="B168" s="37"/>
      <c r="C168" s="233" t="s">
        <v>225</v>
      </c>
      <c r="D168" s="233" t="s">
        <v>137</v>
      </c>
      <c r="E168" s="234" t="s">
        <v>349</v>
      </c>
      <c r="F168" s="235" t="s">
        <v>350</v>
      </c>
      <c r="G168" s="236" t="s">
        <v>148</v>
      </c>
      <c r="H168" s="237">
        <v>122.24</v>
      </c>
      <c r="I168" s="238"/>
      <c r="J168" s="239">
        <f>ROUND(I168*H168,2)</f>
        <v>0</v>
      </c>
      <c r="K168" s="235" t="s">
        <v>141</v>
      </c>
      <c r="L168" s="42"/>
      <c r="M168" s="240" t="s">
        <v>1</v>
      </c>
      <c r="N168" s="241" t="s">
        <v>40</v>
      </c>
      <c r="O168" s="89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4" t="s">
        <v>142</v>
      </c>
      <c r="AT168" s="244" t="s">
        <v>137</v>
      </c>
      <c r="AU168" s="244" t="s">
        <v>85</v>
      </c>
      <c r="AY168" s="15" t="s">
        <v>135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5" t="s">
        <v>83</v>
      </c>
      <c r="BK168" s="245">
        <f>ROUND(I168*H168,2)</f>
        <v>0</v>
      </c>
      <c r="BL168" s="15" t="s">
        <v>142</v>
      </c>
      <c r="BM168" s="244" t="s">
        <v>351</v>
      </c>
    </row>
    <row r="169" spans="1:47" s="2" customFormat="1" ht="12">
      <c r="A169" s="36"/>
      <c r="B169" s="37"/>
      <c r="C169" s="38"/>
      <c r="D169" s="246" t="s">
        <v>144</v>
      </c>
      <c r="E169" s="38"/>
      <c r="F169" s="247" t="s">
        <v>352</v>
      </c>
      <c r="G169" s="38"/>
      <c r="H169" s="38"/>
      <c r="I169" s="142"/>
      <c r="J169" s="38"/>
      <c r="K169" s="38"/>
      <c r="L169" s="42"/>
      <c r="M169" s="248"/>
      <c r="N169" s="249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144</v>
      </c>
      <c r="AU169" s="15" t="s">
        <v>85</v>
      </c>
    </row>
    <row r="170" spans="1:47" s="2" customFormat="1" ht="12">
      <c r="A170" s="36"/>
      <c r="B170" s="37"/>
      <c r="C170" s="38"/>
      <c r="D170" s="246" t="s">
        <v>181</v>
      </c>
      <c r="E170" s="38"/>
      <c r="F170" s="250" t="s">
        <v>353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181</v>
      </c>
      <c r="AU170" s="15" t="s">
        <v>85</v>
      </c>
    </row>
    <row r="171" spans="1:65" s="2" customFormat="1" ht="21.75" customHeight="1">
      <c r="A171" s="36"/>
      <c r="B171" s="37"/>
      <c r="C171" s="233" t="s">
        <v>231</v>
      </c>
      <c r="D171" s="233" t="s">
        <v>137</v>
      </c>
      <c r="E171" s="234" t="s">
        <v>354</v>
      </c>
      <c r="F171" s="235" t="s">
        <v>355</v>
      </c>
      <c r="G171" s="236" t="s">
        <v>140</v>
      </c>
      <c r="H171" s="237">
        <v>389.4</v>
      </c>
      <c r="I171" s="238"/>
      <c r="J171" s="239">
        <f>ROUND(I171*H171,2)</f>
        <v>0</v>
      </c>
      <c r="K171" s="235" t="s">
        <v>141</v>
      </c>
      <c r="L171" s="42"/>
      <c r="M171" s="240" t="s">
        <v>1</v>
      </c>
      <c r="N171" s="241" t="s">
        <v>40</v>
      </c>
      <c r="O171" s="89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4" t="s">
        <v>142</v>
      </c>
      <c r="AT171" s="244" t="s">
        <v>137</v>
      </c>
      <c r="AU171" s="244" t="s">
        <v>85</v>
      </c>
      <c r="AY171" s="15" t="s">
        <v>135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5" t="s">
        <v>83</v>
      </c>
      <c r="BK171" s="245">
        <f>ROUND(I171*H171,2)</f>
        <v>0</v>
      </c>
      <c r="BL171" s="15" t="s">
        <v>142</v>
      </c>
      <c r="BM171" s="244" t="s">
        <v>356</v>
      </c>
    </row>
    <row r="172" spans="1:47" s="2" customFormat="1" ht="12">
      <c r="A172" s="36"/>
      <c r="B172" s="37"/>
      <c r="C172" s="38"/>
      <c r="D172" s="246" t="s">
        <v>144</v>
      </c>
      <c r="E172" s="38"/>
      <c r="F172" s="247" t="s">
        <v>357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144</v>
      </c>
      <c r="AU172" s="15" t="s">
        <v>85</v>
      </c>
    </row>
    <row r="173" spans="1:65" s="2" customFormat="1" ht="21.75" customHeight="1">
      <c r="A173" s="36"/>
      <c r="B173" s="37"/>
      <c r="C173" s="233" t="s">
        <v>238</v>
      </c>
      <c r="D173" s="233" t="s">
        <v>137</v>
      </c>
      <c r="E173" s="234" t="s">
        <v>358</v>
      </c>
      <c r="F173" s="235" t="s">
        <v>359</v>
      </c>
      <c r="G173" s="236" t="s">
        <v>140</v>
      </c>
      <c r="H173" s="237">
        <v>240.5</v>
      </c>
      <c r="I173" s="238"/>
      <c r="J173" s="239">
        <f>ROUND(I173*H173,2)</f>
        <v>0</v>
      </c>
      <c r="K173" s="235" t="s">
        <v>141</v>
      </c>
      <c r="L173" s="42"/>
      <c r="M173" s="240" t="s">
        <v>1</v>
      </c>
      <c r="N173" s="241" t="s">
        <v>40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142</v>
      </c>
      <c r="AT173" s="244" t="s">
        <v>137</v>
      </c>
      <c r="AU173" s="244" t="s">
        <v>85</v>
      </c>
      <c r="AY173" s="15" t="s">
        <v>135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83</v>
      </c>
      <c r="BK173" s="245">
        <f>ROUND(I173*H173,2)</f>
        <v>0</v>
      </c>
      <c r="BL173" s="15" t="s">
        <v>142</v>
      </c>
      <c r="BM173" s="244" t="s">
        <v>360</v>
      </c>
    </row>
    <row r="174" spans="1:47" s="2" customFormat="1" ht="12">
      <c r="A174" s="36"/>
      <c r="B174" s="37"/>
      <c r="C174" s="38"/>
      <c r="D174" s="246" t="s">
        <v>144</v>
      </c>
      <c r="E174" s="38"/>
      <c r="F174" s="247" t="s">
        <v>361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144</v>
      </c>
      <c r="AU174" s="15" t="s">
        <v>85</v>
      </c>
    </row>
    <row r="175" spans="1:65" s="2" customFormat="1" ht="21.75" customHeight="1">
      <c r="A175" s="36"/>
      <c r="B175" s="37"/>
      <c r="C175" s="233" t="s">
        <v>245</v>
      </c>
      <c r="D175" s="233" t="s">
        <v>137</v>
      </c>
      <c r="E175" s="234" t="s">
        <v>362</v>
      </c>
      <c r="F175" s="235" t="s">
        <v>363</v>
      </c>
      <c r="G175" s="236" t="s">
        <v>140</v>
      </c>
      <c r="H175" s="237">
        <v>340.1</v>
      </c>
      <c r="I175" s="238"/>
      <c r="J175" s="239">
        <f>ROUND(I175*H175,2)</f>
        <v>0</v>
      </c>
      <c r="K175" s="235" t="s">
        <v>141</v>
      </c>
      <c r="L175" s="42"/>
      <c r="M175" s="240" t="s">
        <v>1</v>
      </c>
      <c r="N175" s="241" t="s">
        <v>40</v>
      </c>
      <c r="O175" s="89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4" t="s">
        <v>142</v>
      </c>
      <c r="AT175" s="244" t="s">
        <v>137</v>
      </c>
      <c r="AU175" s="244" t="s">
        <v>85</v>
      </c>
      <c r="AY175" s="15" t="s">
        <v>135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5" t="s">
        <v>83</v>
      </c>
      <c r="BK175" s="245">
        <f>ROUND(I175*H175,2)</f>
        <v>0</v>
      </c>
      <c r="BL175" s="15" t="s">
        <v>142</v>
      </c>
      <c r="BM175" s="244" t="s">
        <v>364</v>
      </c>
    </row>
    <row r="176" spans="1:47" s="2" customFormat="1" ht="12">
      <c r="A176" s="36"/>
      <c r="B176" s="37"/>
      <c r="C176" s="38"/>
      <c r="D176" s="246" t="s">
        <v>144</v>
      </c>
      <c r="E176" s="38"/>
      <c r="F176" s="247" t="s">
        <v>365</v>
      </c>
      <c r="G176" s="38"/>
      <c r="H176" s="38"/>
      <c r="I176" s="142"/>
      <c r="J176" s="38"/>
      <c r="K176" s="38"/>
      <c r="L176" s="42"/>
      <c r="M176" s="248"/>
      <c r="N176" s="249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144</v>
      </c>
      <c r="AU176" s="15" t="s">
        <v>85</v>
      </c>
    </row>
    <row r="177" spans="1:47" s="2" customFormat="1" ht="12">
      <c r="A177" s="36"/>
      <c r="B177" s="37"/>
      <c r="C177" s="38"/>
      <c r="D177" s="246" t="s">
        <v>181</v>
      </c>
      <c r="E177" s="38"/>
      <c r="F177" s="250" t="s">
        <v>366</v>
      </c>
      <c r="G177" s="38"/>
      <c r="H177" s="38"/>
      <c r="I177" s="142"/>
      <c r="J177" s="38"/>
      <c r="K177" s="38"/>
      <c r="L177" s="42"/>
      <c r="M177" s="248"/>
      <c r="N177" s="249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181</v>
      </c>
      <c r="AU177" s="15" t="s">
        <v>85</v>
      </c>
    </row>
    <row r="178" spans="1:65" s="2" customFormat="1" ht="21.75" customHeight="1">
      <c r="A178" s="36"/>
      <c r="B178" s="37"/>
      <c r="C178" s="233" t="s">
        <v>252</v>
      </c>
      <c r="D178" s="233" t="s">
        <v>137</v>
      </c>
      <c r="E178" s="234" t="s">
        <v>367</v>
      </c>
      <c r="F178" s="235" t="s">
        <v>368</v>
      </c>
      <c r="G178" s="236" t="s">
        <v>140</v>
      </c>
      <c r="H178" s="237">
        <v>340.1</v>
      </c>
      <c r="I178" s="238"/>
      <c r="J178" s="239">
        <f>ROUND(I178*H178,2)</f>
        <v>0</v>
      </c>
      <c r="K178" s="235" t="s">
        <v>141</v>
      </c>
      <c r="L178" s="42"/>
      <c r="M178" s="240" t="s">
        <v>1</v>
      </c>
      <c r="N178" s="241" t="s">
        <v>40</v>
      </c>
      <c r="O178" s="89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4" t="s">
        <v>142</v>
      </c>
      <c r="AT178" s="244" t="s">
        <v>137</v>
      </c>
      <c r="AU178" s="244" t="s">
        <v>85</v>
      </c>
      <c r="AY178" s="15" t="s">
        <v>135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5" t="s">
        <v>83</v>
      </c>
      <c r="BK178" s="245">
        <f>ROUND(I178*H178,2)</f>
        <v>0</v>
      </c>
      <c r="BL178" s="15" t="s">
        <v>142</v>
      </c>
      <c r="BM178" s="244" t="s">
        <v>369</v>
      </c>
    </row>
    <row r="179" spans="1:47" s="2" customFormat="1" ht="12">
      <c r="A179" s="36"/>
      <c r="B179" s="37"/>
      <c r="C179" s="38"/>
      <c r="D179" s="246" t="s">
        <v>144</v>
      </c>
      <c r="E179" s="38"/>
      <c r="F179" s="247" t="s">
        <v>370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144</v>
      </c>
      <c r="AU179" s="15" t="s">
        <v>85</v>
      </c>
    </row>
    <row r="180" spans="1:47" s="2" customFormat="1" ht="12">
      <c r="A180" s="36"/>
      <c r="B180" s="37"/>
      <c r="C180" s="38"/>
      <c r="D180" s="246" t="s">
        <v>181</v>
      </c>
      <c r="E180" s="38"/>
      <c r="F180" s="250" t="s">
        <v>371</v>
      </c>
      <c r="G180" s="38"/>
      <c r="H180" s="38"/>
      <c r="I180" s="142"/>
      <c r="J180" s="38"/>
      <c r="K180" s="38"/>
      <c r="L180" s="42"/>
      <c r="M180" s="248"/>
      <c r="N180" s="249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181</v>
      </c>
      <c r="AU180" s="15" t="s">
        <v>85</v>
      </c>
    </row>
    <row r="181" spans="1:65" s="2" customFormat="1" ht="21.75" customHeight="1">
      <c r="A181" s="36"/>
      <c r="B181" s="37"/>
      <c r="C181" s="233" t="s">
        <v>7</v>
      </c>
      <c r="D181" s="233" t="s">
        <v>137</v>
      </c>
      <c r="E181" s="234" t="s">
        <v>372</v>
      </c>
      <c r="F181" s="235" t="s">
        <v>373</v>
      </c>
      <c r="G181" s="236" t="s">
        <v>140</v>
      </c>
      <c r="H181" s="237">
        <v>49.3</v>
      </c>
      <c r="I181" s="238"/>
      <c r="J181" s="239">
        <f>ROUND(I181*H181,2)</f>
        <v>0</v>
      </c>
      <c r="K181" s="235" t="s">
        <v>141</v>
      </c>
      <c r="L181" s="42"/>
      <c r="M181" s="240" t="s">
        <v>1</v>
      </c>
      <c r="N181" s="241" t="s">
        <v>40</v>
      </c>
      <c r="O181" s="89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4" t="s">
        <v>142</v>
      </c>
      <c r="AT181" s="244" t="s">
        <v>137</v>
      </c>
      <c r="AU181" s="244" t="s">
        <v>85</v>
      </c>
      <c r="AY181" s="15" t="s">
        <v>135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5" t="s">
        <v>83</v>
      </c>
      <c r="BK181" s="245">
        <f>ROUND(I181*H181,2)</f>
        <v>0</v>
      </c>
      <c r="BL181" s="15" t="s">
        <v>142</v>
      </c>
      <c r="BM181" s="244" t="s">
        <v>374</v>
      </c>
    </row>
    <row r="182" spans="1:47" s="2" customFormat="1" ht="12">
      <c r="A182" s="36"/>
      <c r="B182" s="37"/>
      <c r="C182" s="38"/>
      <c r="D182" s="246" t="s">
        <v>144</v>
      </c>
      <c r="E182" s="38"/>
      <c r="F182" s="247" t="s">
        <v>375</v>
      </c>
      <c r="G182" s="38"/>
      <c r="H182" s="38"/>
      <c r="I182" s="142"/>
      <c r="J182" s="38"/>
      <c r="K182" s="38"/>
      <c r="L182" s="42"/>
      <c r="M182" s="248"/>
      <c r="N182" s="249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144</v>
      </c>
      <c r="AU182" s="15" t="s">
        <v>85</v>
      </c>
    </row>
    <row r="183" spans="1:47" s="2" customFormat="1" ht="12">
      <c r="A183" s="36"/>
      <c r="B183" s="37"/>
      <c r="C183" s="38"/>
      <c r="D183" s="246" t="s">
        <v>181</v>
      </c>
      <c r="E183" s="38"/>
      <c r="F183" s="250" t="s">
        <v>376</v>
      </c>
      <c r="G183" s="38"/>
      <c r="H183" s="38"/>
      <c r="I183" s="142"/>
      <c r="J183" s="38"/>
      <c r="K183" s="38"/>
      <c r="L183" s="42"/>
      <c r="M183" s="248"/>
      <c r="N183" s="249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181</v>
      </c>
      <c r="AU183" s="15" t="s">
        <v>85</v>
      </c>
    </row>
    <row r="184" spans="1:65" s="2" customFormat="1" ht="21.75" customHeight="1">
      <c r="A184" s="36"/>
      <c r="B184" s="37"/>
      <c r="C184" s="233" t="s">
        <v>264</v>
      </c>
      <c r="D184" s="233" t="s">
        <v>137</v>
      </c>
      <c r="E184" s="234" t="s">
        <v>377</v>
      </c>
      <c r="F184" s="235" t="s">
        <v>378</v>
      </c>
      <c r="G184" s="236" t="s">
        <v>140</v>
      </c>
      <c r="H184" s="237">
        <v>49.3</v>
      </c>
      <c r="I184" s="238"/>
      <c r="J184" s="239">
        <f>ROUND(I184*H184,2)</f>
        <v>0</v>
      </c>
      <c r="K184" s="235" t="s">
        <v>141</v>
      </c>
      <c r="L184" s="42"/>
      <c r="M184" s="240" t="s">
        <v>1</v>
      </c>
      <c r="N184" s="241" t="s">
        <v>40</v>
      </c>
      <c r="O184" s="89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4" t="s">
        <v>142</v>
      </c>
      <c r="AT184" s="244" t="s">
        <v>137</v>
      </c>
      <c r="AU184" s="244" t="s">
        <v>85</v>
      </c>
      <c r="AY184" s="15" t="s">
        <v>135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5" t="s">
        <v>83</v>
      </c>
      <c r="BK184" s="245">
        <f>ROUND(I184*H184,2)</f>
        <v>0</v>
      </c>
      <c r="BL184" s="15" t="s">
        <v>142</v>
      </c>
      <c r="BM184" s="244" t="s">
        <v>379</v>
      </c>
    </row>
    <row r="185" spans="1:47" s="2" customFormat="1" ht="12">
      <c r="A185" s="36"/>
      <c r="B185" s="37"/>
      <c r="C185" s="38"/>
      <c r="D185" s="246" t="s">
        <v>144</v>
      </c>
      <c r="E185" s="38"/>
      <c r="F185" s="247" t="s">
        <v>380</v>
      </c>
      <c r="G185" s="38"/>
      <c r="H185" s="38"/>
      <c r="I185" s="142"/>
      <c r="J185" s="38"/>
      <c r="K185" s="38"/>
      <c r="L185" s="42"/>
      <c r="M185" s="248"/>
      <c r="N185" s="249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144</v>
      </c>
      <c r="AU185" s="15" t="s">
        <v>85</v>
      </c>
    </row>
    <row r="186" spans="1:47" s="2" customFormat="1" ht="12">
      <c r="A186" s="36"/>
      <c r="B186" s="37"/>
      <c r="C186" s="38"/>
      <c r="D186" s="246" t="s">
        <v>181</v>
      </c>
      <c r="E186" s="38"/>
      <c r="F186" s="250" t="s">
        <v>381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181</v>
      </c>
      <c r="AU186" s="15" t="s">
        <v>85</v>
      </c>
    </row>
    <row r="187" spans="1:65" s="2" customFormat="1" ht="21.75" customHeight="1">
      <c r="A187" s="36"/>
      <c r="B187" s="37"/>
      <c r="C187" s="233" t="s">
        <v>382</v>
      </c>
      <c r="D187" s="233" t="s">
        <v>137</v>
      </c>
      <c r="E187" s="234" t="s">
        <v>383</v>
      </c>
      <c r="F187" s="235" t="s">
        <v>384</v>
      </c>
      <c r="G187" s="236" t="s">
        <v>140</v>
      </c>
      <c r="H187" s="237">
        <v>49.3</v>
      </c>
      <c r="I187" s="238"/>
      <c r="J187" s="239">
        <f>ROUND(I187*H187,2)</f>
        <v>0</v>
      </c>
      <c r="K187" s="235" t="s">
        <v>141</v>
      </c>
      <c r="L187" s="42"/>
      <c r="M187" s="240" t="s">
        <v>1</v>
      </c>
      <c r="N187" s="241" t="s">
        <v>40</v>
      </c>
      <c r="O187" s="89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142</v>
      </c>
      <c r="AT187" s="244" t="s">
        <v>137</v>
      </c>
      <c r="AU187" s="244" t="s">
        <v>85</v>
      </c>
      <c r="AY187" s="15" t="s">
        <v>135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83</v>
      </c>
      <c r="BK187" s="245">
        <f>ROUND(I187*H187,2)</f>
        <v>0</v>
      </c>
      <c r="BL187" s="15" t="s">
        <v>142</v>
      </c>
      <c r="BM187" s="244" t="s">
        <v>385</v>
      </c>
    </row>
    <row r="188" spans="1:47" s="2" customFormat="1" ht="12">
      <c r="A188" s="36"/>
      <c r="B188" s="37"/>
      <c r="C188" s="38"/>
      <c r="D188" s="246" t="s">
        <v>144</v>
      </c>
      <c r="E188" s="38"/>
      <c r="F188" s="247" t="s">
        <v>386</v>
      </c>
      <c r="G188" s="38"/>
      <c r="H188" s="38"/>
      <c r="I188" s="142"/>
      <c r="J188" s="38"/>
      <c r="K188" s="38"/>
      <c r="L188" s="42"/>
      <c r="M188" s="248"/>
      <c r="N188" s="249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144</v>
      </c>
      <c r="AU188" s="15" t="s">
        <v>85</v>
      </c>
    </row>
    <row r="189" spans="1:47" s="2" customFormat="1" ht="12">
      <c r="A189" s="36"/>
      <c r="B189" s="37"/>
      <c r="C189" s="38"/>
      <c r="D189" s="246" t="s">
        <v>181</v>
      </c>
      <c r="E189" s="38"/>
      <c r="F189" s="250" t="s">
        <v>387</v>
      </c>
      <c r="G189" s="38"/>
      <c r="H189" s="38"/>
      <c r="I189" s="142"/>
      <c r="J189" s="38"/>
      <c r="K189" s="38"/>
      <c r="L189" s="42"/>
      <c r="M189" s="248"/>
      <c r="N189" s="249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181</v>
      </c>
      <c r="AU189" s="15" t="s">
        <v>85</v>
      </c>
    </row>
    <row r="190" spans="1:63" s="12" customFormat="1" ht="22.8" customHeight="1">
      <c r="A190" s="12"/>
      <c r="B190" s="217"/>
      <c r="C190" s="218"/>
      <c r="D190" s="219" t="s">
        <v>74</v>
      </c>
      <c r="E190" s="231" t="s">
        <v>151</v>
      </c>
      <c r="F190" s="231" t="s">
        <v>388</v>
      </c>
      <c r="G190" s="218"/>
      <c r="H190" s="218"/>
      <c r="I190" s="221"/>
      <c r="J190" s="232">
        <f>BK190</f>
        <v>0</v>
      </c>
      <c r="K190" s="218"/>
      <c r="L190" s="223"/>
      <c r="M190" s="224"/>
      <c r="N190" s="225"/>
      <c r="O190" s="225"/>
      <c r="P190" s="226">
        <f>SUM(P191:P194)</f>
        <v>0</v>
      </c>
      <c r="Q190" s="225"/>
      <c r="R190" s="226">
        <f>SUM(R191:R194)</f>
        <v>1.8095700000000001</v>
      </c>
      <c r="S190" s="225"/>
      <c r="T190" s="227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8" t="s">
        <v>83</v>
      </c>
      <c r="AT190" s="229" t="s">
        <v>74</v>
      </c>
      <c r="AU190" s="229" t="s">
        <v>83</v>
      </c>
      <c r="AY190" s="228" t="s">
        <v>135</v>
      </c>
      <c r="BK190" s="230">
        <f>SUM(BK191:BK194)</f>
        <v>0</v>
      </c>
    </row>
    <row r="191" spans="1:65" s="2" customFormat="1" ht="21.75" customHeight="1">
      <c r="A191" s="36"/>
      <c r="B191" s="37"/>
      <c r="C191" s="233" t="s">
        <v>389</v>
      </c>
      <c r="D191" s="233" t="s">
        <v>137</v>
      </c>
      <c r="E191" s="234" t="s">
        <v>390</v>
      </c>
      <c r="F191" s="235" t="s">
        <v>391</v>
      </c>
      <c r="G191" s="236" t="s">
        <v>292</v>
      </c>
      <c r="H191" s="237">
        <v>9</v>
      </c>
      <c r="I191" s="238"/>
      <c r="J191" s="239">
        <f>ROUND(I191*H191,2)</f>
        <v>0</v>
      </c>
      <c r="K191" s="235" t="s">
        <v>141</v>
      </c>
      <c r="L191" s="42"/>
      <c r="M191" s="240" t="s">
        <v>1</v>
      </c>
      <c r="N191" s="241" t="s">
        <v>40</v>
      </c>
      <c r="O191" s="89"/>
      <c r="P191" s="242">
        <f>O191*H191</f>
        <v>0</v>
      </c>
      <c r="Q191" s="242">
        <v>0.12064</v>
      </c>
      <c r="R191" s="242">
        <f>Q191*H191</f>
        <v>1.08576</v>
      </c>
      <c r="S191" s="242">
        <v>0</v>
      </c>
      <c r="T191" s="243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4" t="s">
        <v>142</v>
      </c>
      <c r="AT191" s="244" t="s">
        <v>137</v>
      </c>
      <c r="AU191" s="244" t="s">
        <v>85</v>
      </c>
      <c r="AY191" s="15" t="s">
        <v>135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15" t="s">
        <v>83</v>
      </c>
      <c r="BK191" s="245">
        <f>ROUND(I191*H191,2)</f>
        <v>0</v>
      </c>
      <c r="BL191" s="15" t="s">
        <v>142</v>
      </c>
      <c r="BM191" s="244" t="s">
        <v>392</v>
      </c>
    </row>
    <row r="192" spans="1:47" s="2" customFormat="1" ht="12">
      <c r="A192" s="36"/>
      <c r="B192" s="37"/>
      <c r="C192" s="38"/>
      <c r="D192" s="246" t="s">
        <v>144</v>
      </c>
      <c r="E192" s="38"/>
      <c r="F192" s="247" t="s">
        <v>393</v>
      </c>
      <c r="G192" s="38"/>
      <c r="H192" s="38"/>
      <c r="I192" s="142"/>
      <c r="J192" s="38"/>
      <c r="K192" s="38"/>
      <c r="L192" s="42"/>
      <c r="M192" s="248"/>
      <c r="N192" s="249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144</v>
      </c>
      <c r="AU192" s="15" t="s">
        <v>85</v>
      </c>
    </row>
    <row r="193" spans="1:65" s="2" customFormat="1" ht="21.75" customHeight="1">
      <c r="A193" s="36"/>
      <c r="B193" s="37"/>
      <c r="C193" s="233" t="s">
        <v>394</v>
      </c>
      <c r="D193" s="233" t="s">
        <v>137</v>
      </c>
      <c r="E193" s="234" t="s">
        <v>395</v>
      </c>
      <c r="F193" s="235" t="s">
        <v>396</v>
      </c>
      <c r="G193" s="236" t="s">
        <v>292</v>
      </c>
      <c r="H193" s="237">
        <v>3</v>
      </c>
      <c r="I193" s="238"/>
      <c r="J193" s="239">
        <f>ROUND(I193*H193,2)</f>
        <v>0</v>
      </c>
      <c r="K193" s="235" t="s">
        <v>141</v>
      </c>
      <c r="L193" s="42"/>
      <c r="M193" s="240" t="s">
        <v>1</v>
      </c>
      <c r="N193" s="241" t="s">
        <v>40</v>
      </c>
      <c r="O193" s="89"/>
      <c r="P193" s="242">
        <f>O193*H193</f>
        <v>0</v>
      </c>
      <c r="Q193" s="242">
        <v>0.24127</v>
      </c>
      <c r="R193" s="242">
        <f>Q193*H193</f>
        <v>0.7238100000000001</v>
      </c>
      <c r="S193" s="242">
        <v>0</v>
      </c>
      <c r="T193" s="24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4" t="s">
        <v>142</v>
      </c>
      <c r="AT193" s="244" t="s">
        <v>137</v>
      </c>
      <c r="AU193" s="244" t="s">
        <v>85</v>
      </c>
      <c r="AY193" s="15" t="s">
        <v>135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5" t="s">
        <v>83</v>
      </c>
      <c r="BK193" s="245">
        <f>ROUND(I193*H193,2)</f>
        <v>0</v>
      </c>
      <c r="BL193" s="15" t="s">
        <v>142</v>
      </c>
      <c r="BM193" s="244" t="s">
        <v>397</v>
      </c>
    </row>
    <row r="194" spans="1:47" s="2" customFormat="1" ht="12">
      <c r="A194" s="36"/>
      <c r="B194" s="37"/>
      <c r="C194" s="38"/>
      <c r="D194" s="246" t="s">
        <v>144</v>
      </c>
      <c r="E194" s="38"/>
      <c r="F194" s="247" t="s">
        <v>398</v>
      </c>
      <c r="G194" s="38"/>
      <c r="H194" s="38"/>
      <c r="I194" s="142"/>
      <c r="J194" s="38"/>
      <c r="K194" s="38"/>
      <c r="L194" s="42"/>
      <c r="M194" s="248"/>
      <c r="N194" s="249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144</v>
      </c>
      <c r="AU194" s="15" t="s">
        <v>85</v>
      </c>
    </row>
    <row r="195" spans="1:63" s="12" customFormat="1" ht="22.8" customHeight="1">
      <c r="A195" s="12"/>
      <c r="B195" s="217"/>
      <c r="C195" s="218"/>
      <c r="D195" s="219" t="s">
        <v>74</v>
      </c>
      <c r="E195" s="231" t="s">
        <v>161</v>
      </c>
      <c r="F195" s="231" t="s">
        <v>399</v>
      </c>
      <c r="G195" s="218"/>
      <c r="H195" s="218"/>
      <c r="I195" s="221"/>
      <c r="J195" s="232">
        <f>BK195</f>
        <v>0</v>
      </c>
      <c r="K195" s="218"/>
      <c r="L195" s="223"/>
      <c r="M195" s="224"/>
      <c r="N195" s="225"/>
      <c r="O195" s="225"/>
      <c r="P195" s="226">
        <f>SUM(P196:P213)</f>
        <v>0</v>
      </c>
      <c r="Q195" s="225"/>
      <c r="R195" s="226">
        <f>SUM(R196:R213)</f>
        <v>18.63857</v>
      </c>
      <c r="S195" s="225"/>
      <c r="T195" s="227">
        <f>SUM(T196:T213)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8" t="s">
        <v>83</v>
      </c>
      <c r="AT195" s="229" t="s">
        <v>74</v>
      </c>
      <c r="AU195" s="229" t="s">
        <v>83</v>
      </c>
      <c r="AY195" s="228" t="s">
        <v>135</v>
      </c>
      <c r="BK195" s="230">
        <f>SUM(BK196:BK213)</f>
        <v>0</v>
      </c>
    </row>
    <row r="196" spans="1:65" s="2" customFormat="1" ht="16.5" customHeight="1">
      <c r="A196" s="36"/>
      <c r="B196" s="37"/>
      <c r="C196" s="233" t="s">
        <v>400</v>
      </c>
      <c r="D196" s="233" t="s">
        <v>137</v>
      </c>
      <c r="E196" s="234" t="s">
        <v>401</v>
      </c>
      <c r="F196" s="235" t="s">
        <v>402</v>
      </c>
      <c r="G196" s="236" t="s">
        <v>140</v>
      </c>
      <c r="H196" s="237">
        <v>207.2</v>
      </c>
      <c r="I196" s="238"/>
      <c r="J196" s="239">
        <f>ROUND(I196*H196,2)</f>
        <v>0</v>
      </c>
      <c r="K196" s="235" t="s">
        <v>1</v>
      </c>
      <c r="L196" s="42"/>
      <c r="M196" s="240" t="s">
        <v>1</v>
      </c>
      <c r="N196" s="241" t="s">
        <v>40</v>
      </c>
      <c r="O196" s="89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4" t="s">
        <v>142</v>
      </c>
      <c r="AT196" s="244" t="s">
        <v>137</v>
      </c>
      <c r="AU196" s="244" t="s">
        <v>85</v>
      </c>
      <c r="AY196" s="15" t="s">
        <v>135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5" t="s">
        <v>83</v>
      </c>
      <c r="BK196" s="245">
        <f>ROUND(I196*H196,2)</f>
        <v>0</v>
      </c>
      <c r="BL196" s="15" t="s">
        <v>142</v>
      </c>
      <c r="BM196" s="244" t="s">
        <v>403</v>
      </c>
    </row>
    <row r="197" spans="1:47" s="2" customFormat="1" ht="12">
      <c r="A197" s="36"/>
      <c r="B197" s="37"/>
      <c r="C197" s="38"/>
      <c r="D197" s="246" t="s">
        <v>144</v>
      </c>
      <c r="E197" s="38"/>
      <c r="F197" s="247" t="s">
        <v>404</v>
      </c>
      <c r="G197" s="38"/>
      <c r="H197" s="38"/>
      <c r="I197" s="142"/>
      <c r="J197" s="38"/>
      <c r="K197" s="38"/>
      <c r="L197" s="42"/>
      <c r="M197" s="248"/>
      <c r="N197" s="249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144</v>
      </c>
      <c r="AU197" s="15" t="s">
        <v>85</v>
      </c>
    </row>
    <row r="198" spans="1:47" s="2" customFormat="1" ht="12">
      <c r="A198" s="36"/>
      <c r="B198" s="37"/>
      <c r="C198" s="38"/>
      <c r="D198" s="246" t="s">
        <v>181</v>
      </c>
      <c r="E198" s="38"/>
      <c r="F198" s="250" t="s">
        <v>405</v>
      </c>
      <c r="G198" s="38"/>
      <c r="H198" s="38"/>
      <c r="I198" s="142"/>
      <c r="J198" s="38"/>
      <c r="K198" s="38"/>
      <c r="L198" s="42"/>
      <c r="M198" s="248"/>
      <c r="N198" s="249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181</v>
      </c>
      <c r="AU198" s="15" t="s">
        <v>85</v>
      </c>
    </row>
    <row r="199" spans="1:65" s="2" customFormat="1" ht="16.5" customHeight="1">
      <c r="A199" s="36"/>
      <c r="B199" s="37"/>
      <c r="C199" s="233" t="s">
        <v>406</v>
      </c>
      <c r="D199" s="233" t="s">
        <v>137</v>
      </c>
      <c r="E199" s="234" t="s">
        <v>407</v>
      </c>
      <c r="F199" s="235" t="s">
        <v>402</v>
      </c>
      <c r="G199" s="236" t="s">
        <v>140</v>
      </c>
      <c r="H199" s="237">
        <v>13.8</v>
      </c>
      <c r="I199" s="238"/>
      <c r="J199" s="239">
        <f>ROUND(I199*H199,2)</f>
        <v>0</v>
      </c>
      <c r="K199" s="235" t="s">
        <v>1</v>
      </c>
      <c r="L199" s="42"/>
      <c r="M199" s="240" t="s">
        <v>1</v>
      </c>
      <c r="N199" s="241" t="s">
        <v>40</v>
      </c>
      <c r="O199" s="89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142</v>
      </c>
      <c r="AT199" s="244" t="s">
        <v>137</v>
      </c>
      <c r="AU199" s="244" t="s">
        <v>85</v>
      </c>
      <c r="AY199" s="15" t="s">
        <v>135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83</v>
      </c>
      <c r="BK199" s="245">
        <f>ROUND(I199*H199,2)</f>
        <v>0</v>
      </c>
      <c r="BL199" s="15" t="s">
        <v>142</v>
      </c>
      <c r="BM199" s="244" t="s">
        <v>408</v>
      </c>
    </row>
    <row r="200" spans="1:47" s="2" customFormat="1" ht="12">
      <c r="A200" s="36"/>
      <c r="B200" s="37"/>
      <c r="C200" s="38"/>
      <c r="D200" s="246" t="s">
        <v>144</v>
      </c>
      <c r="E200" s="38"/>
      <c r="F200" s="247" t="s">
        <v>404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144</v>
      </c>
      <c r="AU200" s="15" t="s">
        <v>85</v>
      </c>
    </row>
    <row r="201" spans="1:47" s="2" customFormat="1" ht="12">
      <c r="A201" s="36"/>
      <c r="B201" s="37"/>
      <c r="C201" s="38"/>
      <c r="D201" s="246" t="s">
        <v>181</v>
      </c>
      <c r="E201" s="38"/>
      <c r="F201" s="250" t="s">
        <v>409</v>
      </c>
      <c r="G201" s="38"/>
      <c r="H201" s="38"/>
      <c r="I201" s="142"/>
      <c r="J201" s="38"/>
      <c r="K201" s="38"/>
      <c r="L201" s="42"/>
      <c r="M201" s="248"/>
      <c r="N201" s="249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181</v>
      </c>
      <c r="AU201" s="15" t="s">
        <v>85</v>
      </c>
    </row>
    <row r="202" spans="1:65" s="2" customFormat="1" ht="21.75" customHeight="1">
      <c r="A202" s="36"/>
      <c r="B202" s="37"/>
      <c r="C202" s="233" t="s">
        <v>410</v>
      </c>
      <c r="D202" s="233" t="s">
        <v>137</v>
      </c>
      <c r="E202" s="234" t="s">
        <v>411</v>
      </c>
      <c r="F202" s="235" t="s">
        <v>412</v>
      </c>
      <c r="G202" s="236" t="s">
        <v>140</v>
      </c>
      <c r="H202" s="237">
        <v>13.8</v>
      </c>
      <c r="I202" s="238"/>
      <c r="J202" s="239">
        <f>ROUND(I202*H202,2)</f>
        <v>0</v>
      </c>
      <c r="K202" s="235" t="s">
        <v>141</v>
      </c>
      <c r="L202" s="42"/>
      <c r="M202" s="240" t="s">
        <v>1</v>
      </c>
      <c r="N202" s="241" t="s">
        <v>40</v>
      </c>
      <c r="O202" s="89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44" t="s">
        <v>142</v>
      </c>
      <c r="AT202" s="244" t="s">
        <v>137</v>
      </c>
      <c r="AU202" s="244" t="s">
        <v>85</v>
      </c>
      <c r="AY202" s="15" t="s">
        <v>135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5" t="s">
        <v>83</v>
      </c>
      <c r="BK202" s="245">
        <f>ROUND(I202*H202,2)</f>
        <v>0</v>
      </c>
      <c r="BL202" s="15" t="s">
        <v>142</v>
      </c>
      <c r="BM202" s="244" t="s">
        <v>413</v>
      </c>
    </row>
    <row r="203" spans="1:47" s="2" customFormat="1" ht="12">
      <c r="A203" s="36"/>
      <c r="B203" s="37"/>
      <c r="C203" s="38"/>
      <c r="D203" s="246" t="s">
        <v>144</v>
      </c>
      <c r="E203" s="38"/>
      <c r="F203" s="247" t="s">
        <v>414</v>
      </c>
      <c r="G203" s="38"/>
      <c r="H203" s="38"/>
      <c r="I203" s="142"/>
      <c r="J203" s="38"/>
      <c r="K203" s="38"/>
      <c r="L203" s="42"/>
      <c r="M203" s="248"/>
      <c r="N203" s="249"/>
      <c r="O203" s="89"/>
      <c r="P203" s="89"/>
      <c r="Q203" s="89"/>
      <c r="R203" s="89"/>
      <c r="S203" s="89"/>
      <c r="T203" s="90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144</v>
      </c>
      <c r="AU203" s="15" t="s">
        <v>85</v>
      </c>
    </row>
    <row r="204" spans="1:47" s="2" customFormat="1" ht="12">
      <c r="A204" s="36"/>
      <c r="B204" s="37"/>
      <c r="C204" s="38"/>
      <c r="D204" s="246" t="s">
        <v>181</v>
      </c>
      <c r="E204" s="38"/>
      <c r="F204" s="250" t="s">
        <v>409</v>
      </c>
      <c r="G204" s="38"/>
      <c r="H204" s="38"/>
      <c r="I204" s="142"/>
      <c r="J204" s="38"/>
      <c r="K204" s="38"/>
      <c r="L204" s="42"/>
      <c r="M204" s="248"/>
      <c r="N204" s="249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181</v>
      </c>
      <c r="AU204" s="15" t="s">
        <v>85</v>
      </c>
    </row>
    <row r="205" spans="1:65" s="2" customFormat="1" ht="21.75" customHeight="1">
      <c r="A205" s="36"/>
      <c r="B205" s="37"/>
      <c r="C205" s="233" t="s">
        <v>415</v>
      </c>
      <c r="D205" s="233" t="s">
        <v>137</v>
      </c>
      <c r="E205" s="234" t="s">
        <v>416</v>
      </c>
      <c r="F205" s="235" t="s">
        <v>417</v>
      </c>
      <c r="G205" s="236" t="s">
        <v>140</v>
      </c>
      <c r="H205" s="237">
        <v>10.2</v>
      </c>
      <c r="I205" s="238"/>
      <c r="J205" s="239">
        <f>ROUND(I205*H205,2)</f>
        <v>0</v>
      </c>
      <c r="K205" s="235" t="s">
        <v>141</v>
      </c>
      <c r="L205" s="42"/>
      <c r="M205" s="240" t="s">
        <v>1</v>
      </c>
      <c r="N205" s="241" t="s">
        <v>40</v>
      </c>
      <c r="O205" s="89"/>
      <c r="P205" s="242">
        <f>O205*H205</f>
        <v>0</v>
      </c>
      <c r="Q205" s="242">
        <v>0.08425</v>
      </c>
      <c r="R205" s="242">
        <f>Q205*H205</f>
        <v>0.85935</v>
      </c>
      <c r="S205" s="242">
        <v>0</v>
      </c>
      <c r="T205" s="243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4" t="s">
        <v>142</v>
      </c>
      <c r="AT205" s="244" t="s">
        <v>137</v>
      </c>
      <c r="AU205" s="244" t="s">
        <v>85</v>
      </c>
      <c r="AY205" s="15" t="s">
        <v>135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5" t="s">
        <v>83</v>
      </c>
      <c r="BK205" s="245">
        <f>ROUND(I205*H205,2)</f>
        <v>0</v>
      </c>
      <c r="BL205" s="15" t="s">
        <v>142</v>
      </c>
      <c r="BM205" s="244" t="s">
        <v>418</v>
      </c>
    </row>
    <row r="206" spans="1:47" s="2" customFormat="1" ht="12">
      <c r="A206" s="36"/>
      <c r="B206" s="37"/>
      <c r="C206" s="38"/>
      <c r="D206" s="246" t="s">
        <v>144</v>
      </c>
      <c r="E206" s="38"/>
      <c r="F206" s="247" t="s">
        <v>419</v>
      </c>
      <c r="G206" s="38"/>
      <c r="H206" s="38"/>
      <c r="I206" s="142"/>
      <c r="J206" s="38"/>
      <c r="K206" s="38"/>
      <c r="L206" s="42"/>
      <c r="M206" s="248"/>
      <c r="N206" s="249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144</v>
      </c>
      <c r="AU206" s="15" t="s">
        <v>85</v>
      </c>
    </row>
    <row r="207" spans="1:47" s="2" customFormat="1" ht="12">
      <c r="A207" s="36"/>
      <c r="B207" s="37"/>
      <c r="C207" s="38"/>
      <c r="D207" s="246" t="s">
        <v>181</v>
      </c>
      <c r="E207" s="38"/>
      <c r="F207" s="250" t="s">
        <v>405</v>
      </c>
      <c r="G207" s="38"/>
      <c r="H207" s="38"/>
      <c r="I207" s="142"/>
      <c r="J207" s="38"/>
      <c r="K207" s="38"/>
      <c r="L207" s="42"/>
      <c r="M207" s="248"/>
      <c r="N207" s="249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181</v>
      </c>
      <c r="AU207" s="15" t="s">
        <v>85</v>
      </c>
    </row>
    <row r="208" spans="1:65" s="2" customFormat="1" ht="21.75" customHeight="1">
      <c r="A208" s="36"/>
      <c r="B208" s="37"/>
      <c r="C208" s="233" t="s">
        <v>420</v>
      </c>
      <c r="D208" s="233" t="s">
        <v>137</v>
      </c>
      <c r="E208" s="234" t="s">
        <v>421</v>
      </c>
      <c r="F208" s="235" t="s">
        <v>422</v>
      </c>
      <c r="G208" s="236" t="s">
        <v>140</v>
      </c>
      <c r="H208" s="237">
        <v>197</v>
      </c>
      <c r="I208" s="238"/>
      <c r="J208" s="239">
        <f>ROUND(I208*H208,2)</f>
        <v>0</v>
      </c>
      <c r="K208" s="235" t="s">
        <v>141</v>
      </c>
      <c r="L208" s="42"/>
      <c r="M208" s="240" t="s">
        <v>1</v>
      </c>
      <c r="N208" s="241" t="s">
        <v>40</v>
      </c>
      <c r="O208" s="89"/>
      <c r="P208" s="242">
        <f>O208*H208</f>
        <v>0</v>
      </c>
      <c r="Q208" s="242">
        <v>0.08425</v>
      </c>
      <c r="R208" s="242">
        <f>Q208*H208</f>
        <v>16.597250000000003</v>
      </c>
      <c r="S208" s="242">
        <v>0</v>
      </c>
      <c r="T208" s="243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4" t="s">
        <v>142</v>
      </c>
      <c r="AT208" s="244" t="s">
        <v>137</v>
      </c>
      <c r="AU208" s="244" t="s">
        <v>85</v>
      </c>
      <c r="AY208" s="15" t="s">
        <v>135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5" t="s">
        <v>83</v>
      </c>
      <c r="BK208" s="245">
        <f>ROUND(I208*H208,2)</f>
        <v>0</v>
      </c>
      <c r="BL208" s="15" t="s">
        <v>142</v>
      </c>
      <c r="BM208" s="244" t="s">
        <v>423</v>
      </c>
    </row>
    <row r="209" spans="1:47" s="2" customFormat="1" ht="12">
      <c r="A209" s="36"/>
      <c r="B209" s="37"/>
      <c r="C209" s="38"/>
      <c r="D209" s="246" t="s">
        <v>144</v>
      </c>
      <c r="E209" s="38"/>
      <c r="F209" s="247" t="s">
        <v>424</v>
      </c>
      <c r="G209" s="38"/>
      <c r="H209" s="38"/>
      <c r="I209" s="142"/>
      <c r="J209" s="38"/>
      <c r="K209" s="38"/>
      <c r="L209" s="42"/>
      <c r="M209" s="248"/>
      <c r="N209" s="249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144</v>
      </c>
      <c r="AU209" s="15" t="s">
        <v>85</v>
      </c>
    </row>
    <row r="210" spans="1:47" s="2" customFormat="1" ht="12">
      <c r="A210" s="36"/>
      <c r="B210" s="37"/>
      <c r="C210" s="38"/>
      <c r="D210" s="246" t="s">
        <v>181</v>
      </c>
      <c r="E210" s="38"/>
      <c r="F210" s="250" t="s">
        <v>405</v>
      </c>
      <c r="G210" s="38"/>
      <c r="H210" s="38"/>
      <c r="I210" s="142"/>
      <c r="J210" s="38"/>
      <c r="K210" s="38"/>
      <c r="L210" s="42"/>
      <c r="M210" s="248"/>
      <c r="N210" s="249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181</v>
      </c>
      <c r="AU210" s="15" t="s">
        <v>85</v>
      </c>
    </row>
    <row r="211" spans="1:65" s="2" customFormat="1" ht="21.75" customHeight="1">
      <c r="A211" s="36"/>
      <c r="B211" s="37"/>
      <c r="C211" s="233" t="s">
        <v>425</v>
      </c>
      <c r="D211" s="233" t="s">
        <v>137</v>
      </c>
      <c r="E211" s="234" t="s">
        <v>426</v>
      </c>
      <c r="F211" s="235" t="s">
        <v>427</v>
      </c>
      <c r="G211" s="236" t="s">
        <v>140</v>
      </c>
      <c r="H211" s="237">
        <v>13.8</v>
      </c>
      <c r="I211" s="238"/>
      <c r="J211" s="239">
        <f>ROUND(I211*H211,2)</f>
        <v>0</v>
      </c>
      <c r="K211" s="235" t="s">
        <v>141</v>
      </c>
      <c r="L211" s="42"/>
      <c r="M211" s="240" t="s">
        <v>1</v>
      </c>
      <c r="N211" s="241" t="s">
        <v>40</v>
      </c>
      <c r="O211" s="89"/>
      <c r="P211" s="242">
        <f>O211*H211</f>
        <v>0</v>
      </c>
      <c r="Q211" s="242">
        <v>0.08565</v>
      </c>
      <c r="R211" s="242">
        <f>Q211*H211</f>
        <v>1.1819700000000002</v>
      </c>
      <c r="S211" s="242">
        <v>0</v>
      </c>
      <c r="T211" s="243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44" t="s">
        <v>142</v>
      </c>
      <c r="AT211" s="244" t="s">
        <v>137</v>
      </c>
      <c r="AU211" s="244" t="s">
        <v>85</v>
      </c>
      <c r="AY211" s="15" t="s">
        <v>135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5" t="s">
        <v>83</v>
      </c>
      <c r="BK211" s="245">
        <f>ROUND(I211*H211,2)</f>
        <v>0</v>
      </c>
      <c r="BL211" s="15" t="s">
        <v>142</v>
      </c>
      <c r="BM211" s="244" t="s">
        <v>428</v>
      </c>
    </row>
    <row r="212" spans="1:47" s="2" customFormat="1" ht="12">
      <c r="A212" s="36"/>
      <c r="B212" s="37"/>
      <c r="C212" s="38"/>
      <c r="D212" s="246" t="s">
        <v>144</v>
      </c>
      <c r="E212" s="38"/>
      <c r="F212" s="247" t="s">
        <v>429</v>
      </c>
      <c r="G212" s="38"/>
      <c r="H212" s="38"/>
      <c r="I212" s="142"/>
      <c r="J212" s="38"/>
      <c r="K212" s="38"/>
      <c r="L212" s="42"/>
      <c r="M212" s="248"/>
      <c r="N212" s="249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144</v>
      </c>
      <c r="AU212" s="15" t="s">
        <v>85</v>
      </c>
    </row>
    <row r="213" spans="1:47" s="2" customFormat="1" ht="12">
      <c r="A213" s="36"/>
      <c r="B213" s="37"/>
      <c r="C213" s="38"/>
      <c r="D213" s="246" t="s">
        <v>181</v>
      </c>
      <c r="E213" s="38"/>
      <c r="F213" s="250" t="s">
        <v>409</v>
      </c>
      <c r="G213" s="38"/>
      <c r="H213" s="38"/>
      <c r="I213" s="142"/>
      <c r="J213" s="38"/>
      <c r="K213" s="38"/>
      <c r="L213" s="42"/>
      <c r="M213" s="248"/>
      <c r="N213" s="249"/>
      <c r="O213" s="89"/>
      <c r="P213" s="89"/>
      <c r="Q213" s="89"/>
      <c r="R213" s="89"/>
      <c r="S213" s="89"/>
      <c r="T213" s="90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181</v>
      </c>
      <c r="AU213" s="15" t="s">
        <v>85</v>
      </c>
    </row>
    <row r="214" spans="1:63" s="12" customFormat="1" ht="22.8" customHeight="1">
      <c r="A214" s="12"/>
      <c r="B214" s="217"/>
      <c r="C214" s="218"/>
      <c r="D214" s="219" t="s">
        <v>74</v>
      </c>
      <c r="E214" s="231" t="s">
        <v>185</v>
      </c>
      <c r="F214" s="231" t="s">
        <v>430</v>
      </c>
      <c r="G214" s="218"/>
      <c r="H214" s="218"/>
      <c r="I214" s="221"/>
      <c r="J214" s="232">
        <f>BK214</f>
        <v>0</v>
      </c>
      <c r="K214" s="218"/>
      <c r="L214" s="223"/>
      <c r="M214" s="224"/>
      <c r="N214" s="225"/>
      <c r="O214" s="225"/>
      <c r="P214" s="226">
        <f>SUM(P215:P222)</f>
        <v>0</v>
      </c>
      <c r="Q214" s="225"/>
      <c r="R214" s="226">
        <f>SUM(R215:R222)</f>
        <v>29.900140920000002</v>
      </c>
      <c r="S214" s="225"/>
      <c r="T214" s="227">
        <f>SUM(T215:T222)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8" t="s">
        <v>83</v>
      </c>
      <c r="AT214" s="229" t="s">
        <v>74</v>
      </c>
      <c r="AU214" s="229" t="s">
        <v>83</v>
      </c>
      <c r="AY214" s="228" t="s">
        <v>135</v>
      </c>
      <c r="BK214" s="230">
        <f>SUM(BK215:BK222)</f>
        <v>0</v>
      </c>
    </row>
    <row r="215" spans="1:65" s="2" customFormat="1" ht="21.75" customHeight="1">
      <c r="A215" s="36"/>
      <c r="B215" s="37"/>
      <c r="C215" s="233" t="s">
        <v>431</v>
      </c>
      <c r="D215" s="233" t="s">
        <v>137</v>
      </c>
      <c r="E215" s="234" t="s">
        <v>432</v>
      </c>
      <c r="F215" s="235" t="s">
        <v>433</v>
      </c>
      <c r="G215" s="236" t="s">
        <v>292</v>
      </c>
      <c r="H215" s="237">
        <v>103.8</v>
      </c>
      <c r="I215" s="238"/>
      <c r="J215" s="239">
        <f>ROUND(I215*H215,2)</f>
        <v>0</v>
      </c>
      <c r="K215" s="235" t="s">
        <v>141</v>
      </c>
      <c r="L215" s="42"/>
      <c r="M215" s="240" t="s">
        <v>1</v>
      </c>
      <c r="N215" s="241" t="s">
        <v>40</v>
      </c>
      <c r="O215" s="89"/>
      <c r="P215" s="242">
        <f>O215*H215</f>
        <v>0</v>
      </c>
      <c r="Q215" s="242">
        <v>0.1554</v>
      </c>
      <c r="R215" s="242">
        <f>Q215*H215</f>
        <v>16.13052</v>
      </c>
      <c r="S215" s="242">
        <v>0</v>
      </c>
      <c r="T215" s="243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44" t="s">
        <v>142</v>
      </c>
      <c r="AT215" s="244" t="s">
        <v>137</v>
      </c>
      <c r="AU215" s="244" t="s">
        <v>85</v>
      </c>
      <c r="AY215" s="15" t="s">
        <v>135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15" t="s">
        <v>83</v>
      </c>
      <c r="BK215" s="245">
        <f>ROUND(I215*H215,2)</f>
        <v>0</v>
      </c>
      <c r="BL215" s="15" t="s">
        <v>142</v>
      </c>
      <c r="BM215" s="244" t="s">
        <v>434</v>
      </c>
    </row>
    <row r="216" spans="1:47" s="2" customFormat="1" ht="12">
      <c r="A216" s="36"/>
      <c r="B216" s="37"/>
      <c r="C216" s="38"/>
      <c r="D216" s="246" t="s">
        <v>144</v>
      </c>
      <c r="E216" s="38"/>
      <c r="F216" s="247" t="s">
        <v>435</v>
      </c>
      <c r="G216" s="38"/>
      <c r="H216" s="38"/>
      <c r="I216" s="142"/>
      <c r="J216" s="38"/>
      <c r="K216" s="38"/>
      <c r="L216" s="42"/>
      <c r="M216" s="248"/>
      <c r="N216" s="249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144</v>
      </c>
      <c r="AU216" s="15" t="s">
        <v>85</v>
      </c>
    </row>
    <row r="217" spans="1:65" s="2" customFormat="1" ht="21.75" customHeight="1">
      <c r="A217" s="36"/>
      <c r="B217" s="37"/>
      <c r="C217" s="233" t="s">
        <v>436</v>
      </c>
      <c r="D217" s="233" t="s">
        <v>137</v>
      </c>
      <c r="E217" s="234" t="s">
        <v>437</v>
      </c>
      <c r="F217" s="235" t="s">
        <v>438</v>
      </c>
      <c r="G217" s="236" t="s">
        <v>292</v>
      </c>
      <c r="H217" s="237">
        <v>113.2</v>
      </c>
      <c r="I217" s="238"/>
      <c r="J217" s="239">
        <f>ROUND(I217*H217,2)</f>
        <v>0</v>
      </c>
      <c r="K217" s="235" t="s">
        <v>141</v>
      </c>
      <c r="L217" s="42"/>
      <c r="M217" s="240" t="s">
        <v>1</v>
      </c>
      <c r="N217" s="241" t="s">
        <v>40</v>
      </c>
      <c r="O217" s="89"/>
      <c r="P217" s="242">
        <f>O217*H217</f>
        <v>0</v>
      </c>
      <c r="Q217" s="242">
        <v>0.10095</v>
      </c>
      <c r="R217" s="242">
        <f>Q217*H217</f>
        <v>11.42754</v>
      </c>
      <c r="S217" s="242">
        <v>0</v>
      </c>
      <c r="T217" s="24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4" t="s">
        <v>142</v>
      </c>
      <c r="AT217" s="244" t="s">
        <v>137</v>
      </c>
      <c r="AU217" s="244" t="s">
        <v>85</v>
      </c>
      <c r="AY217" s="15" t="s">
        <v>135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5" t="s">
        <v>83</v>
      </c>
      <c r="BK217" s="245">
        <f>ROUND(I217*H217,2)</f>
        <v>0</v>
      </c>
      <c r="BL217" s="15" t="s">
        <v>142</v>
      </c>
      <c r="BM217" s="244" t="s">
        <v>439</v>
      </c>
    </row>
    <row r="218" spans="1:47" s="2" customFormat="1" ht="12">
      <c r="A218" s="36"/>
      <c r="B218" s="37"/>
      <c r="C218" s="38"/>
      <c r="D218" s="246" t="s">
        <v>144</v>
      </c>
      <c r="E218" s="38"/>
      <c r="F218" s="247" t="s">
        <v>440</v>
      </c>
      <c r="G218" s="38"/>
      <c r="H218" s="38"/>
      <c r="I218" s="142"/>
      <c r="J218" s="38"/>
      <c r="K218" s="38"/>
      <c r="L218" s="42"/>
      <c r="M218" s="248"/>
      <c r="N218" s="249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144</v>
      </c>
      <c r="AU218" s="15" t="s">
        <v>85</v>
      </c>
    </row>
    <row r="219" spans="1:65" s="2" customFormat="1" ht="21.75" customHeight="1">
      <c r="A219" s="36"/>
      <c r="B219" s="37"/>
      <c r="C219" s="233" t="s">
        <v>441</v>
      </c>
      <c r="D219" s="233" t="s">
        <v>137</v>
      </c>
      <c r="E219" s="234" t="s">
        <v>442</v>
      </c>
      <c r="F219" s="235" t="s">
        <v>443</v>
      </c>
      <c r="G219" s="236" t="s">
        <v>148</v>
      </c>
      <c r="H219" s="237">
        <v>1.038</v>
      </c>
      <c r="I219" s="238"/>
      <c r="J219" s="239">
        <f>ROUND(I219*H219,2)</f>
        <v>0</v>
      </c>
      <c r="K219" s="235" t="s">
        <v>141</v>
      </c>
      <c r="L219" s="42"/>
      <c r="M219" s="240" t="s">
        <v>1</v>
      </c>
      <c r="N219" s="241" t="s">
        <v>40</v>
      </c>
      <c r="O219" s="89"/>
      <c r="P219" s="242">
        <f>O219*H219</f>
        <v>0</v>
      </c>
      <c r="Q219" s="242">
        <v>2.25634</v>
      </c>
      <c r="R219" s="242">
        <f>Q219*H219</f>
        <v>2.34208092</v>
      </c>
      <c r="S219" s="242">
        <v>0</v>
      </c>
      <c r="T219" s="243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44" t="s">
        <v>142</v>
      </c>
      <c r="AT219" s="244" t="s">
        <v>137</v>
      </c>
      <c r="AU219" s="244" t="s">
        <v>85</v>
      </c>
      <c r="AY219" s="15" t="s">
        <v>135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15" t="s">
        <v>83</v>
      </c>
      <c r="BK219" s="245">
        <f>ROUND(I219*H219,2)</f>
        <v>0</v>
      </c>
      <c r="BL219" s="15" t="s">
        <v>142</v>
      </c>
      <c r="BM219" s="244" t="s">
        <v>444</v>
      </c>
    </row>
    <row r="220" spans="1:47" s="2" customFormat="1" ht="12">
      <c r="A220" s="36"/>
      <c r="B220" s="37"/>
      <c r="C220" s="38"/>
      <c r="D220" s="246" t="s">
        <v>144</v>
      </c>
      <c r="E220" s="38"/>
      <c r="F220" s="247" t="s">
        <v>445</v>
      </c>
      <c r="G220" s="38"/>
      <c r="H220" s="38"/>
      <c r="I220" s="142"/>
      <c r="J220" s="38"/>
      <c r="K220" s="38"/>
      <c r="L220" s="42"/>
      <c r="M220" s="248"/>
      <c r="N220" s="249"/>
      <c r="O220" s="89"/>
      <c r="P220" s="89"/>
      <c r="Q220" s="89"/>
      <c r="R220" s="89"/>
      <c r="S220" s="89"/>
      <c r="T220" s="90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144</v>
      </c>
      <c r="AU220" s="15" t="s">
        <v>85</v>
      </c>
    </row>
    <row r="221" spans="1:47" s="2" customFormat="1" ht="12">
      <c r="A221" s="36"/>
      <c r="B221" s="37"/>
      <c r="C221" s="38"/>
      <c r="D221" s="246" t="s">
        <v>181</v>
      </c>
      <c r="E221" s="38"/>
      <c r="F221" s="250" t="s">
        <v>446</v>
      </c>
      <c r="G221" s="38"/>
      <c r="H221" s="38"/>
      <c r="I221" s="142"/>
      <c r="J221" s="38"/>
      <c r="K221" s="38"/>
      <c r="L221" s="42"/>
      <c r="M221" s="248"/>
      <c r="N221" s="249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181</v>
      </c>
      <c r="AU221" s="15" t="s">
        <v>85</v>
      </c>
    </row>
    <row r="222" spans="1:51" s="13" customFormat="1" ht="12">
      <c r="A222" s="13"/>
      <c r="B222" s="251"/>
      <c r="C222" s="252"/>
      <c r="D222" s="246" t="s">
        <v>183</v>
      </c>
      <c r="E222" s="253" t="s">
        <v>1</v>
      </c>
      <c r="F222" s="254" t="s">
        <v>447</v>
      </c>
      <c r="G222" s="252"/>
      <c r="H222" s="255">
        <v>1.038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183</v>
      </c>
      <c r="AU222" s="261" t="s">
        <v>85</v>
      </c>
      <c r="AV222" s="13" t="s">
        <v>85</v>
      </c>
      <c r="AW222" s="13" t="s">
        <v>31</v>
      </c>
      <c r="AX222" s="13" t="s">
        <v>83</v>
      </c>
      <c r="AY222" s="261" t="s">
        <v>135</v>
      </c>
    </row>
    <row r="223" spans="1:63" s="12" customFormat="1" ht="22.8" customHeight="1">
      <c r="A223" s="12"/>
      <c r="B223" s="217"/>
      <c r="C223" s="218"/>
      <c r="D223" s="219" t="s">
        <v>74</v>
      </c>
      <c r="E223" s="231" t="s">
        <v>448</v>
      </c>
      <c r="F223" s="231" t="s">
        <v>449</v>
      </c>
      <c r="G223" s="218"/>
      <c r="H223" s="218"/>
      <c r="I223" s="221"/>
      <c r="J223" s="232">
        <f>BK223</f>
        <v>0</v>
      </c>
      <c r="K223" s="218"/>
      <c r="L223" s="223"/>
      <c r="M223" s="224"/>
      <c r="N223" s="225"/>
      <c r="O223" s="225"/>
      <c r="P223" s="226">
        <f>SUM(P224:P289)</f>
        <v>0</v>
      </c>
      <c r="Q223" s="225"/>
      <c r="R223" s="226">
        <f>SUM(R224:R289)</f>
        <v>80.39572</v>
      </c>
      <c r="S223" s="225"/>
      <c r="T223" s="227">
        <f>SUM(T224:T289)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8" t="s">
        <v>83</v>
      </c>
      <c r="AT223" s="229" t="s">
        <v>74</v>
      </c>
      <c r="AU223" s="229" t="s">
        <v>83</v>
      </c>
      <c r="AY223" s="228" t="s">
        <v>135</v>
      </c>
      <c r="BK223" s="230">
        <f>SUM(BK224:BK289)</f>
        <v>0</v>
      </c>
    </row>
    <row r="224" spans="1:65" s="2" customFormat="1" ht="16.5" customHeight="1">
      <c r="A224" s="36"/>
      <c r="B224" s="37"/>
      <c r="C224" s="233" t="s">
        <v>450</v>
      </c>
      <c r="D224" s="233" t="s">
        <v>137</v>
      </c>
      <c r="E224" s="234" t="s">
        <v>451</v>
      </c>
      <c r="F224" s="235" t="s">
        <v>452</v>
      </c>
      <c r="G224" s="236" t="s">
        <v>344</v>
      </c>
      <c r="H224" s="237">
        <v>3.45</v>
      </c>
      <c r="I224" s="238"/>
      <c r="J224" s="239">
        <f>ROUND(I224*H224,2)</f>
        <v>0</v>
      </c>
      <c r="K224" s="235" t="s">
        <v>141</v>
      </c>
      <c r="L224" s="42"/>
      <c r="M224" s="240" t="s">
        <v>1</v>
      </c>
      <c r="N224" s="241" t="s">
        <v>40</v>
      </c>
      <c r="O224" s="89"/>
      <c r="P224" s="242">
        <f>O224*H224</f>
        <v>0</v>
      </c>
      <c r="Q224" s="242">
        <v>0</v>
      </c>
      <c r="R224" s="242">
        <f>Q224*H224</f>
        <v>0</v>
      </c>
      <c r="S224" s="242">
        <v>0</v>
      </c>
      <c r="T224" s="243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44" t="s">
        <v>142</v>
      </c>
      <c r="AT224" s="244" t="s">
        <v>137</v>
      </c>
      <c r="AU224" s="244" t="s">
        <v>85</v>
      </c>
      <c r="AY224" s="15" t="s">
        <v>135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15" t="s">
        <v>83</v>
      </c>
      <c r="BK224" s="245">
        <f>ROUND(I224*H224,2)</f>
        <v>0</v>
      </c>
      <c r="BL224" s="15" t="s">
        <v>142</v>
      </c>
      <c r="BM224" s="244" t="s">
        <v>453</v>
      </c>
    </row>
    <row r="225" spans="1:47" s="2" customFormat="1" ht="12">
      <c r="A225" s="36"/>
      <c r="B225" s="37"/>
      <c r="C225" s="38"/>
      <c r="D225" s="246" t="s">
        <v>144</v>
      </c>
      <c r="E225" s="38"/>
      <c r="F225" s="247" t="s">
        <v>454</v>
      </c>
      <c r="G225" s="38"/>
      <c r="H225" s="38"/>
      <c r="I225" s="142"/>
      <c r="J225" s="38"/>
      <c r="K225" s="38"/>
      <c r="L225" s="42"/>
      <c r="M225" s="248"/>
      <c r="N225" s="249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144</v>
      </c>
      <c r="AU225" s="15" t="s">
        <v>85</v>
      </c>
    </row>
    <row r="226" spans="1:47" s="2" customFormat="1" ht="12">
      <c r="A226" s="36"/>
      <c r="B226" s="37"/>
      <c r="C226" s="38"/>
      <c r="D226" s="246" t="s">
        <v>181</v>
      </c>
      <c r="E226" s="38"/>
      <c r="F226" s="250" t="s">
        <v>455</v>
      </c>
      <c r="G226" s="38"/>
      <c r="H226" s="38"/>
      <c r="I226" s="142"/>
      <c r="J226" s="38"/>
      <c r="K226" s="38"/>
      <c r="L226" s="42"/>
      <c r="M226" s="248"/>
      <c r="N226" s="249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181</v>
      </c>
      <c r="AU226" s="15" t="s">
        <v>85</v>
      </c>
    </row>
    <row r="227" spans="1:65" s="2" customFormat="1" ht="21.75" customHeight="1">
      <c r="A227" s="36"/>
      <c r="B227" s="37"/>
      <c r="C227" s="233" t="s">
        <v>456</v>
      </c>
      <c r="D227" s="233" t="s">
        <v>137</v>
      </c>
      <c r="E227" s="234" t="s">
        <v>457</v>
      </c>
      <c r="F227" s="235" t="s">
        <v>458</v>
      </c>
      <c r="G227" s="236" t="s">
        <v>344</v>
      </c>
      <c r="H227" s="237">
        <v>82.8</v>
      </c>
      <c r="I227" s="238"/>
      <c r="J227" s="239">
        <f>ROUND(I227*H227,2)</f>
        <v>0</v>
      </c>
      <c r="K227" s="235" t="s">
        <v>141</v>
      </c>
      <c r="L227" s="42"/>
      <c r="M227" s="240" t="s">
        <v>1</v>
      </c>
      <c r="N227" s="241" t="s">
        <v>40</v>
      </c>
      <c r="O227" s="89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44" t="s">
        <v>142</v>
      </c>
      <c r="AT227" s="244" t="s">
        <v>137</v>
      </c>
      <c r="AU227" s="244" t="s">
        <v>85</v>
      </c>
      <c r="AY227" s="15" t="s">
        <v>135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5" t="s">
        <v>83</v>
      </c>
      <c r="BK227" s="245">
        <f>ROUND(I227*H227,2)</f>
        <v>0</v>
      </c>
      <c r="BL227" s="15" t="s">
        <v>142</v>
      </c>
      <c r="BM227" s="244" t="s">
        <v>459</v>
      </c>
    </row>
    <row r="228" spans="1:47" s="2" customFormat="1" ht="12">
      <c r="A228" s="36"/>
      <c r="B228" s="37"/>
      <c r="C228" s="38"/>
      <c r="D228" s="246" t="s">
        <v>144</v>
      </c>
      <c r="E228" s="38"/>
      <c r="F228" s="247" t="s">
        <v>460</v>
      </c>
      <c r="G228" s="38"/>
      <c r="H228" s="38"/>
      <c r="I228" s="142"/>
      <c r="J228" s="38"/>
      <c r="K228" s="38"/>
      <c r="L228" s="42"/>
      <c r="M228" s="248"/>
      <c r="N228" s="249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144</v>
      </c>
      <c r="AU228" s="15" t="s">
        <v>85</v>
      </c>
    </row>
    <row r="229" spans="1:47" s="2" customFormat="1" ht="12">
      <c r="A229" s="36"/>
      <c r="B229" s="37"/>
      <c r="C229" s="38"/>
      <c r="D229" s="246" t="s">
        <v>181</v>
      </c>
      <c r="E229" s="38"/>
      <c r="F229" s="250" t="s">
        <v>461</v>
      </c>
      <c r="G229" s="38"/>
      <c r="H229" s="38"/>
      <c r="I229" s="142"/>
      <c r="J229" s="38"/>
      <c r="K229" s="38"/>
      <c r="L229" s="42"/>
      <c r="M229" s="248"/>
      <c r="N229" s="249"/>
      <c r="O229" s="89"/>
      <c r="P229" s="89"/>
      <c r="Q229" s="89"/>
      <c r="R229" s="89"/>
      <c r="S229" s="89"/>
      <c r="T229" s="90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181</v>
      </c>
      <c r="AU229" s="15" t="s">
        <v>85</v>
      </c>
    </row>
    <row r="230" spans="1:51" s="13" customFormat="1" ht="12">
      <c r="A230" s="13"/>
      <c r="B230" s="251"/>
      <c r="C230" s="252"/>
      <c r="D230" s="246" t="s">
        <v>183</v>
      </c>
      <c r="E230" s="253" t="s">
        <v>1</v>
      </c>
      <c r="F230" s="254" t="s">
        <v>462</v>
      </c>
      <c r="G230" s="252"/>
      <c r="H230" s="255">
        <v>82.8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1" t="s">
        <v>183</v>
      </c>
      <c r="AU230" s="261" t="s">
        <v>85</v>
      </c>
      <c r="AV230" s="13" t="s">
        <v>85</v>
      </c>
      <c r="AW230" s="13" t="s">
        <v>31</v>
      </c>
      <c r="AX230" s="13" t="s">
        <v>83</v>
      </c>
      <c r="AY230" s="261" t="s">
        <v>135</v>
      </c>
    </row>
    <row r="231" spans="1:65" s="2" customFormat="1" ht="16.5" customHeight="1">
      <c r="A231" s="36"/>
      <c r="B231" s="37"/>
      <c r="C231" s="233" t="s">
        <v>463</v>
      </c>
      <c r="D231" s="233" t="s">
        <v>137</v>
      </c>
      <c r="E231" s="234" t="s">
        <v>464</v>
      </c>
      <c r="F231" s="235" t="s">
        <v>465</v>
      </c>
      <c r="G231" s="236" t="s">
        <v>344</v>
      </c>
      <c r="H231" s="237">
        <v>5.01</v>
      </c>
      <c r="I231" s="238"/>
      <c r="J231" s="239">
        <f>ROUND(I231*H231,2)</f>
        <v>0</v>
      </c>
      <c r="K231" s="235" t="s">
        <v>141</v>
      </c>
      <c r="L231" s="42"/>
      <c r="M231" s="240" t="s">
        <v>1</v>
      </c>
      <c r="N231" s="241" t="s">
        <v>40</v>
      </c>
      <c r="O231" s="89"/>
      <c r="P231" s="242">
        <f>O231*H231</f>
        <v>0</v>
      </c>
      <c r="Q231" s="242">
        <v>0</v>
      </c>
      <c r="R231" s="242">
        <f>Q231*H231</f>
        <v>0</v>
      </c>
      <c r="S231" s="242">
        <v>0</v>
      </c>
      <c r="T231" s="243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44" t="s">
        <v>142</v>
      </c>
      <c r="AT231" s="244" t="s">
        <v>137</v>
      </c>
      <c r="AU231" s="244" t="s">
        <v>85</v>
      </c>
      <c r="AY231" s="15" t="s">
        <v>135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15" t="s">
        <v>83</v>
      </c>
      <c r="BK231" s="245">
        <f>ROUND(I231*H231,2)</f>
        <v>0</v>
      </c>
      <c r="BL231" s="15" t="s">
        <v>142</v>
      </c>
      <c r="BM231" s="244" t="s">
        <v>466</v>
      </c>
    </row>
    <row r="232" spans="1:47" s="2" customFormat="1" ht="12">
      <c r="A232" s="36"/>
      <c r="B232" s="37"/>
      <c r="C232" s="38"/>
      <c r="D232" s="246" t="s">
        <v>144</v>
      </c>
      <c r="E232" s="38"/>
      <c r="F232" s="247" t="s">
        <v>467</v>
      </c>
      <c r="G232" s="38"/>
      <c r="H232" s="38"/>
      <c r="I232" s="142"/>
      <c r="J232" s="38"/>
      <c r="K232" s="38"/>
      <c r="L232" s="42"/>
      <c r="M232" s="248"/>
      <c r="N232" s="249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144</v>
      </c>
      <c r="AU232" s="15" t="s">
        <v>85</v>
      </c>
    </row>
    <row r="233" spans="1:47" s="2" customFormat="1" ht="12">
      <c r="A233" s="36"/>
      <c r="B233" s="37"/>
      <c r="C233" s="38"/>
      <c r="D233" s="246" t="s">
        <v>181</v>
      </c>
      <c r="E233" s="38"/>
      <c r="F233" s="250" t="s">
        <v>468</v>
      </c>
      <c r="G233" s="38"/>
      <c r="H233" s="38"/>
      <c r="I233" s="142"/>
      <c r="J233" s="38"/>
      <c r="K233" s="38"/>
      <c r="L233" s="42"/>
      <c r="M233" s="248"/>
      <c r="N233" s="249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181</v>
      </c>
      <c r="AU233" s="15" t="s">
        <v>85</v>
      </c>
    </row>
    <row r="234" spans="1:51" s="13" customFormat="1" ht="12">
      <c r="A234" s="13"/>
      <c r="B234" s="251"/>
      <c r="C234" s="252"/>
      <c r="D234" s="246" t="s">
        <v>183</v>
      </c>
      <c r="E234" s="253" t="s">
        <v>1</v>
      </c>
      <c r="F234" s="254" t="s">
        <v>469</v>
      </c>
      <c r="G234" s="252"/>
      <c r="H234" s="255">
        <v>5.01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183</v>
      </c>
      <c r="AU234" s="261" t="s">
        <v>85</v>
      </c>
      <c r="AV234" s="13" t="s">
        <v>85</v>
      </c>
      <c r="AW234" s="13" t="s">
        <v>31</v>
      </c>
      <c r="AX234" s="13" t="s">
        <v>83</v>
      </c>
      <c r="AY234" s="261" t="s">
        <v>135</v>
      </c>
    </row>
    <row r="235" spans="1:65" s="2" customFormat="1" ht="21.75" customHeight="1">
      <c r="A235" s="36"/>
      <c r="B235" s="37"/>
      <c r="C235" s="233" t="s">
        <v>470</v>
      </c>
      <c r="D235" s="233" t="s">
        <v>137</v>
      </c>
      <c r="E235" s="234" t="s">
        <v>471</v>
      </c>
      <c r="F235" s="235" t="s">
        <v>472</v>
      </c>
      <c r="G235" s="236" t="s">
        <v>344</v>
      </c>
      <c r="H235" s="237">
        <v>120.24</v>
      </c>
      <c r="I235" s="238"/>
      <c r="J235" s="239">
        <f>ROUND(I235*H235,2)</f>
        <v>0</v>
      </c>
      <c r="K235" s="235" t="s">
        <v>141</v>
      </c>
      <c r="L235" s="42"/>
      <c r="M235" s="240" t="s">
        <v>1</v>
      </c>
      <c r="N235" s="241" t="s">
        <v>40</v>
      </c>
      <c r="O235" s="89"/>
      <c r="P235" s="242">
        <f>O235*H235</f>
        <v>0</v>
      </c>
      <c r="Q235" s="242">
        <v>0</v>
      </c>
      <c r="R235" s="242">
        <f>Q235*H235</f>
        <v>0</v>
      </c>
      <c r="S235" s="242">
        <v>0</v>
      </c>
      <c r="T235" s="24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4" t="s">
        <v>142</v>
      </c>
      <c r="AT235" s="244" t="s">
        <v>137</v>
      </c>
      <c r="AU235" s="244" t="s">
        <v>85</v>
      </c>
      <c r="AY235" s="15" t="s">
        <v>135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15" t="s">
        <v>83</v>
      </c>
      <c r="BK235" s="245">
        <f>ROUND(I235*H235,2)</f>
        <v>0</v>
      </c>
      <c r="BL235" s="15" t="s">
        <v>142</v>
      </c>
      <c r="BM235" s="244" t="s">
        <v>473</v>
      </c>
    </row>
    <row r="236" spans="1:47" s="2" customFormat="1" ht="12">
      <c r="A236" s="36"/>
      <c r="B236" s="37"/>
      <c r="C236" s="38"/>
      <c r="D236" s="246" t="s">
        <v>144</v>
      </c>
      <c r="E236" s="38"/>
      <c r="F236" s="247" t="s">
        <v>460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144</v>
      </c>
      <c r="AU236" s="15" t="s">
        <v>85</v>
      </c>
    </row>
    <row r="237" spans="1:47" s="2" customFormat="1" ht="12">
      <c r="A237" s="36"/>
      <c r="B237" s="37"/>
      <c r="C237" s="38"/>
      <c r="D237" s="246" t="s">
        <v>181</v>
      </c>
      <c r="E237" s="38"/>
      <c r="F237" s="250" t="s">
        <v>474</v>
      </c>
      <c r="G237" s="38"/>
      <c r="H237" s="38"/>
      <c r="I237" s="142"/>
      <c r="J237" s="38"/>
      <c r="K237" s="38"/>
      <c r="L237" s="42"/>
      <c r="M237" s="248"/>
      <c r="N237" s="249"/>
      <c r="O237" s="89"/>
      <c r="P237" s="89"/>
      <c r="Q237" s="89"/>
      <c r="R237" s="89"/>
      <c r="S237" s="89"/>
      <c r="T237" s="90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181</v>
      </c>
      <c r="AU237" s="15" t="s">
        <v>85</v>
      </c>
    </row>
    <row r="238" spans="1:51" s="13" customFormat="1" ht="12">
      <c r="A238" s="13"/>
      <c r="B238" s="251"/>
      <c r="C238" s="252"/>
      <c r="D238" s="246" t="s">
        <v>183</v>
      </c>
      <c r="E238" s="253" t="s">
        <v>1</v>
      </c>
      <c r="F238" s="254" t="s">
        <v>475</v>
      </c>
      <c r="G238" s="252"/>
      <c r="H238" s="255">
        <v>120.24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183</v>
      </c>
      <c r="AU238" s="261" t="s">
        <v>85</v>
      </c>
      <c r="AV238" s="13" t="s">
        <v>85</v>
      </c>
      <c r="AW238" s="13" t="s">
        <v>31</v>
      </c>
      <c r="AX238" s="13" t="s">
        <v>83</v>
      </c>
      <c r="AY238" s="261" t="s">
        <v>135</v>
      </c>
    </row>
    <row r="239" spans="1:65" s="2" customFormat="1" ht="16.5" customHeight="1">
      <c r="A239" s="36"/>
      <c r="B239" s="37"/>
      <c r="C239" s="233" t="s">
        <v>476</v>
      </c>
      <c r="D239" s="233" t="s">
        <v>137</v>
      </c>
      <c r="E239" s="234" t="s">
        <v>477</v>
      </c>
      <c r="F239" s="235" t="s">
        <v>478</v>
      </c>
      <c r="G239" s="236" t="s">
        <v>344</v>
      </c>
      <c r="H239" s="237">
        <v>8.27</v>
      </c>
      <c r="I239" s="238"/>
      <c r="J239" s="239">
        <f>ROUND(I239*H239,2)</f>
        <v>0</v>
      </c>
      <c r="K239" s="235" t="s">
        <v>141</v>
      </c>
      <c r="L239" s="42"/>
      <c r="M239" s="240" t="s">
        <v>1</v>
      </c>
      <c r="N239" s="241" t="s">
        <v>40</v>
      </c>
      <c r="O239" s="89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44" t="s">
        <v>142</v>
      </c>
      <c r="AT239" s="244" t="s">
        <v>137</v>
      </c>
      <c r="AU239" s="244" t="s">
        <v>85</v>
      </c>
      <c r="AY239" s="15" t="s">
        <v>135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15" t="s">
        <v>83</v>
      </c>
      <c r="BK239" s="245">
        <f>ROUND(I239*H239,2)</f>
        <v>0</v>
      </c>
      <c r="BL239" s="15" t="s">
        <v>142</v>
      </c>
      <c r="BM239" s="244" t="s">
        <v>479</v>
      </c>
    </row>
    <row r="240" spans="1:47" s="2" customFormat="1" ht="12">
      <c r="A240" s="36"/>
      <c r="B240" s="37"/>
      <c r="C240" s="38"/>
      <c r="D240" s="246" t="s">
        <v>144</v>
      </c>
      <c r="E240" s="38"/>
      <c r="F240" s="247" t="s">
        <v>480</v>
      </c>
      <c r="G240" s="38"/>
      <c r="H240" s="38"/>
      <c r="I240" s="142"/>
      <c r="J240" s="38"/>
      <c r="K240" s="38"/>
      <c r="L240" s="42"/>
      <c r="M240" s="248"/>
      <c r="N240" s="249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144</v>
      </c>
      <c r="AU240" s="15" t="s">
        <v>85</v>
      </c>
    </row>
    <row r="241" spans="1:47" s="2" customFormat="1" ht="12">
      <c r="A241" s="36"/>
      <c r="B241" s="37"/>
      <c r="C241" s="38"/>
      <c r="D241" s="246" t="s">
        <v>181</v>
      </c>
      <c r="E241" s="38"/>
      <c r="F241" s="250" t="s">
        <v>481</v>
      </c>
      <c r="G241" s="38"/>
      <c r="H241" s="38"/>
      <c r="I241" s="142"/>
      <c r="J241" s="38"/>
      <c r="K241" s="38"/>
      <c r="L241" s="42"/>
      <c r="M241" s="248"/>
      <c r="N241" s="249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181</v>
      </c>
      <c r="AU241" s="15" t="s">
        <v>85</v>
      </c>
    </row>
    <row r="242" spans="1:65" s="2" customFormat="1" ht="21.75" customHeight="1">
      <c r="A242" s="36"/>
      <c r="B242" s="37"/>
      <c r="C242" s="233" t="s">
        <v>482</v>
      </c>
      <c r="D242" s="233" t="s">
        <v>137</v>
      </c>
      <c r="E242" s="234" t="s">
        <v>483</v>
      </c>
      <c r="F242" s="235" t="s">
        <v>484</v>
      </c>
      <c r="G242" s="236" t="s">
        <v>344</v>
      </c>
      <c r="H242" s="237">
        <v>198.48</v>
      </c>
      <c r="I242" s="238"/>
      <c r="J242" s="239">
        <f>ROUND(I242*H242,2)</f>
        <v>0</v>
      </c>
      <c r="K242" s="235" t="s">
        <v>141</v>
      </c>
      <c r="L242" s="42"/>
      <c r="M242" s="240" t="s">
        <v>1</v>
      </c>
      <c r="N242" s="241" t="s">
        <v>40</v>
      </c>
      <c r="O242" s="89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44" t="s">
        <v>142</v>
      </c>
      <c r="AT242" s="244" t="s">
        <v>137</v>
      </c>
      <c r="AU242" s="244" t="s">
        <v>85</v>
      </c>
      <c r="AY242" s="15" t="s">
        <v>135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15" t="s">
        <v>83</v>
      </c>
      <c r="BK242" s="245">
        <f>ROUND(I242*H242,2)</f>
        <v>0</v>
      </c>
      <c r="BL242" s="15" t="s">
        <v>142</v>
      </c>
      <c r="BM242" s="244" t="s">
        <v>485</v>
      </c>
    </row>
    <row r="243" spans="1:47" s="2" customFormat="1" ht="12">
      <c r="A243" s="36"/>
      <c r="B243" s="37"/>
      <c r="C243" s="38"/>
      <c r="D243" s="246" t="s">
        <v>144</v>
      </c>
      <c r="E243" s="38"/>
      <c r="F243" s="247" t="s">
        <v>486</v>
      </c>
      <c r="G243" s="38"/>
      <c r="H243" s="38"/>
      <c r="I243" s="142"/>
      <c r="J243" s="38"/>
      <c r="K243" s="38"/>
      <c r="L243" s="42"/>
      <c r="M243" s="248"/>
      <c r="N243" s="249"/>
      <c r="O243" s="89"/>
      <c r="P243" s="89"/>
      <c r="Q243" s="89"/>
      <c r="R243" s="89"/>
      <c r="S243" s="89"/>
      <c r="T243" s="90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144</v>
      </c>
      <c r="AU243" s="15" t="s">
        <v>85</v>
      </c>
    </row>
    <row r="244" spans="1:47" s="2" customFormat="1" ht="12">
      <c r="A244" s="36"/>
      <c r="B244" s="37"/>
      <c r="C244" s="38"/>
      <c r="D244" s="246" t="s">
        <v>181</v>
      </c>
      <c r="E244" s="38"/>
      <c r="F244" s="250" t="s">
        <v>487</v>
      </c>
      <c r="G244" s="38"/>
      <c r="H244" s="38"/>
      <c r="I244" s="142"/>
      <c r="J244" s="38"/>
      <c r="K244" s="38"/>
      <c r="L244" s="42"/>
      <c r="M244" s="248"/>
      <c r="N244" s="249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181</v>
      </c>
      <c r="AU244" s="15" t="s">
        <v>85</v>
      </c>
    </row>
    <row r="245" spans="1:51" s="13" customFormat="1" ht="12">
      <c r="A245" s="13"/>
      <c r="B245" s="251"/>
      <c r="C245" s="252"/>
      <c r="D245" s="246" t="s">
        <v>183</v>
      </c>
      <c r="E245" s="253" t="s">
        <v>1</v>
      </c>
      <c r="F245" s="254" t="s">
        <v>488</v>
      </c>
      <c r="G245" s="252"/>
      <c r="H245" s="255">
        <v>198.48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1" t="s">
        <v>183</v>
      </c>
      <c r="AU245" s="261" t="s">
        <v>85</v>
      </c>
      <c r="AV245" s="13" t="s">
        <v>85</v>
      </c>
      <c r="AW245" s="13" t="s">
        <v>31</v>
      </c>
      <c r="AX245" s="13" t="s">
        <v>83</v>
      </c>
      <c r="AY245" s="261" t="s">
        <v>135</v>
      </c>
    </row>
    <row r="246" spans="1:65" s="2" customFormat="1" ht="33" customHeight="1">
      <c r="A246" s="36"/>
      <c r="B246" s="37"/>
      <c r="C246" s="233" t="s">
        <v>489</v>
      </c>
      <c r="D246" s="233" t="s">
        <v>137</v>
      </c>
      <c r="E246" s="234" t="s">
        <v>490</v>
      </c>
      <c r="F246" s="235" t="s">
        <v>491</v>
      </c>
      <c r="G246" s="236" t="s">
        <v>344</v>
      </c>
      <c r="H246" s="237">
        <v>10.66</v>
      </c>
      <c r="I246" s="238"/>
      <c r="J246" s="239">
        <f>ROUND(I246*H246,2)</f>
        <v>0</v>
      </c>
      <c r="K246" s="235" t="s">
        <v>141</v>
      </c>
      <c r="L246" s="42"/>
      <c r="M246" s="240" t="s">
        <v>1</v>
      </c>
      <c r="N246" s="241" t="s">
        <v>40</v>
      </c>
      <c r="O246" s="89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44" t="s">
        <v>142</v>
      </c>
      <c r="AT246" s="244" t="s">
        <v>137</v>
      </c>
      <c r="AU246" s="244" t="s">
        <v>85</v>
      </c>
      <c r="AY246" s="15" t="s">
        <v>135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15" t="s">
        <v>83</v>
      </c>
      <c r="BK246" s="245">
        <f>ROUND(I246*H246,2)</f>
        <v>0</v>
      </c>
      <c r="BL246" s="15" t="s">
        <v>142</v>
      </c>
      <c r="BM246" s="244" t="s">
        <v>492</v>
      </c>
    </row>
    <row r="247" spans="1:47" s="2" customFormat="1" ht="12">
      <c r="A247" s="36"/>
      <c r="B247" s="37"/>
      <c r="C247" s="38"/>
      <c r="D247" s="246" t="s">
        <v>144</v>
      </c>
      <c r="E247" s="38"/>
      <c r="F247" s="247" t="s">
        <v>493</v>
      </c>
      <c r="G247" s="38"/>
      <c r="H247" s="38"/>
      <c r="I247" s="142"/>
      <c r="J247" s="38"/>
      <c r="K247" s="38"/>
      <c r="L247" s="42"/>
      <c r="M247" s="248"/>
      <c r="N247" s="249"/>
      <c r="O247" s="89"/>
      <c r="P247" s="89"/>
      <c r="Q247" s="89"/>
      <c r="R247" s="89"/>
      <c r="S247" s="89"/>
      <c r="T247" s="90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5" t="s">
        <v>144</v>
      </c>
      <c r="AU247" s="15" t="s">
        <v>85</v>
      </c>
    </row>
    <row r="248" spans="1:47" s="2" customFormat="1" ht="12">
      <c r="A248" s="36"/>
      <c r="B248" s="37"/>
      <c r="C248" s="38"/>
      <c r="D248" s="246" t="s">
        <v>181</v>
      </c>
      <c r="E248" s="38"/>
      <c r="F248" s="250" t="s">
        <v>494</v>
      </c>
      <c r="G248" s="38"/>
      <c r="H248" s="38"/>
      <c r="I248" s="142"/>
      <c r="J248" s="38"/>
      <c r="K248" s="38"/>
      <c r="L248" s="42"/>
      <c r="M248" s="248"/>
      <c r="N248" s="249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181</v>
      </c>
      <c r="AU248" s="15" t="s">
        <v>85</v>
      </c>
    </row>
    <row r="249" spans="1:51" s="13" customFormat="1" ht="12">
      <c r="A249" s="13"/>
      <c r="B249" s="251"/>
      <c r="C249" s="252"/>
      <c r="D249" s="246" t="s">
        <v>183</v>
      </c>
      <c r="E249" s="253" t="s">
        <v>1</v>
      </c>
      <c r="F249" s="254" t="s">
        <v>495</v>
      </c>
      <c r="G249" s="252"/>
      <c r="H249" s="255">
        <v>10.66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183</v>
      </c>
      <c r="AU249" s="261" t="s">
        <v>85</v>
      </c>
      <c r="AV249" s="13" t="s">
        <v>85</v>
      </c>
      <c r="AW249" s="13" t="s">
        <v>31</v>
      </c>
      <c r="AX249" s="13" t="s">
        <v>83</v>
      </c>
      <c r="AY249" s="261" t="s">
        <v>135</v>
      </c>
    </row>
    <row r="250" spans="1:65" s="2" customFormat="1" ht="33" customHeight="1">
      <c r="A250" s="36"/>
      <c r="B250" s="37"/>
      <c r="C250" s="233" t="s">
        <v>496</v>
      </c>
      <c r="D250" s="233" t="s">
        <v>137</v>
      </c>
      <c r="E250" s="234" t="s">
        <v>497</v>
      </c>
      <c r="F250" s="235" t="s">
        <v>498</v>
      </c>
      <c r="G250" s="236" t="s">
        <v>344</v>
      </c>
      <c r="H250" s="237">
        <v>3.45</v>
      </c>
      <c r="I250" s="238"/>
      <c r="J250" s="239">
        <f>ROUND(I250*H250,2)</f>
        <v>0</v>
      </c>
      <c r="K250" s="235" t="s">
        <v>141</v>
      </c>
      <c r="L250" s="42"/>
      <c r="M250" s="240" t="s">
        <v>1</v>
      </c>
      <c r="N250" s="241" t="s">
        <v>40</v>
      </c>
      <c r="O250" s="89"/>
      <c r="P250" s="242">
        <f>O250*H250</f>
        <v>0</v>
      </c>
      <c r="Q250" s="242">
        <v>0</v>
      </c>
      <c r="R250" s="242">
        <f>Q250*H250</f>
        <v>0</v>
      </c>
      <c r="S250" s="242">
        <v>0</v>
      </c>
      <c r="T250" s="243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44" t="s">
        <v>142</v>
      </c>
      <c r="AT250" s="244" t="s">
        <v>137</v>
      </c>
      <c r="AU250" s="244" t="s">
        <v>85</v>
      </c>
      <c r="AY250" s="15" t="s">
        <v>135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15" t="s">
        <v>83</v>
      </c>
      <c r="BK250" s="245">
        <f>ROUND(I250*H250,2)</f>
        <v>0</v>
      </c>
      <c r="BL250" s="15" t="s">
        <v>142</v>
      </c>
      <c r="BM250" s="244" t="s">
        <v>499</v>
      </c>
    </row>
    <row r="251" spans="1:47" s="2" customFormat="1" ht="12">
      <c r="A251" s="36"/>
      <c r="B251" s="37"/>
      <c r="C251" s="38"/>
      <c r="D251" s="246" t="s">
        <v>144</v>
      </c>
      <c r="E251" s="38"/>
      <c r="F251" s="247" t="s">
        <v>498</v>
      </c>
      <c r="G251" s="38"/>
      <c r="H251" s="38"/>
      <c r="I251" s="142"/>
      <c r="J251" s="38"/>
      <c r="K251" s="38"/>
      <c r="L251" s="42"/>
      <c r="M251" s="248"/>
      <c r="N251" s="249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144</v>
      </c>
      <c r="AU251" s="15" t="s">
        <v>85</v>
      </c>
    </row>
    <row r="252" spans="1:65" s="2" customFormat="1" ht="33" customHeight="1">
      <c r="A252" s="36"/>
      <c r="B252" s="37"/>
      <c r="C252" s="233" t="s">
        <v>500</v>
      </c>
      <c r="D252" s="233" t="s">
        <v>137</v>
      </c>
      <c r="E252" s="234" t="s">
        <v>501</v>
      </c>
      <c r="F252" s="235" t="s">
        <v>502</v>
      </c>
      <c r="G252" s="236" t="s">
        <v>344</v>
      </c>
      <c r="H252" s="237">
        <v>2.62</v>
      </c>
      <c r="I252" s="238"/>
      <c r="J252" s="239">
        <f>ROUND(I252*H252,2)</f>
        <v>0</v>
      </c>
      <c r="K252" s="235" t="s">
        <v>141</v>
      </c>
      <c r="L252" s="42"/>
      <c r="M252" s="240" t="s">
        <v>1</v>
      </c>
      <c r="N252" s="241" t="s">
        <v>40</v>
      </c>
      <c r="O252" s="89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44" t="s">
        <v>142</v>
      </c>
      <c r="AT252" s="244" t="s">
        <v>137</v>
      </c>
      <c r="AU252" s="244" t="s">
        <v>85</v>
      </c>
      <c r="AY252" s="15" t="s">
        <v>135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5" t="s">
        <v>83</v>
      </c>
      <c r="BK252" s="245">
        <f>ROUND(I252*H252,2)</f>
        <v>0</v>
      </c>
      <c r="BL252" s="15" t="s">
        <v>142</v>
      </c>
      <c r="BM252" s="244" t="s">
        <v>503</v>
      </c>
    </row>
    <row r="253" spans="1:47" s="2" customFormat="1" ht="12">
      <c r="A253" s="36"/>
      <c r="B253" s="37"/>
      <c r="C253" s="38"/>
      <c r="D253" s="246" t="s">
        <v>144</v>
      </c>
      <c r="E253" s="38"/>
      <c r="F253" s="247" t="s">
        <v>502</v>
      </c>
      <c r="G253" s="38"/>
      <c r="H253" s="38"/>
      <c r="I253" s="142"/>
      <c r="J253" s="38"/>
      <c r="K253" s="38"/>
      <c r="L253" s="42"/>
      <c r="M253" s="248"/>
      <c r="N253" s="249"/>
      <c r="O253" s="89"/>
      <c r="P253" s="89"/>
      <c r="Q253" s="89"/>
      <c r="R253" s="89"/>
      <c r="S253" s="89"/>
      <c r="T253" s="90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144</v>
      </c>
      <c r="AU253" s="15" t="s">
        <v>85</v>
      </c>
    </row>
    <row r="254" spans="1:65" s="2" customFormat="1" ht="21.75" customHeight="1">
      <c r="A254" s="36"/>
      <c r="B254" s="37"/>
      <c r="C254" s="233" t="s">
        <v>504</v>
      </c>
      <c r="D254" s="233" t="s">
        <v>137</v>
      </c>
      <c r="E254" s="234" t="s">
        <v>505</v>
      </c>
      <c r="F254" s="235" t="s">
        <v>506</v>
      </c>
      <c r="G254" s="236" t="s">
        <v>344</v>
      </c>
      <c r="H254" s="237">
        <v>327.418</v>
      </c>
      <c r="I254" s="238"/>
      <c r="J254" s="239">
        <f>ROUND(I254*H254,2)</f>
        <v>0</v>
      </c>
      <c r="K254" s="235" t="s">
        <v>141</v>
      </c>
      <c r="L254" s="42"/>
      <c r="M254" s="240" t="s">
        <v>1</v>
      </c>
      <c r="N254" s="241" t="s">
        <v>40</v>
      </c>
      <c r="O254" s="89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44" t="s">
        <v>142</v>
      </c>
      <c r="AT254" s="244" t="s">
        <v>137</v>
      </c>
      <c r="AU254" s="244" t="s">
        <v>85</v>
      </c>
      <c r="AY254" s="15" t="s">
        <v>135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15" t="s">
        <v>83</v>
      </c>
      <c r="BK254" s="245">
        <f>ROUND(I254*H254,2)</f>
        <v>0</v>
      </c>
      <c r="BL254" s="15" t="s">
        <v>142</v>
      </c>
      <c r="BM254" s="244" t="s">
        <v>507</v>
      </c>
    </row>
    <row r="255" spans="1:47" s="2" customFormat="1" ht="12">
      <c r="A255" s="36"/>
      <c r="B255" s="37"/>
      <c r="C255" s="38"/>
      <c r="D255" s="246" t="s">
        <v>144</v>
      </c>
      <c r="E255" s="38"/>
      <c r="F255" s="247" t="s">
        <v>508</v>
      </c>
      <c r="G255" s="38"/>
      <c r="H255" s="38"/>
      <c r="I255" s="142"/>
      <c r="J255" s="38"/>
      <c r="K255" s="38"/>
      <c r="L255" s="42"/>
      <c r="M255" s="248"/>
      <c r="N255" s="249"/>
      <c r="O255" s="89"/>
      <c r="P255" s="89"/>
      <c r="Q255" s="89"/>
      <c r="R255" s="89"/>
      <c r="S255" s="89"/>
      <c r="T255" s="90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144</v>
      </c>
      <c r="AU255" s="15" t="s">
        <v>85</v>
      </c>
    </row>
    <row r="256" spans="1:65" s="2" customFormat="1" ht="16.5" customHeight="1">
      <c r="A256" s="36"/>
      <c r="B256" s="37"/>
      <c r="C256" s="265" t="s">
        <v>509</v>
      </c>
      <c r="D256" s="265" t="s">
        <v>510</v>
      </c>
      <c r="E256" s="266" t="s">
        <v>511</v>
      </c>
      <c r="F256" s="267" t="s">
        <v>512</v>
      </c>
      <c r="G256" s="268" t="s">
        <v>140</v>
      </c>
      <c r="H256" s="269">
        <v>12.24</v>
      </c>
      <c r="I256" s="270"/>
      <c r="J256" s="271">
        <f>ROUND(I256*H256,2)</f>
        <v>0</v>
      </c>
      <c r="K256" s="267" t="s">
        <v>141</v>
      </c>
      <c r="L256" s="272"/>
      <c r="M256" s="273" t="s">
        <v>1</v>
      </c>
      <c r="N256" s="274" t="s">
        <v>40</v>
      </c>
      <c r="O256" s="89"/>
      <c r="P256" s="242">
        <f>O256*H256</f>
        <v>0</v>
      </c>
      <c r="Q256" s="242">
        <v>0.152</v>
      </c>
      <c r="R256" s="242">
        <f>Q256*H256</f>
        <v>1.86048</v>
      </c>
      <c r="S256" s="242">
        <v>0</v>
      </c>
      <c r="T256" s="243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44" t="s">
        <v>176</v>
      </c>
      <c r="AT256" s="244" t="s">
        <v>510</v>
      </c>
      <c r="AU256" s="244" t="s">
        <v>85</v>
      </c>
      <c r="AY256" s="15" t="s">
        <v>135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15" t="s">
        <v>83</v>
      </c>
      <c r="BK256" s="245">
        <f>ROUND(I256*H256,2)</f>
        <v>0</v>
      </c>
      <c r="BL256" s="15" t="s">
        <v>142</v>
      </c>
      <c r="BM256" s="244" t="s">
        <v>513</v>
      </c>
    </row>
    <row r="257" spans="1:47" s="2" customFormat="1" ht="12">
      <c r="A257" s="36"/>
      <c r="B257" s="37"/>
      <c r="C257" s="38"/>
      <c r="D257" s="246" t="s">
        <v>144</v>
      </c>
      <c r="E257" s="38"/>
      <c r="F257" s="247" t="s">
        <v>512</v>
      </c>
      <c r="G257" s="38"/>
      <c r="H257" s="38"/>
      <c r="I257" s="142"/>
      <c r="J257" s="38"/>
      <c r="K257" s="38"/>
      <c r="L257" s="42"/>
      <c r="M257" s="248"/>
      <c r="N257" s="249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144</v>
      </c>
      <c r="AU257" s="15" t="s">
        <v>85</v>
      </c>
    </row>
    <row r="258" spans="1:51" s="13" customFormat="1" ht="12">
      <c r="A258" s="13"/>
      <c r="B258" s="251"/>
      <c r="C258" s="252"/>
      <c r="D258" s="246" t="s">
        <v>183</v>
      </c>
      <c r="E258" s="253" t="s">
        <v>1</v>
      </c>
      <c r="F258" s="254" t="s">
        <v>514</v>
      </c>
      <c r="G258" s="252"/>
      <c r="H258" s="255">
        <v>12.24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183</v>
      </c>
      <c r="AU258" s="261" t="s">
        <v>85</v>
      </c>
      <c r="AV258" s="13" t="s">
        <v>85</v>
      </c>
      <c r="AW258" s="13" t="s">
        <v>31</v>
      </c>
      <c r="AX258" s="13" t="s">
        <v>83</v>
      </c>
      <c r="AY258" s="261" t="s">
        <v>135</v>
      </c>
    </row>
    <row r="259" spans="1:65" s="2" customFormat="1" ht="16.5" customHeight="1">
      <c r="A259" s="36"/>
      <c r="B259" s="37"/>
      <c r="C259" s="265" t="s">
        <v>515</v>
      </c>
      <c r="D259" s="265" t="s">
        <v>510</v>
      </c>
      <c r="E259" s="266" t="s">
        <v>516</v>
      </c>
      <c r="F259" s="267" t="s">
        <v>517</v>
      </c>
      <c r="G259" s="268" t="s">
        <v>140</v>
      </c>
      <c r="H259" s="269">
        <v>1.836</v>
      </c>
      <c r="I259" s="270"/>
      <c r="J259" s="271">
        <f>ROUND(I259*H259,2)</f>
        <v>0</v>
      </c>
      <c r="K259" s="267" t="s">
        <v>141</v>
      </c>
      <c r="L259" s="272"/>
      <c r="M259" s="273" t="s">
        <v>1</v>
      </c>
      <c r="N259" s="274" t="s">
        <v>40</v>
      </c>
      <c r="O259" s="89"/>
      <c r="P259" s="242">
        <f>O259*H259</f>
        <v>0</v>
      </c>
      <c r="Q259" s="242">
        <v>0.152</v>
      </c>
      <c r="R259" s="242">
        <f>Q259*H259</f>
        <v>0.279072</v>
      </c>
      <c r="S259" s="242">
        <v>0</v>
      </c>
      <c r="T259" s="24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4" t="s">
        <v>176</v>
      </c>
      <c r="AT259" s="244" t="s">
        <v>510</v>
      </c>
      <c r="AU259" s="244" t="s">
        <v>85</v>
      </c>
      <c r="AY259" s="15" t="s">
        <v>135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15" t="s">
        <v>83</v>
      </c>
      <c r="BK259" s="245">
        <f>ROUND(I259*H259,2)</f>
        <v>0</v>
      </c>
      <c r="BL259" s="15" t="s">
        <v>142</v>
      </c>
      <c r="BM259" s="244" t="s">
        <v>518</v>
      </c>
    </row>
    <row r="260" spans="1:47" s="2" customFormat="1" ht="12">
      <c r="A260" s="36"/>
      <c r="B260" s="37"/>
      <c r="C260" s="38"/>
      <c r="D260" s="246" t="s">
        <v>144</v>
      </c>
      <c r="E260" s="38"/>
      <c r="F260" s="247" t="s">
        <v>517</v>
      </c>
      <c r="G260" s="38"/>
      <c r="H260" s="38"/>
      <c r="I260" s="142"/>
      <c r="J260" s="38"/>
      <c r="K260" s="38"/>
      <c r="L260" s="42"/>
      <c r="M260" s="248"/>
      <c r="N260" s="249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144</v>
      </c>
      <c r="AU260" s="15" t="s">
        <v>85</v>
      </c>
    </row>
    <row r="261" spans="1:47" s="2" customFormat="1" ht="12">
      <c r="A261" s="36"/>
      <c r="B261" s="37"/>
      <c r="C261" s="38"/>
      <c r="D261" s="246" t="s">
        <v>181</v>
      </c>
      <c r="E261" s="38"/>
      <c r="F261" s="250" t="s">
        <v>519</v>
      </c>
      <c r="G261" s="38"/>
      <c r="H261" s="38"/>
      <c r="I261" s="142"/>
      <c r="J261" s="38"/>
      <c r="K261" s="38"/>
      <c r="L261" s="42"/>
      <c r="M261" s="248"/>
      <c r="N261" s="249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181</v>
      </c>
      <c r="AU261" s="15" t="s">
        <v>85</v>
      </c>
    </row>
    <row r="262" spans="1:51" s="13" customFormat="1" ht="12">
      <c r="A262" s="13"/>
      <c r="B262" s="251"/>
      <c r="C262" s="252"/>
      <c r="D262" s="246" t="s">
        <v>183</v>
      </c>
      <c r="E262" s="253" t="s">
        <v>1</v>
      </c>
      <c r="F262" s="254" t="s">
        <v>520</v>
      </c>
      <c r="G262" s="252"/>
      <c r="H262" s="255">
        <v>1.836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183</v>
      </c>
      <c r="AU262" s="261" t="s">
        <v>85</v>
      </c>
      <c r="AV262" s="13" t="s">
        <v>85</v>
      </c>
      <c r="AW262" s="13" t="s">
        <v>31</v>
      </c>
      <c r="AX262" s="13" t="s">
        <v>83</v>
      </c>
      <c r="AY262" s="261" t="s">
        <v>135</v>
      </c>
    </row>
    <row r="263" spans="1:65" s="2" customFormat="1" ht="16.5" customHeight="1">
      <c r="A263" s="36"/>
      <c r="B263" s="37"/>
      <c r="C263" s="265" t="s">
        <v>521</v>
      </c>
      <c r="D263" s="265" t="s">
        <v>510</v>
      </c>
      <c r="E263" s="266" t="s">
        <v>522</v>
      </c>
      <c r="F263" s="267" t="s">
        <v>523</v>
      </c>
      <c r="G263" s="268" t="s">
        <v>292</v>
      </c>
      <c r="H263" s="269">
        <v>8.364</v>
      </c>
      <c r="I263" s="270"/>
      <c r="J263" s="271">
        <f>ROUND(I263*H263,2)</f>
        <v>0</v>
      </c>
      <c r="K263" s="267" t="s">
        <v>141</v>
      </c>
      <c r="L263" s="272"/>
      <c r="M263" s="273" t="s">
        <v>1</v>
      </c>
      <c r="N263" s="274" t="s">
        <v>40</v>
      </c>
      <c r="O263" s="89"/>
      <c r="P263" s="242">
        <f>O263*H263</f>
        <v>0</v>
      </c>
      <c r="Q263" s="242">
        <v>0.022</v>
      </c>
      <c r="R263" s="242">
        <f>Q263*H263</f>
        <v>0.184008</v>
      </c>
      <c r="S263" s="242">
        <v>0</v>
      </c>
      <c r="T263" s="243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44" t="s">
        <v>176</v>
      </c>
      <c r="AT263" s="244" t="s">
        <v>510</v>
      </c>
      <c r="AU263" s="244" t="s">
        <v>85</v>
      </c>
      <c r="AY263" s="15" t="s">
        <v>135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15" t="s">
        <v>83</v>
      </c>
      <c r="BK263" s="245">
        <f>ROUND(I263*H263,2)</f>
        <v>0</v>
      </c>
      <c r="BL263" s="15" t="s">
        <v>142</v>
      </c>
      <c r="BM263" s="244" t="s">
        <v>524</v>
      </c>
    </row>
    <row r="264" spans="1:47" s="2" customFormat="1" ht="12">
      <c r="A264" s="36"/>
      <c r="B264" s="37"/>
      <c r="C264" s="38"/>
      <c r="D264" s="246" t="s">
        <v>144</v>
      </c>
      <c r="E264" s="38"/>
      <c r="F264" s="247" t="s">
        <v>523</v>
      </c>
      <c r="G264" s="38"/>
      <c r="H264" s="38"/>
      <c r="I264" s="142"/>
      <c r="J264" s="38"/>
      <c r="K264" s="38"/>
      <c r="L264" s="42"/>
      <c r="M264" s="248"/>
      <c r="N264" s="249"/>
      <c r="O264" s="89"/>
      <c r="P264" s="89"/>
      <c r="Q264" s="89"/>
      <c r="R264" s="89"/>
      <c r="S264" s="89"/>
      <c r="T264" s="90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144</v>
      </c>
      <c r="AU264" s="15" t="s">
        <v>85</v>
      </c>
    </row>
    <row r="265" spans="1:51" s="13" customFormat="1" ht="12">
      <c r="A265" s="13"/>
      <c r="B265" s="251"/>
      <c r="C265" s="252"/>
      <c r="D265" s="246" t="s">
        <v>183</v>
      </c>
      <c r="E265" s="253" t="s">
        <v>1</v>
      </c>
      <c r="F265" s="254" t="s">
        <v>525</v>
      </c>
      <c r="G265" s="252"/>
      <c r="H265" s="255">
        <v>8.364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183</v>
      </c>
      <c r="AU265" s="261" t="s">
        <v>85</v>
      </c>
      <c r="AV265" s="13" t="s">
        <v>85</v>
      </c>
      <c r="AW265" s="13" t="s">
        <v>31</v>
      </c>
      <c r="AX265" s="13" t="s">
        <v>83</v>
      </c>
      <c r="AY265" s="261" t="s">
        <v>135</v>
      </c>
    </row>
    <row r="266" spans="1:65" s="2" customFormat="1" ht="16.5" customHeight="1">
      <c r="A266" s="36"/>
      <c r="B266" s="37"/>
      <c r="C266" s="265" t="s">
        <v>526</v>
      </c>
      <c r="D266" s="265" t="s">
        <v>510</v>
      </c>
      <c r="E266" s="266" t="s">
        <v>527</v>
      </c>
      <c r="F266" s="267" t="s">
        <v>528</v>
      </c>
      <c r="G266" s="268" t="s">
        <v>292</v>
      </c>
      <c r="H266" s="269">
        <v>107.1</v>
      </c>
      <c r="I266" s="270"/>
      <c r="J266" s="271">
        <f>ROUND(I266*H266,2)</f>
        <v>0</v>
      </c>
      <c r="K266" s="267" t="s">
        <v>141</v>
      </c>
      <c r="L266" s="272"/>
      <c r="M266" s="273" t="s">
        <v>1</v>
      </c>
      <c r="N266" s="274" t="s">
        <v>40</v>
      </c>
      <c r="O266" s="89"/>
      <c r="P266" s="242">
        <f>O266*H266</f>
        <v>0</v>
      </c>
      <c r="Q266" s="242">
        <v>0.024</v>
      </c>
      <c r="R266" s="242">
        <f>Q266*H266</f>
        <v>2.5704</v>
      </c>
      <c r="S266" s="242">
        <v>0</v>
      </c>
      <c r="T266" s="243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4" t="s">
        <v>176</v>
      </c>
      <c r="AT266" s="244" t="s">
        <v>510</v>
      </c>
      <c r="AU266" s="244" t="s">
        <v>85</v>
      </c>
      <c r="AY266" s="15" t="s">
        <v>135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15" t="s">
        <v>83</v>
      </c>
      <c r="BK266" s="245">
        <f>ROUND(I266*H266,2)</f>
        <v>0</v>
      </c>
      <c r="BL266" s="15" t="s">
        <v>142</v>
      </c>
      <c r="BM266" s="244" t="s">
        <v>529</v>
      </c>
    </row>
    <row r="267" spans="1:47" s="2" customFormat="1" ht="12">
      <c r="A267" s="36"/>
      <c r="B267" s="37"/>
      <c r="C267" s="38"/>
      <c r="D267" s="246" t="s">
        <v>144</v>
      </c>
      <c r="E267" s="38"/>
      <c r="F267" s="247" t="s">
        <v>528</v>
      </c>
      <c r="G267" s="38"/>
      <c r="H267" s="38"/>
      <c r="I267" s="142"/>
      <c r="J267" s="38"/>
      <c r="K267" s="38"/>
      <c r="L267" s="42"/>
      <c r="M267" s="248"/>
      <c r="N267" s="249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144</v>
      </c>
      <c r="AU267" s="15" t="s">
        <v>85</v>
      </c>
    </row>
    <row r="268" spans="1:51" s="13" customFormat="1" ht="12">
      <c r="A268" s="13"/>
      <c r="B268" s="251"/>
      <c r="C268" s="252"/>
      <c r="D268" s="246" t="s">
        <v>183</v>
      </c>
      <c r="E268" s="253" t="s">
        <v>1</v>
      </c>
      <c r="F268" s="254" t="s">
        <v>530</v>
      </c>
      <c r="G268" s="252"/>
      <c r="H268" s="255">
        <v>107.1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1" t="s">
        <v>183</v>
      </c>
      <c r="AU268" s="261" t="s">
        <v>85</v>
      </c>
      <c r="AV268" s="13" t="s">
        <v>85</v>
      </c>
      <c r="AW268" s="13" t="s">
        <v>31</v>
      </c>
      <c r="AX268" s="13" t="s">
        <v>83</v>
      </c>
      <c r="AY268" s="261" t="s">
        <v>135</v>
      </c>
    </row>
    <row r="269" spans="1:65" s="2" customFormat="1" ht="16.5" customHeight="1">
      <c r="A269" s="36"/>
      <c r="B269" s="37"/>
      <c r="C269" s="265" t="s">
        <v>531</v>
      </c>
      <c r="D269" s="265" t="s">
        <v>510</v>
      </c>
      <c r="E269" s="266" t="s">
        <v>532</v>
      </c>
      <c r="F269" s="267" t="s">
        <v>533</v>
      </c>
      <c r="G269" s="268" t="s">
        <v>292</v>
      </c>
      <c r="H269" s="269">
        <v>104.244</v>
      </c>
      <c r="I269" s="270"/>
      <c r="J269" s="271">
        <f>ROUND(I269*H269,2)</f>
        <v>0</v>
      </c>
      <c r="K269" s="267" t="s">
        <v>141</v>
      </c>
      <c r="L269" s="272"/>
      <c r="M269" s="273" t="s">
        <v>1</v>
      </c>
      <c r="N269" s="274" t="s">
        <v>40</v>
      </c>
      <c r="O269" s="89"/>
      <c r="P269" s="242">
        <f>O269*H269</f>
        <v>0</v>
      </c>
      <c r="Q269" s="242">
        <v>0.108</v>
      </c>
      <c r="R269" s="242">
        <f>Q269*H269</f>
        <v>11.258352</v>
      </c>
      <c r="S269" s="242">
        <v>0</v>
      </c>
      <c r="T269" s="243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44" t="s">
        <v>176</v>
      </c>
      <c r="AT269" s="244" t="s">
        <v>510</v>
      </c>
      <c r="AU269" s="244" t="s">
        <v>85</v>
      </c>
      <c r="AY269" s="15" t="s">
        <v>135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5" t="s">
        <v>83</v>
      </c>
      <c r="BK269" s="245">
        <f>ROUND(I269*H269,2)</f>
        <v>0</v>
      </c>
      <c r="BL269" s="15" t="s">
        <v>142</v>
      </c>
      <c r="BM269" s="244" t="s">
        <v>534</v>
      </c>
    </row>
    <row r="270" spans="1:47" s="2" customFormat="1" ht="12">
      <c r="A270" s="36"/>
      <c r="B270" s="37"/>
      <c r="C270" s="38"/>
      <c r="D270" s="246" t="s">
        <v>144</v>
      </c>
      <c r="E270" s="38"/>
      <c r="F270" s="247" t="s">
        <v>533</v>
      </c>
      <c r="G270" s="38"/>
      <c r="H270" s="38"/>
      <c r="I270" s="142"/>
      <c r="J270" s="38"/>
      <c r="K270" s="38"/>
      <c r="L270" s="42"/>
      <c r="M270" s="248"/>
      <c r="N270" s="249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144</v>
      </c>
      <c r="AU270" s="15" t="s">
        <v>85</v>
      </c>
    </row>
    <row r="271" spans="1:51" s="13" customFormat="1" ht="12">
      <c r="A271" s="13"/>
      <c r="B271" s="251"/>
      <c r="C271" s="252"/>
      <c r="D271" s="246" t="s">
        <v>183</v>
      </c>
      <c r="E271" s="253" t="s">
        <v>1</v>
      </c>
      <c r="F271" s="254" t="s">
        <v>535</v>
      </c>
      <c r="G271" s="252"/>
      <c r="H271" s="255">
        <v>104.244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1" t="s">
        <v>183</v>
      </c>
      <c r="AU271" s="261" t="s">
        <v>85</v>
      </c>
      <c r="AV271" s="13" t="s">
        <v>85</v>
      </c>
      <c r="AW271" s="13" t="s">
        <v>31</v>
      </c>
      <c r="AX271" s="13" t="s">
        <v>83</v>
      </c>
      <c r="AY271" s="261" t="s">
        <v>135</v>
      </c>
    </row>
    <row r="272" spans="1:65" s="2" customFormat="1" ht="16.5" customHeight="1">
      <c r="A272" s="36"/>
      <c r="B272" s="37"/>
      <c r="C272" s="265" t="s">
        <v>536</v>
      </c>
      <c r="D272" s="265" t="s">
        <v>510</v>
      </c>
      <c r="E272" s="266" t="s">
        <v>537</v>
      </c>
      <c r="F272" s="267" t="s">
        <v>538</v>
      </c>
      <c r="G272" s="268" t="s">
        <v>292</v>
      </c>
      <c r="H272" s="269">
        <v>2</v>
      </c>
      <c r="I272" s="270"/>
      <c r="J272" s="271">
        <f>ROUND(I272*H272,2)</f>
        <v>0</v>
      </c>
      <c r="K272" s="267" t="s">
        <v>141</v>
      </c>
      <c r="L272" s="272"/>
      <c r="M272" s="273" t="s">
        <v>1</v>
      </c>
      <c r="N272" s="274" t="s">
        <v>40</v>
      </c>
      <c r="O272" s="89"/>
      <c r="P272" s="242">
        <f>O272*H272</f>
        <v>0</v>
      </c>
      <c r="Q272" s="242">
        <v>0.061</v>
      </c>
      <c r="R272" s="242">
        <f>Q272*H272</f>
        <v>0.122</v>
      </c>
      <c r="S272" s="242">
        <v>0</v>
      </c>
      <c r="T272" s="243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44" t="s">
        <v>176</v>
      </c>
      <c r="AT272" s="244" t="s">
        <v>510</v>
      </c>
      <c r="AU272" s="244" t="s">
        <v>85</v>
      </c>
      <c r="AY272" s="15" t="s">
        <v>135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15" t="s">
        <v>83</v>
      </c>
      <c r="BK272" s="245">
        <f>ROUND(I272*H272,2)</f>
        <v>0</v>
      </c>
      <c r="BL272" s="15" t="s">
        <v>142</v>
      </c>
      <c r="BM272" s="244" t="s">
        <v>539</v>
      </c>
    </row>
    <row r="273" spans="1:47" s="2" customFormat="1" ht="12">
      <c r="A273" s="36"/>
      <c r="B273" s="37"/>
      <c r="C273" s="38"/>
      <c r="D273" s="246" t="s">
        <v>144</v>
      </c>
      <c r="E273" s="38"/>
      <c r="F273" s="247" t="s">
        <v>538</v>
      </c>
      <c r="G273" s="38"/>
      <c r="H273" s="38"/>
      <c r="I273" s="142"/>
      <c r="J273" s="38"/>
      <c r="K273" s="38"/>
      <c r="L273" s="42"/>
      <c r="M273" s="248"/>
      <c r="N273" s="249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144</v>
      </c>
      <c r="AU273" s="15" t="s">
        <v>85</v>
      </c>
    </row>
    <row r="274" spans="1:47" s="2" customFormat="1" ht="12">
      <c r="A274" s="36"/>
      <c r="B274" s="37"/>
      <c r="C274" s="38"/>
      <c r="D274" s="246" t="s">
        <v>181</v>
      </c>
      <c r="E274" s="38"/>
      <c r="F274" s="250" t="s">
        <v>540</v>
      </c>
      <c r="G274" s="38"/>
      <c r="H274" s="38"/>
      <c r="I274" s="142"/>
      <c r="J274" s="38"/>
      <c r="K274" s="38"/>
      <c r="L274" s="42"/>
      <c r="M274" s="248"/>
      <c r="N274" s="249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181</v>
      </c>
      <c r="AU274" s="15" t="s">
        <v>85</v>
      </c>
    </row>
    <row r="275" spans="1:51" s="13" customFormat="1" ht="12">
      <c r="A275" s="13"/>
      <c r="B275" s="251"/>
      <c r="C275" s="252"/>
      <c r="D275" s="246" t="s">
        <v>183</v>
      </c>
      <c r="E275" s="253" t="s">
        <v>1</v>
      </c>
      <c r="F275" s="254" t="s">
        <v>85</v>
      </c>
      <c r="G275" s="252"/>
      <c r="H275" s="255">
        <v>2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183</v>
      </c>
      <c r="AU275" s="261" t="s">
        <v>85</v>
      </c>
      <c r="AV275" s="13" t="s">
        <v>85</v>
      </c>
      <c r="AW275" s="13" t="s">
        <v>31</v>
      </c>
      <c r="AX275" s="13" t="s">
        <v>83</v>
      </c>
      <c r="AY275" s="261" t="s">
        <v>135</v>
      </c>
    </row>
    <row r="276" spans="1:65" s="2" customFormat="1" ht="16.5" customHeight="1">
      <c r="A276" s="36"/>
      <c r="B276" s="37"/>
      <c r="C276" s="265" t="s">
        <v>541</v>
      </c>
      <c r="D276" s="265" t="s">
        <v>510</v>
      </c>
      <c r="E276" s="266" t="s">
        <v>542</v>
      </c>
      <c r="F276" s="267" t="s">
        <v>543</v>
      </c>
      <c r="G276" s="268" t="s">
        <v>344</v>
      </c>
      <c r="H276" s="269">
        <v>39</v>
      </c>
      <c r="I276" s="270"/>
      <c r="J276" s="271">
        <f>ROUND(I276*H276,2)</f>
        <v>0</v>
      </c>
      <c r="K276" s="267" t="s">
        <v>141</v>
      </c>
      <c r="L276" s="272"/>
      <c r="M276" s="273" t="s">
        <v>1</v>
      </c>
      <c r="N276" s="274" t="s">
        <v>40</v>
      </c>
      <c r="O276" s="89"/>
      <c r="P276" s="242">
        <f>O276*H276</f>
        <v>0</v>
      </c>
      <c r="Q276" s="242">
        <v>1</v>
      </c>
      <c r="R276" s="242">
        <f>Q276*H276</f>
        <v>39</v>
      </c>
      <c r="S276" s="242">
        <v>0</v>
      </c>
      <c r="T276" s="24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44" t="s">
        <v>176</v>
      </c>
      <c r="AT276" s="244" t="s">
        <v>510</v>
      </c>
      <c r="AU276" s="244" t="s">
        <v>85</v>
      </c>
      <c r="AY276" s="15" t="s">
        <v>135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15" t="s">
        <v>83</v>
      </c>
      <c r="BK276" s="245">
        <f>ROUND(I276*H276,2)</f>
        <v>0</v>
      </c>
      <c r="BL276" s="15" t="s">
        <v>142</v>
      </c>
      <c r="BM276" s="244" t="s">
        <v>544</v>
      </c>
    </row>
    <row r="277" spans="1:47" s="2" customFormat="1" ht="12">
      <c r="A277" s="36"/>
      <c r="B277" s="37"/>
      <c r="C277" s="38"/>
      <c r="D277" s="246" t="s">
        <v>144</v>
      </c>
      <c r="E277" s="38"/>
      <c r="F277" s="247" t="s">
        <v>543</v>
      </c>
      <c r="G277" s="38"/>
      <c r="H277" s="38"/>
      <c r="I277" s="142"/>
      <c r="J277" s="38"/>
      <c r="K277" s="38"/>
      <c r="L277" s="42"/>
      <c r="M277" s="248"/>
      <c r="N277" s="249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144</v>
      </c>
      <c r="AU277" s="15" t="s">
        <v>85</v>
      </c>
    </row>
    <row r="278" spans="1:47" s="2" customFormat="1" ht="12">
      <c r="A278" s="36"/>
      <c r="B278" s="37"/>
      <c r="C278" s="38"/>
      <c r="D278" s="246" t="s">
        <v>181</v>
      </c>
      <c r="E278" s="38"/>
      <c r="F278" s="250" t="s">
        <v>545</v>
      </c>
      <c r="G278" s="38"/>
      <c r="H278" s="38"/>
      <c r="I278" s="142"/>
      <c r="J278" s="38"/>
      <c r="K278" s="38"/>
      <c r="L278" s="42"/>
      <c r="M278" s="248"/>
      <c r="N278" s="249"/>
      <c r="O278" s="89"/>
      <c r="P278" s="89"/>
      <c r="Q278" s="89"/>
      <c r="R278" s="89"/>
      <c r="S278" s="89"/>
      <c r="T278" s="90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181</v>
      </c>
      <c r="AU278" s="15" t="s">
        <v>85</v>
      </c>
    </row>
    <row r="279" spans="1:51" s="13" customFormat="1" ht="12">
      <c r="A279" s="13"/>
      <c r="B279" s="251"/>
      <c r="C279" s="252"/>
      <c r="D279" s="246" t="s">
        <v>183</v>
      </c>
      <c r="E279" s="253" t="s">
        <v>1</v>
      </c>
      <c r="F279" s="254" t="s">
        <v>546</v>
      </c>
      <c r="G279" s="252"/>
      <c r="H279" s="255">
        <v>39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1" t="s">
        <v>183</v>
      </c>
      <c r="AU279" s="261" t="s">
        <v>85</v>
      </c>
      <c r="AV279" s="13" t="s">
        <v>85</v>
      </c>
      <c r="AW279" s="13" t="s">
        <v>31</v>
      </c>
      <c r="AX279" s="13" t="s">
        <v>83</v>
      </c>
      <c r="AY279" s="261" t="s">
        <v>135</v>
      </c>
    </row>
    <row r="280" spans="1:65" s="2" customFormat="1" ht="21.75" customHeight="1">
      <c r="A280" s="36"/>
      <c r="B280" s="37"/>
      <c r="C280" s="265" t="s">
        <v>547</v>
      </c>
      <c r="D280" s="265" t="s">
        <v>510</v>
      </c>
      <c r="E280" s="266" t="s">
        <v>548</v>
      </c>
      <c r="F280" s="267" t="s">
        <v>549</v>
      </c>
      <c r="G280" s="268" t="s">
        <v>154</v>
      </c>
      <c r="H280" s="269">
        <v>82.636</v>
      </c>
      <c r="I280" s="270"/>
      <c r="J280" s="271">
        <f>ROUND(I280*H280,2)</f>
        <v>0</v>
      </c>
      <c r="K280" s="267" t="s">
        <v>141</v>
      </c>
      <c r="L280" s="272"/>
      <c r="M280" s="273" t="s">
        <v>1</v>
      </c>
      <c r="N280" s="274" t="s">
        <v>40</v>
      </c>
      <c r="O280" s="89"/>
      <c r="P280" s="242">
        <f>O280*H280</f>
        <v>0</v>
      </c>
      <c r="Q280" s="242">
        <v>0.011</v>
      </c>
      <c r="R280" s="242">
        <f>Q280*H280</f>
        <v>0.9089959999999999</v>
      </c>
      <c r="S280" s="242">
        <v>0</v>
      </c>
      <c r="T280" s="243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44" t="s">
        <v>176</v>
      </c>
      <c r="AT280" s="244" t="s">
        <v>510</v>
      </c>
      <c r="AU280" s="244" t="s">
        <v>85</v>
      </c>
      <c r="AY280" s="15" t="s">
        <v>135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15" t="s">
        <v>83</v>
      </c>
      <c r="BK280" s="245">
        <f>ROUND(I280*H280,2)</f>
        <v>0</v>
      </c>
      <c r="BL280" s="15" t="s">
        <v>142</v>
      </c>
      <c r="BM280" s="244" t="s">
        <v>550</v>
      </c>
    </row>
    <row r="281" spans="1:47" s="2" customFormat="1" ht="12">
      <c r="A281" s="36"/>
      <c r="B281" s="37"/>
      <c r="C281" s="38"/>
      <c r="D281" s="246" t="s">
        <v>144</v>
      </c>
      <c r="E281" s="38"/>
      <c r="F281" s="247" t="s">
        <v>549</v>
      </c>
      <c r="G281" s="38"/>
      <c r="H281" s="38"/>
      <c r="I281" s="142"/>
      <c r="J281" s="38"/>
      <c r="K281" s="38"/>
      <c r="L281" s="42"/>
      <c r="M281" s="248"/>
      <c r="N281" s="249"/>
      <c r="O281" s="89"/>
      <c r="P281" s="89"/>
      <c r="Q281" s="89"/>
      <c r="R281" s="89"/>
      <c r="S281" s="89"/>
      <c r="T281" s="9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144</v>
      </c>
      <c r="AU281" s="15" t="s">
        <v>85</v>
      </c>
    </row>
    <row r="282" spans="1:51" s="13" customFormat="1" ht="12">
      <c r="A282" s="13"/>
      <c r="B282" s="251"/>
      <c r="C282" s="252"/>
      <c r="D282" s="246" t="s">
        <v>183</v>
      </c>
      <c r="E282" s="253" t="s">
        <v>1</v>
      </c>
      <c r="F282" s="254" t="s">
        <v>551</v>
      </c>
      <c r="G282" s="252"/>
      <c r="H282" s="255">
        <v>82.636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1" t="s">
        <v>183</v>
      </c>
      <c r="AU282" s="261" t="s">
        <v>85</v>
      </c>
      <c r="AV282" s="13" t="s">
        <v>85</v>
      </c>
      <c r="AW282" s="13" t="s">
        <v>31</v>
      </c>
      <c r="AX282" s="13" t="s">
        <v>83</v>
      </c>
      <c r="AY282" s="261" t="s">
        <v>135</v>
      </c>
    </row>
    <row r="283" spans="1:65" s="2" customFormat="1" ht="21.75" customHeight="1">
      <c r="A283" s="36"/>
      <c r="B283" s="37"/>
      <c r="C283" s="265" t="s">
        <v>552</v>
      </c>
      <c r="D283" s="265" t="s">
        <v>510</v>
      </c>
      <c r="E283" s="266" t="s">
        <v>553</v>
      </c>
      <c r="F283" s="267" t="s">
        <v>554</v>
      </c>
      <c r="G283" s="268" t="s">
        <v>154</v>
      </c>
      <c r="H283" s="269">
        <v>27.545</v>
      </c>
      <c r="I283" s="270"/>
      <c r="J283" s="271">
        <f>ROUND(I283*H283,2)</f>
        <v>0</v>
      </c>
      <c r="K283" s="267" t="s">
        <v>141</v>
      </c>
      <c r="L283" s="272"/>
      <c r="M283" s="273" t="s">
        <v>1</v>
      </c>
      <c r="N283" s="274" t="s">
        <v>40</v>
      </c>
      <c r="O283" s="89"/>
      <c r="P283" s="242">
        <f>O283*H283</f>
        <v>0</v>
      </c>
      <c r="Q283" s="242">
        <v>0.012</v>
      </c>
      <c r="R283" s="242">
        <f>Q283*H283</f>
        <v>0.33054</v>
      </c>
      <c r="S283" s="242">
        <v>0</v>
      </c>
      <c r="T283" s="243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44" t="s">
        <v>176</v>
      </c>
      <c r="AT283" s="244" t="s">
        <v>510</v>
      </c>
      <c r="AU283" s="244" t="s">
        <v>85</v>
      </c>
      <c r="AY283" s="15" t="s">
        <v>135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15" t="s">
        <v>83</v>
      </c>
      <c r="BK283" s="245">
        <f>ROUND(I283*H283,2)</f>
        <v>0</v>
      </c>
      <c r="BL283" s="15" t="s">
        <v>142</v>
      </c>
      <c r="BM283" s="244" t="s">
        <v>555</v>
      </c>
    </row>
    <row r="284" spans="1:47" s="2" customFormat="1" ht="12">
      <c r="A284" s="36"/>
      <c r="B284" s="37"/>
      <c r="C284" s="38"/>
      <c r="D284" s="246" t="s">
        <v>144</v>
      </c>
      <c r="E284" s="38"/>
      <c r="F284" s="247" t="s">
        <v>554</v>
      </c>
      <c r="G284" s="38"/>
      <c r="H284" s="38"/>
      <c r="I284" s="142"/>
      <c r="J284" s="38"/>
      <c r="K284" s="38"/>
      <c r="L284" s="42"/>
      <c r="M284" s="248"/>
      <c r="N284" s="249"/>
      <c r="O284" s="89"/>
      <c r="P284" s="89"/>
      <c r="Q284" s="89"/>
      <c r="R284" s="89"/>
      <c r="S284" s="89"/>
      <c r="T284" s="90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144</v>
      </c>
      <c r="AU284" s="15" t="s">
        <v>85</v>
      </c>
    </row>
    <row r="285" spans="1:51" s="13" customFormat="1" ht="12">
      <c r="A285" s="13"/>
      <c r="B285" s="251"/>
      <c r="C285" s="252"/>
      <c r="D285" s="246" t="s">
        <v>183</v>
      </c>
      <c r="E285" s="253" t="s">
        <v>1</v>
      </c>
      <c r="F285" s="254" t="s">
        <v>556</v>
      </c>
      <c r="G285" s="252"/>
      <c r="H285" s="255">
        <v>27.545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183</v>
      </c>
      <c r="AU285" s="261" t="s">
        <v>85</v>
      </c>
      <c r="AV285" s="13" t="s">
        <v>85</v>
      </c>
      <c r="AW285" s="13" t="s">
        <v>31</v>
      </c>
      <c r="AX285" s="13" t="s">
        <v>83</v>
      </c>
      <c r="AY285" s="261" t="s">
        <v>135</v>
      </c>
    </row>
    <row r="286" spans="1:65" s="2" customFormat="1" ht="16.5" customHeight="1">
      <c r="A286" s="36"/>
      <c r="B286" s="37"/>
      <c r="C286" s="265" t="s">
        <v>557</v>
      </c>
      <c r="D286" s="265" t="s">
        <v>510</v>
      </c>
      <c r="E286" s="266" t="s">
        <v>558</v>
      </c>
      <c r="F286" s="267" t="s">
        <v>559</v>
      </c>
      <c r="G286" s="268" t="s">
        <v>140</v>
      </c>
      <c r="H286" s="269">
        <v>211.344</v>
      </c>
      <c r="I286" s="270"/>
      <c r="J286" s="271">
        <f>ROUND(I286*H286,2)</f>
        <v>0</v>
      </c>
      <c r="K286" s="267" t="s">
        <v>141</v>
      </c>
      <c r="L286" s="272"/>
      <c r="M286" s="273" t="s">
        <v>1</v>
      </c>
      <c r="N286" s="274" t="s">
        <v>40</v>
      </c>
      <c r="O286" s="89"/>
      <c r="P286" s="242">
        <f>O286*H286</f>
        <v>0</v>
      </c>
      <c r="Q286" s="242">
        <v>0.113</v>
      </c>
      <c r="R286" s="242">
        <f>Q286*H286</f>
        <v>23.881872</v>
      </c>
      <c r="S286" s="242">
        <v>0</v>
      </c>
      <c r="T286" s="24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44" t="s">
        <v>176</v>
      </c>
      <c r="AT286" s="244" t="s">
        <v>510</v>
      </c>
      <c r="AU286" s="244" t="s">
        <v>85</v>
      </c>
      <c r="AY286" s="15" t="s">
        <v>135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15" t="s">
        <v>83</v>
      </c>
      <c r="BK286" s="245">
        <f>ROUND(I286*H286,2)</f>
        <v>0</v>
      </c>
      <c r="BL286" s="15" t="s">
        <v>142</v>
      </c>
      <c r="BM286" s="244" t="s">
        <v>560</v>
      </c>
    </row>
    <row r="287" spans="1:47" s="2" customFormat="1" ht="12">
      <c r="A287" s="36"/>
      <c r="B287" s="37"/>
      <c r="C287" s="38"/>
      <c r="D287" s="246" t="s">
        <v>144</v>
      </c>
      <c r="E287" s="38"/>
      <c r="F287" s="247" t="s">
        <v>559</v>
      </c>
      <c r="G287" s="38"/>
      <c r="H287" s="38"/>
      <c r="I287" s="142"/>
      <c r="J287" s="38"/>
      <c r="K287" s="38"/>
      <c r="L287" s="42"/>
      <c r="M287" s="248"/>
      <c r="N287" s="249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144</v>
      </c>
      <c r="AU287" s="15" t="s">
        <v>85</v>
      </c>
    </row>
    <row r="288" spans="1:47" s="2" customFormat="1" ht="12">
      <c r="A288" s="36"/>
      <c r="B288" s="37"/>
      <c r="C288" s="38"/>
      <c r="D288" s="246" t="s">
        <v>181</v>
      </c>
      <c r="E288" s="38"/>
      <c r="F288" s="250" t="s">
        <v>561</v>
      </c>
      <c r="G288" s="38"/>
      <c r="H288" s="38"/>
      <c r="I288" s="142"/>
      <c r="J288" s="38"/>
      <c r="K288" s="38"/>
      <c r="L288" s="42"/>
      <c r="M288" s="248"/>
      <c r="N288" s="249"/>
      <c r="O288" s="89"/>
      <c r="P288" s="89"/>
      <c r="Q288" s="89"/>
      <c r="R288" s="89"/>
      <c r="S288" s="89"/>
      <c r="T288" s="90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181</v>
      </c>
      <c r="AU288" s="15" t="s">
        <v>85</v>
      </c>
    </row>
    <row r="289" spans="1:51" s="13" customFormat="1" ht="12">
      <c r="A289" s="13"/>
      <c r="B289" s="251"/>
      <c r="C289" s="252"/>
      <c r="D289" s="246" t="s">
        <v>183</v>
      </c>
      <c r="E289" s="253" t="s">
        <v>1</v>
      </c>
      <c r="F289" s="254" t="s">
        <v>562</v>
      </c>
      <c r="G289" s="252"/>
      <c r="H289" s="255">
        <v>211.344</v>
      </c>
      <c r="I289" s="256"/>
      <c r="J289" s="252"/>
      <c r="K289" s="252"/>
      <c r="L289" s="257"/>
      <c r="M289" s="262"/>
      <c r="N289" s="263"/>
      <c r="O289" s="263"/>
      <c r="P289" s="263"/>
      <c r="Q289" s="263"/>
      <c r="R289" s="263"/>
      <c r="S289" s="263"/>
      <c r="T289" s="26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183</v>
      </c>
      <c r="AU289" s="261" t="s">
        <v>85</v>
      </c>
      <c r="AV289" s="13" t="s">
        <v>85</v>
      </c>
      <c r="AW289" s="13" t="s">
        <v>31</v>
      </c>
      <c r="AX289" s="13" t="s">
        <v>83</v>
      </c>
      <c r="AY289" s="261" t="s">
        <v>135</v>
      </c>
    </row>
    <row r="290" spans="1:31" s="2" customFormat="1" ht="6.95" customHeight="1">
      <c r="A290" s="36"/>
      <c r="B290" s="64"/>
      <c r="C290" s="65"/>
      <c r="D290" s="65"/>
      <c r="E290" s="65"/>
      <c r="F290" s="65"/>
      <c r="G290" s="65"/>
      <c r="H290" s="65"/>
      <c r="I290" s="181"/>
      <c r="J290" s="65"/>
      <c r="K290" s="65"/>
      <c r="L290" s="42"/>
      <c r="M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</row>
  </sheetData>
  <sheetProtection password="CC35" sheet="1" objects="1" scenarios="1" formatColumns="0" formatRows="0" autoFilter="0"/>
  <autoFilter ref="C121:K28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563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ROUND((SUM(BE124:BE273)),2)</f>
        <v>0</v>
      </c>
      <c r="G33" s="36"/>
      <c r="H33" s="36"/>
      <c r="I33" s="160">
        <v>0.21</v>
      </c>
      <c r="J33" s="159">
        <f>ROUND(((SUM(BE124:BE273))*I33),2)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ROUND((SUM(BF124:BF273)),2)</f>
        <v>0</v>
      </c>
      <c r="G34" s="36"/>
      <c r="H34" s="36"/>
      <c r="I34" s="160">
        <v>0.15</v>
      </c>
      <c r="J34" s="159">
        <f>ROUND(((SUM(BF124:BF273))*I34),2)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ROUND((SUM(BG124:BG273)),2)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ROUND((SUM(BH124:BH273)),2)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ROUND((SUM(BI124:BI273)),2)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102 - Úpravy na II/198, Sokolovská ulice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564</v>
      </c>
      <c r="E99" s="201"/>
      <c r="F99" s="201"/>
      <c r="G99" s="201"/>
      <c r="H99" s="201"/>
      <c r="I99" s="202"/>
      <c r="J99" s="203">
        <f>J188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274</v>
      </c>
      <c r="E100" s="201"/>
      <c r="F100" s="201"/>
      <c r="G100" s="201"/>
      <c r="H100" s="201"/>
      <c r="I100" s="202"/>
      <c r="J100" s="203">
        <f>J191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565</v>
      </c>
      <c r="E101" s="201"/>
      <c r="F101" s="201"/>
      <c r="G101" s="201"/>
      <c r="H101" s="201"/>
      <c r="I101" s="202"/>
      <c r="J101" s="203">
        <f>J209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275</v>
      </c>
      <c r="E102" s="201"/>
      <c r="F102" s="201"/>
      <c r="G102" s="201"/>
      <c r="H102" s="201"/>
      <c r="I102" s="202"/>
      <c r="J102" s="203">
        <f>J220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276</v>
      </c>
      <c r="E103" s="201"/>
      <c r="F103" s="201"/>
      <c r="G103" s="201"/>
      <c r="H103" s="201"/>
      <c r="I103" s="202"/>
      <c r="J103" s="203">
        <f>J239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566</v>
      </c>
      <c r="E104" s="201"/>
      <c r="F104" s="201"/>
      <c r="G104" s="201"/>
      <c r="H104" s="201"/>
      <c r="I104" s="202"/>
      <c r="J104" s="203">
        <f>J271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121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jednostranné chodníky pro pěší v ulicích Okružní a Sokolovská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111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SO 102 - Úpravy na II/198, Sokolovská ulice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Tachov</v>
      </c>
      <c r="G118" s="38"/>
      <c r="H118" s="38"/>
      <c r="I118" s="145" t="s">
        <v>21</v>
      </c>
      <c r="J118" s="77" t="str">
        <f>IF(J12="","",J12)</f>
        <v>18. 3. 2020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23</v>
      </c>
      <c r="D120" s="38"/>
      <c r="E120" s="38"/>
      <c r="F120" s="25" t="str">
        <f>E15</f>
        <v xml:space="preserve"> </v>
      </c>
      <c r="G120" s="38"/>
      <c r="H120" s="38"/>
      <c r="I120" s="145" t="s">
        <v>29</v>
      </c>
      <c r="J120" s="34" t="str">
        <f>E21</f>
        <v>Ing. Václav Lacyk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40.05" customHeight="1">
      <c r="A121" s="36"/>
      <c r="B121" s="37"/>
      <c r="C121" s="30" t="s">
        <v>27</v>
      </c>
      <c r="D121" s="38"/>
      <c r="E121" s="38"/>
      <c r="F121" s="25" t="str">
        <f>IF(E18="","",E18)</f>
        <v>Vyplň údaj</v>
      </c>
      <c r="G121" s="38"/>
      <c r="H121" s="38"/>
      <c r="I121" s="145" t="s">
        <v>32</v>
      </c>
      <c r="J121" s="34" t="str">
        <f>E24</f>
        <v>D PROJEKT PLZEŇ Nedvěd s.r.o.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122</v>
      </c>
      <c r="D123" s="208" t="s">
        <v>60</v>
      </c>
      <c r="E123" s="208" t="s">
        <v>56</v>
      </c>
      <c r="F123" s="208" t="s">
        <v>57</v>
      </c>
      <c r="G123" s="208" t="s">
        <v>123</v>
      </c>
      <c r="H123" s="208" t="s">
        <v>124</v>
      </c>
      <c r="I123" s="209" t="s">
        <v>125</v>
      </c>
      <c r="J123" s="208" t="s">
        <v>116</v>
      </c>
      <c r="K123" s="210" t="s">
        <v>126</v>
      </c>
      <c r="L123" s="211"/>
      <c r="M123" s="98" t="s">
        <v>1</v>
      </c>
      <c r="N123" s="99" t="s">
        <v>39</v>
      </c>
      <c r="O123" s="99" t="s">
        <v>127</v>
      </c>
      <c r="P123" s="99" t="s">
        <v>128</v>
      </c>
      <c r="Q123" s="99" t="s">
        <v>129</v>
      </c>
      <c r="R123" s="99" t="s">
        <v>130</v>
      </c>
      <c r="S123" s="99" t="s">
        <v>131</v>
      </c>
      <c r="T123" s="100" t="s">
        <v>132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133</v>
      </c>
      <c r="D124" s="38"/>
      <c r="E124" s="38"/>
      <c r="F124" s="38"/>
      <c r="G124" s="38"/>
      <c r="H124" s="38"/>
      <c r="I124" s="142"/>
      <c r="J124" s="212">
        <f>BK124</f>
        <v>0</v>
      </c>
      <c r="K124" s="38"/>
      <c r="L124" s="42"/>
      <c r="M124" s="101"/>
      <c r="N124" s="213"/>
      <c r="O124" s="102"/>
      <c r="P124" s="214">
        <f>P125</f>
        <v>0</v>
      </c>
      <c r="Q124" s="102"/>
      <c r="R124" s="214">
        <f>R125</f>
        <v>54.128661560000005</v>
      </c>
      <c r="S124" s="102"/>
      <c r="T124" s="215">
        <f>T125</f>
        <v>65.3523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74</v>
      </c>
      <c r="AU124" s="15" t="s">
        <v>118</v>
      </c>
      <c r="BK124" s="216">
        <f>BK125</f>
        <v>0</v>
      </c>
    </row>
    <row r="125" spans="1:63" s="12" customFormat="1" ht="25.9" customHeight="1">
      <c r="A125" s="12"/>
      <c r="B125" s="217"/>
      <c r="C125" s="218"/>
      <c r="D125" s="219" t="s">
        <v>74</v>
      </c>
      <c r="E125" s="220" t="s">
        <v>134</v>
      </c>
      <c r="F125" s="220" t="s">
        <v>277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P126+P188+P191+P209+P220+P239+P271</f>
        <v>0</v>
      </c>
      <c r="Q125" s="225"/>
      <c r="R125" s="226">
        <f>R126+R188+R191+R209+R220+R239+R271</f>
        <v>54.128661560000005</v>
      </c>
      <c r="S125" s="225"/>
      <c r="T125" s="227">
        <f>T126+T188+T191+T209+T220+T239+T271</f>
        <v>65.3523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74</v>
      </c>
      <c r="AU125" s="229" t="s">
        <v>75</v>
      </c>
      <c r="AY125" s="228" t="s">
        <v>135</v>
      </c>
      <c r="BK125" s="230">
        <f>BK126+BK188+BK191+BK209+BK220+BK239+BK271</f>
        <v>0</v>
      </c>
    </row>
    <row r="126" spans="1:63" s="12" customFormat="1" ht="22.8" customHeight="1">
      <c r="A126" s="12"/>
      <c r="B126" s="217"/>
      <c r="C126" s="218"/>
      <c r="D126" s="219" t="s">
        <v>74</v>
      </c>
      <c r="E126" s="231" t="s">
        <v>83</v>
      </c>
      <c r="F126" s="231" t="s">
        <v>136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SUM(P127:P187)</f>
        <v>0</v>
      </c>
      <c r="Q126" s="225"/>
      <c r="R126" s="226">
        <f>SUM(R127:R187)</f>
        <v>0.013649000000000001</v>
      </c>
      <c r="S126" s="225"/>
      <c r="T126" s="227">
        <f>SUM(T127:T187)</f>
        <v>61.2823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83</v>
      </c>
      <c r="AT126" s="229" t="s">
        <v>74</v>
      </c>
      <c r="AU126" s="229" t="s">
        <v>83</v>
      </c>
      <c r="AY126" s="228" t="s">
        <v>135</v>
      </c>
      <c r="BK126" s="230">
        <f>SUM(BK127:BK187)</f>
        <v>0</v>
      </c>
    </row>
    <row r="127" spans="1:65" s="2" customFormat="1" ht="16.5" customHeight="1">
      <c r="A127" s="36"/>
      <c r="B127" s="37"/>
      <c r="C127" s="233" t="s">
        <v>83</v>
      </c>
      <c r="D127" s="233" t="s">
        <v>137</v>
      </c>
      <c r="E127" s="234" t="s">
        <v>286</v>
      </c>
      <c r="F127" s="235" t="s">
        <v>287</v>
      </c>
      <c r="G127" s="236" t="s">
        <v>140</v>
      </c>
      <c r="H127" s="237">
        <v>4</v>
      </c>
      <c r="I127" s="238"/>
      <c r="J127" s="239">
        <f>ROUND(I127*H127,2)</f>
        <v>0</v>
      </c>
      <c r="K127" s="235" t="s">
        <v>141</v>
      </c>
      <c r="L127" s="42"/>
      <c r="M127" s="240" t="s">
        <v>1</v>
      </c>
      <c r="N127" s="241" t="s">
        <v>40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0.22</v>
      </c>
      <c r="T127" s="243">
        <f>S127*H127</f>
        <v>0.88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142</v>
      </c>
      <c r="AT127" s="244" t="s">
        <v>137</v>
      </c>
      <c r="AU127" s="244" t="s">
        <v>85</v>
      </c>
      <c r="AY127" s="15" t="s">
        <v>135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83</v>
      </c>
      <c r="BK127" s="245">
        <f>ROUND(I127*H127,2)</f>
        <v>0</v>
      </c>
      <c r="BL127" s="15" t="s">
        <v>142</v>
      </c>
      <c r="BM127" s="244" t="s">
        <v>567</v>
      </c>
    </row>
    <row r="128" spans="1:47" s="2" customFormat="1" ht="12">
      <c r="A128" s="36"/>
      <c r="B128" s="37"/>
      <c r="C128" s="38"/>
      <c r="D128" s="246" t="s">
        <v>144</v>
      </c>
      <c r="E128" s="38"/>
      <c r="F128" s="247" t="s">
        <v>289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144</v>
      </c>
      <c r="AU128" s="15" t="s">
        <v>85</v>
      </c>
    </row>
    <row r="129" spans="1:65" s="2" customFormat="1" ht="21.75" customHeight="1">
      <c r="A129" s="36"/>
      <c r="B129" s="37"/>
      <c r="C129" s="233" t="s">
        <v>85</v>
      </c>
      <c r="D129" s="233" t="s">
        <v>137</v>
      </c>
      <c r="E129" s="234" t="s">
        <v>568</v>
      </c>
      <c r="F129" s="235" t="s">
        <v>569</v>
      </c>
      <c r="G129" s="236" t="s">
        <v>140</v>
      </c>
      <c r="H129" s="237">
        <v>80</v>
      </c>
      <c r="I129" s="238"/>
      <c r="J129" s="239">
        <f>ROUND(I129*H129,2)</f>
        <v>0</v>
      </c>
      <c r="K129" s="235" t="s">
        <v>141</v>
      </c>
      <c r="L129" s="42"/>
      <c r="M129" s="240" t="s">
        <v>1</v>
      </c>
      <c r="N129" s="241" t="s">
        <v>40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0.29</v>
      </c>
      <c r="T129" s="243">
        <f>S129*H129</f>
        <v>23.2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142</v>
      </c>
      <c r="AT129" s="244" t="s">
        <v>137</v>
      </c>
      <c r="AU129" s="244" t="s">
        <v>85</v>
      </c>
      <c r="AY129" s="15" t="s">
        <v>135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83</v>
      </c>
      <c r="BK129" s="245">
        <f>ROUND(I129*H129,2)</f>
        <v>0</v>
      </c>
      <c r="BL129" s="15" t="s">
        <v>142</v>
      </c>
      <c r="BM129" s="244" t="s">
        <v>570</v>
      </c>
    </row>
    <row r="130" spans="1:47" s="2" customFormat="1" ht="12">
      <c r="A130" s="36"/>
      <c r="B130" s="37"/>
      <c r="C130" s="38"/>
      <c r="D130" s="246" t="s">
        <v>144</v>
      </c>
      <c r="E130" s="38"/>
      <c r="F130" s="247" t="s">
        <v>571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144</v>
      </c>
      <c r="AU130" s="15" t="s">
        <v>85</v>
      </c>
    </row>
    <row r="131" spans="1:65" s="2" customFormat="1" ht="21.75" customHeight="1">
      <c r="A131" s="36"/>
      <c r="B131" s="37"/>
      <c r="C131" s="233" t="s">
        <v>151</v>
      </c>
      <c r="D131" s="233" t="s">
        <v>137</v>
      </c>
      <c r="E131" s="234" t="s">
        <v>572</v>
      </c>
      <c r="F131" s="235" t="s">
        <v>573</v>
      </c>
      <c r="G131" s="236" t="s">
        <v>140</v>
      </c>
      <c r="H131" s="237">
        <v>180.6</v>
      </c>
      <c r="I131" s="238"/>
      <c r="J131" s="239">
        <f>ROUND(I131*H131,2)</f>
        <v>0</v>
      </c>
      <c r="K131" s="235" t="s">
        <v>141</v>
      </c>
      <c r="L131" s="42"/>
      <c r="M131" s="240" t="s">
        <v>1</v>
      </c>
      <c r="N131" s="241" t="s">
        <v>40</v>
      </c>
      <c r="O131" s="89"/>
      <c r="P131" s="242">
        <f>O131*H131</f>
        <v>0</v>
      </c>
      <c r="Q131" s="242">
        <v>4E-05</v>
      </c>
      <c r="R131" s="242">
        <f>Q131*H131</f>
        <v>0.007224</v>
      </c>
      <c r="S131" s="242">
        <v>0.103</v>
      </c>
      <c r="T131" s="243">
        <f>S131*H131</f>
        <v>18.601799999999997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4" t="s">
        <v>142</v>
      </c>
      <c r="AT131" s="244" t="s">
        <v>137</v>
      </c>
      <c r="AU131" s="244" t="s">
        <v>85</v>
      </c>
      <c r="AY131" s="15" t="s">
        <v>135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5" t="s">
        <v>83</v>
      </c>
      <c r="BK131" s="245">
        <f>ROUND(I131*H131,2)</f>
        <v>0</v>
      </c>
      <c r="BL131" s="15" t="s">
        <v>142</v>
      </c>
      <c r="BM131" s="244" t="s">
        <v>574</v>
      </c>
    </row>
    <row r="132" spans="1:47" s="2" customFormat="1" ht="12">
      <c r="A132" s="36"/>
      <c r="B132" s="37"/>
      <c r="C132" s="38"/>
      <c r="D132" s="246" t="s">
        <v>144</v>
      </c>
      <c r="E132" s="38"/>
      <c r="F132" s="247" t="s">
        <v>575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144</v>
      </c>
      <c r="AU132" s="15" t="s">
        <v>85</v>
      </c>
    </row>
    <row r="133" spans="1:65" s="2" customFormat="1" ht="21.75" customHeight="1">
      <c r="A133" s="36"/>
      <c r="B133" s="37"/>
      <c r="C133" s="233" t="s">
        <v>142</v>
      </c>
      <c r="D133" s="233" t="s">
        <v>137</v>
      </c>
      <c r="E133" s="234" t="s">
        <v>576</v>
      </c>
      <c r="F133" s="235" t="s">
        <v>577</v>
      </c>
      <c r="G133" s="236" t="s">
        <v>140</v>
      </c>
      <c r="H133" s="237">
        <v>128.5</v>
      </c>
      <c r="I133" s="238"/>
      <c r="J133" s="239">
        <f>ROUND(I133*H133,2)</f>
        <v>0</v>
      </c>
      <c r="K133" s="235" t="s">
        <v>141</v>
      </c>
      <c r="L133" s="42"/>
      <c r="M133" s="240" t="s">
        <v>1</v>
      </c>
      <c r="N133" s="241" t="s">
        <v>40</v>
      </c>
      <c r="O133" s="89"/>
      <c r="P133" s="242">
        <f>O133*H133</f>
        <v>0</v>
      </c>
      <c r="Q133" s="242">
        <v>5E-05</v>
      </c>
      <c r="R133" s="242">
        <f>Q133*H133</f>
        <v>0.006425</v>
      </c>
      <c r="S133" s="242">
        <v>0.128</v>
      </c>
      <c r="T133" s="243">
        <f>S133*H133</f>
        <v>16.448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142</v>
      </c>
      <c r="AT133" s="244" t="s">
        <v>137</v>
      </c>
      <c r="AU133" s="244" t="s">
        <v>85</v>
      </c>
      <c r="AY133" s="15" t="s">
        <v>135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83</v>
      </c>
      <c r="BK133" s="245">
        <f>ROUND(I133*H133,2)</f>
        <v>0</v>
      </c>
      <c r="BL133" s="15" t="s">
        <v>142</v>
      </c>
      <c r="BM133" s="244" t="s">
        <v>578</v>
      </c>
    </row>
    <row r="134" spans="1:47" s="2" customFormat="1" ht="12">
      <c r="A134" s="36"/>
      <c r="B134" s="37"/>
      <c r="C134" s="38"/>
      <c r="D134" s="246" t="s">
        <v>144</v>
      </c>
      <c r="E134" s="38"/>
      <c r="F134" s="247" t="s">
        <v>579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144</v>
      </c>
      <c r="AU134" s="15" t="s">
        <v>85</v>
      </c>
    </row>
    <row r="135" spans="1:47" s="2" customFormat="1" ht="12">
      <c r="A135" s="36"/>
      <c r="B135" s="37"/>
      <c r="C135" s="38"/>
      <c r="D135" s="246" t="s">
        <v>181</v>
      </c>
      <c r="E135" s="38"/>
      <c r="F135" s="250" t="s">
        <v>580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181</v>
      </c>
      <c r="AU135" s="15" t="s">
        <v>85</v>
      </c>
    </row>
    <row r="136" spans="1:65" s="2" customFormat="1" ht="16.5" customHeight="1">
      <c r="A136" s="36"/>
      <c r="B136" s="37"/>
      <c r="C136" s="233" t="s">
        <v>161</v>
      </c>
      <c r="D136" s="233" t="s">
        <v>137</v>
      </c>
      <c r="E136" s="234" t="s">
        <v>290</v>
      </c>
      <c r="F136" s="235" t="s">
        <v>291</v>
      </c>
      <c r="G136" s="236" t="s">
        <v>292</v>
      </c>
      <c r="H136" s="237">
        <v>10.5</v>
      </c>
      <c r="I136" s="238"/>
      <c r="J136" s="239">
        <f>ROUND(I136*H136,2)</f>
        <v>0</v>
      </c>
      <c r="K136" s="235" t="s">
        <v>141</v>
      </c>
      <c r="L136" s="42"/>
      <c r="M136" s="240" t="s">
        <v>1</v>
      </c>
      <c r="N136" s="241" t="s">
        <v>40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0.205</v>
      </c>
      <c r="T136" s="243">
        <f>S136*H136</f>
        <v>2.1525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142</v>
      </c>
      <c r="AT136" s="244" t="s">
        <v>137</v>
      </c>
      <c r="AU136" s="244" t="s">
        <v>85</v>
      </c>
      <c r="AY136" s="15" t="s">
        <v>135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83</v>
      </c>
      <c r="BK136" s="245">
        <f>ROUND(I136*H136,2)</f>
        <v>0</v>
      </c>
      <c r="BL136" s="15" t="s">
        <v>142</v>
      </c>
      <c r="BM136" s="244" t="s">
        <v>581</v>
      </c>
    </row>
    <row r="137" spans="1:47" s="2" customFormat="1" ht="12">
      <c r="A137" s="36"/>
      <c r="B137" s="37"/>
      <c r="C137" s="38"/>
      <c r="D137" s="246" t="s">
        <v>144</v>
      </c>
      <c r="E137" s="38"/>
      <c r="F137" s="247" t="s">
        <v>294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144</v>
      </c>
      <c r="AU137" s="15" t="s">
        <v>85</v>
      </c>
    </row>
    <row r="138" spans="1:65" s="2" customFormat="1" ht="33" customHeight="1">
      <c r="A138" s="36"/>
      <c r="B138" s="37"/>
      <c r="C138" s="233" t="s">
        <v>166</v>
      </c>
      <c r="D138" s="233" t="s">
        <v>137</v>
      </c>
      <c r="E138" s="234" t="s">
        <v>582</v>
      </c>
      <c r="F138" s="235" t="s">
        <v>583</v>
      </c>
      <c r="G138" s="236" t="s">
        <v>148</v>
      </c>
      <c r="H138" s="237">
        <v>49.02</v>
      </c>
      <c r="I138" s="238"/>
      <c r="J138" s="239">
        <f>ROUND(I138*H138,2)</f>
        <v>0</v>
      </c>
      <c r="K138" s="235" t="s">
        <v>141</v>
      </c>
      <c r="L138" s="42"/>
      <c r="M138" s="240" t="s">
        <v>1</v>
      </c>
      <c r="N138" s="241" t="s">
        <v>40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142</v>
      </c>
      <c r="AT138" s="244" t="s">
        <v>137</v>
      </c>
      <c r="AU138" s="244" t="s">
        <v>85</v>
      </c>
      <c r="AY138" s="15" t="s">
        <v>135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83</v>
      </c>
      <c r="BK138" s="245">
        <f>ROUND(I138*H138,2)</f>
        <v>0</v>
      </c>
      <c r="BL138" s="15" t="s">
        <v>142</v>
      </c>
      <c r="BM138" s="244" t="s">
        <v>584</v>
      </c>
    </row>
    <row r="139" spans="1:47" s="2" customFormat="1" ht="12">
      <c r="A139" s="36"/>
      <c r="B139" s="37"/>
      <c r="C139" s="38"/>
      <c r="D139" s="246" t="s">
        <v>144</v>
      </c>
      <c r="E139" s="38"/>
      <c r="F139" s="247" t="s">
        <v>585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144</v>
      </c>
      <c r="AU139" s="15" t="s">
        <v>85</v>
      </c>
    </row>
    <row r="140" spans="1:65" s="2" customFormat="1" ht="21.75" customHeight="1">
      <c r="A140" s="36"/>
      <c r="B140" s="37"/>
      <c r="C140" s="233" t="s">
        <v>171</v>
      </c>
      <c r="D140" s="233" t="s">
        <v>137</v>
      </c>
      <c r="E140" s="234" t="s">
        <v>586</v>
      </c>
      <c r="F140" s="235" t="s">
        <v>304</v>
      </c>
      <c r="G140" s="236" t="s">
        <v>148</v>
      </c>
      <c r="H140" s="237">
        <v>49.02</v>
      </c>
      <c r="I140" s="238"/>
      <c r="J140" s="239">
        <f>ROUND(I140*H140,2)</f>
        <v>0</v>
      </c>
      <c r="K140" s="235" t="s">
        <v>1</v>
      </c>
      <c r="L140" s="42"/>
      <c r="M140" s="240" t="s">
        <v>1</v>
      </c>
      <c r="N140" s="241" t="s">
        <v>40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142</v>
      </c>
      <c r="AT140" s="244" t="s">
        <v>137</v>
      </c>
      <c r="AU140" s="244" t="s">
        <v>85</v>
      </c>
      <c r="AY140" s="15" t="s">
        <v>135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83</v>
      </c>
      <c r="BK140" s="245">
        <f>ROUND(I140*H140,2)</f>
        <v>0</v>
      </c>
      <c r="BL140" s="15" t="s">
        <v>142</v>
      </c>
      <c r="BM140" s="244" t="s">
        <v>587</v>
      </c>
    </row>
    <row r="141" spans="1:47" s="2" customFormat="1" ht="12">
      <c r="A141" s="36"/>
      <c r="B141" s="37"/>
      <c r="C141" s="38"/>
      <c r="D141" s="246" t="s">
        <v>144</v>
      </c>
      <c r="E141" s="38"/>
      <c r="F141" s="247" t="s">
        <v>306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144</v>
      </c>
      <c r="AU141" s="15" t="s">
        <v>85</v>
      </c>
    </row>
    <row r="142" spans="1:47" s="2" customFormat="1" ht="12">
      <c r="A142" s="36"/>
      <c r="B142" s="37"/>
      <c r="C142" s="38"/>
      <c r="D142" s="246" t="s">
        <v>181</v>
      </c>
      <c r="E142" s="38"/>
      <c r="F142" s="250" t="s">
        <v>588</v>
      </c>
      <c r="G142" s="38"/>
      <c r="H142" s="38"/>
      <c r="I142" s="142"/>
      <c r="J142" s="38"/>
      <c r="K142" s="38"/>
      <c r="L142" s="42"/>
      <c r="M142" s="248"/>
      <c r="N142" s="249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181</v>
      </c>
      <c r="AU142" s="15" t="s">
        <v>85</v>
      </c>
    </row>
    <row r="143" spans="1:65" s="2" customFormat="1" ht="21.75" customHeight="1">
      <c r="A143" s="36"/>
      <c r="B143" s="37"/>
      <c r="C143" s="233" t="s">
        <v>176</v>
      </c>
      <c r="D143" s="233" t="s">
        <v>137</v>
      </c>
      <c r="E143" s="234" t="s">
        <v>589</v>
      </c>
      <c r="F143" s="235" t="s">
        <v>304</v>
      </c>
      <c r="G143" s="236" t="s">
        <v>148</v>
      </c>
      <c r="H143" s="237">
        <v>6.3</v>
      </c>
      <c r="I143" s="238"/>
      <c r="J143" s="239">
        <f>ROUND(I143*H143,2)</f>
        <v>0</v>
      </c>
      <c r="K143" s="235" t="s">
        <v>1</v>
      </c>
      <c r="L143" s="42"/>
      <c r="M143" s="240" t="s">
        <v>1</v>
      </c>
      <c r="N143" s="241" t="s">
        <v>40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142</v>
      </c>
      <c r="AT143" s="244" t="s">
        <v>137</v>
      </c>
      <c r="AU143" s="244" t="s">
        <v>85</v>
      </c>
      <c r="AY143" s="15" t="s">
        <v>135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83</v>
      </c>
      <c r="BK143" s="245">
        <f>ROUND(I143*H143,2)</f>
        <v>0</v>
      </c>
      <c r="BL143" s="15" t="s">
        <v>142</v>
      </c>
      <c r="BM143" s="244" t="s">
        <v>590</v>
      </c>
    </row>
    <row r="144" spans="1:47" s="2" customFormat="1" ht="12">
      <c r="A144" s="36"/>
      <c r="B144" s="37"/>
      <c r="C144" s="38"/>
      <c r="D144" s="246" t="s">
        <v>144</v>
      </c>
      <c r="E144" s="38"/>
      <c r="F144" s="247" t="s">
        <v>306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144</v>
      </c>
      <c r="AU144" s="15" t="s">
        <v>85</v>
      </c>
    </row>
    <row r="145" spans="1:47" s="2" customFormat="1" ht="12">
      <c r="A145" s="36"/>
      <c r="B145" s="37"/>
      <c r="C145" s="38"/>
      <c r="D145" s="246" t="s">
        <v>181</v>
      </c>
      <c r="E145" s="38"/>
      <c r="F145" s="250" t="s">
        <v>591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181</v>
      </c>
      <c r="AU145" s="15" t="s">
        <v>85</v>
      </c>
    </row>
    <row r="146" spans="1:65" s="2" customFormat="1" ht="21.75" customHeight="1">
      <c r="A146" s="36"/>
      <c r="B146" s="37"/>
      <c r="C146" s="233" t="s">
        <v>185</v>
      </c>
      <c r="D146" s="233" t="s">
        <v>137</v>
      </c>
      <c r="E146" s="234" t="s">
        <v>592</v>
      </c>
      <c r="F146" s="235" t="s">
        <v>304</v>
      </c>
      <c r="G146" s="236" t="s">
        <v>148</v>
      </c>
      <c r="H146" s="237">
        <v>17</v>
      </c>
      <c r="I146" s="238"/>
      <c r="J146" s="239">
        <f>ROUND(I146*H146,2)</f>
        <v>0</v>
      </c>
      <c r="K146" s="235" t="s">
        <v>1</v>
      </c>
      <c r="L146" s="42"/>
      <c r="M146" s="240" t="s">
        <v>1</v>
      </c>
      <c r="N146" s="241" t="s">
        <v>40</v>
      </c>
      <c r="O146" s="89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4" t="s">
        <v>142</v>
      </c>
      <c r="AT146" s="244" t="s">
        <v>137</v>
      </c>
      <c r="AU146" s="244" t="s">
        <v>85</v>
      </c>
      <c r="AY146" s="15" t="s">
        <v>135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5" t="s">
        <v>83</v>
      </c>
      <c r="BK146" s="245">
        <f>ROUND(I146*H146,2)</f>
        <v>0</v>
      </c>
      <c r="BL146" s="15" t="s">
        <v>142</v>
      </c>
      <c r="BM146" s="244" t="s">
        <v>593</v>
      </c>
    </row>
    <row r="147" spans="1:47" s="2" customFormat="1" ht="12">
      <c r="A147" s="36"/>
      <c r="B147" s="37"/>
      <c r="C147" s="38"/>
      <c r="D147" s="246" t="s">
        <v>144</v>
      </c>
      <c r="E147" s="38"/>
      <c r="F147" s="247" t="s">
        <v>306</v>
      </c>
      <c r="G147" s="38"/>
      <c r="H147" s="38"/>
      <c r="I147" s="142"/>
      <c r="J147" s="38"/>
      <c r="K147" s="38"/>
      <c r="L147" s="42"/>
      <c r="M147" s="248"/>
      <c r="N147" s="249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144</v>
      </c>
      <c r="AU147" s="15" t="s">
        <v>85</v>
      </c>
    </row>
    <row r="148" spans="1:47" s="2" customFormat="1" ht="12">
      <c r="A148" s="36"/>
      <c r="B148" s="37"/>
      <c r="C148" s="38"/>
      <c r="D148" s="246" t="s">
        <v>181</v>
      </c>
      <c r="E148" s="38"/>
      <c r="F148" s="250" t="s">
        <v>594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181</v>
      </c>
      <c r="AU148" s="15" t="s">
        <v>85</v>
      </c>
    </row>
    <row r="149" spans="1:65" s="2" customFormat="1" ht="21.75" customHeight="1">
      <c r="A149" s="36"/>
      <c r="B149" s="37"/>
      <c r="C149" s="233" t="s">
        <v>192</v>
      </c>
      <c r="D149" s="233" t="s">
        <v>137</v>
      </c>
      <c r="E149" s="234" t="s">
        <v>595</v>
      </c>
      <c r="F149" s="235" t="s">
        <v>304</v>
      </c>
      <c r="G149" s="236" t="s">
        <v>148</v>
      </c>
      <c r="H149" s="237">
        <v>21.04</v>
      </c>
      <c r="I149" s="238"/>
      <c r="J149" s="239">
        <f>ROUND(I149*H149,2)</f>
        <v>0</v>
      </c>
      <c r="K149" s="235" t="s">
        <v>1</v>
      </c>
      <c r="L149" s="42"/>
      <c r="M149" s="240" t="s">
        <v>1</v>
      </c>
      <c r="N149" s="241" t="s">
        <v>40</v>
      </c>
      <c r="O149" s="89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142</v>
      </c>
      <c r="AT149" s="244" t="s">
        <v>137</v>
      </c>
      <c r="AU149" s="244" t="s">
        <v>85</v>
      </c>
      <c r="AY149" s="15" t="s">
        <v>135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83</v>
      </c>
      <c r="BK149" s="245">
        <f>ROUND(I149*H149,2)</f>
        <v>0</v>
      </c>
      <c r="BL149" s="15" t="s">
        <v>142</v>
      </c>
      <c r="BM149" s="244" t="s">
        <v>596</v>
      </c>
    </row>
    <row r="150" spans="1:47" s="2" customFormat="1" ht="12">
      <c r="A150" s="36"/>
      <c r="B150" s="37"/>
      <c r="C150" s="38"/>
      <c r="D150" s="246" t="s">
        <v>144</v>
      </c>
      <c r="E150" s="38"/>
      <c r="F150" s="247" t="s">
        <v>306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144</v>
      </c>
      <c r="AU150" s="15" t="s">
        <v>85</v>
      </c>
    </row>
    <row r="151" spans="1:47" s="2" customFormat="1" ht="12">
      <c r="A151" s="36"/>
      <c r="B151" s="37"/>
      <c r="C151" s="38"/>
      <c r="D151" s="246" t="s">
        <v>181</v>
      </c>
      <c r="E151" s="38"/>
      <c r="F151" s="250" t="s">
        <v>597</v>
      </c>
      <c r="G151" s="38"/>
      <c r="H151" s="38"/>
      <c r="I151" s="142"/>
      <c r="J151" s="38"/>
      <c r="K151" s="38"/>
      <c r="L151" s="42"/>
      <c r="M151" s="248"/>
      <c r="N151" s="249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181</v>
      </c>
      <c r="AU151" s="15" t="s">
        <v>85</v>
      </c>
    </row>
    <row r="152" spans="1:65" s="2" customFormat="1" ht="21.75" customHeight="1">
      <c r="A152" s="36"/>
      <c r="B152" s="37"/>
      <c r="C152" s="233" t="s">
        <v>199</v>
      </c>
      <c r="D152" s="233" t="s">
        <v>137</v>
      </c>
      <c r="E152" s="234" t="s">
        <v>308</v>
      </c>
      <c r="F152" s="235" t="s">
        <v>309</v>
      </c>
      <c r="G152" s="236" t="s">
        <v>148</v>
      </c>
      <c r="H152" s="237">
        <v>46.68</v>
      </c>
      <c r="I152" s="238"/>
      <c r="J152" s="239">
        <f>ROUND(I152*H152,2)</f>
        <v>0</v>
      </c>
      <c r="K152" s="235" t="s">
        <v>141</v>
      </c>
      <c r="L152" s="42"/>
      <c r="M152" s="240" t="s">
        <v>1</v>
      </c>
      <c r="N152" s="241" t="s">
        <v>40</v>
      </c>
      <c r="O152" s="89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44" t="s">
        <v>142</v>
      </c>
      <c r="AT152" s="244" t="s">
        <v>137</v>
      </c>
      <c r="AU152" s="244" t="s">
        <v>85</v>
      </c>
      <c r="AY152" s="15" t="s">
        <v>135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5" t="s">
        <v>83</v>
      </c>
      <c r="BK152" s="245">
        <f>ROUND(I152*H152,2)</f>
        <v>0</v>
      </c>
      <c r="BL152" s="15" t="s">
        <v>142</v>
      </c>
      <c r="BM152" s="244" t="s">
        <v>598</v>
      </c>
    </row>
    <row r="153" spans="1:47" s="2" customFormat="1" ht="12">
      <c r="A153" s="36"/>
      <c r="B153" s="37"/>
      <c r="C153" s="38"/>
      <c r="D153" s="246" t="s">
        <v>144</v>
      </c>
      <c r="E153" s="38"/>
      <c r="F153" s="247" t="s">
        <v>311</v>
      </c>
      <c r="G153" s="38"/>
      <c r="H153" s="38"/>
      <c r="I153" s="142"/>
      <c r="J153" s="38"/>
      <c r="K153" s="38"/>
      <c r="L153" s="42"/>
      <c r="M153" s="248"/>
      <c r="N153" s="249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144</v>
      </c>
      <c r="AU153" s="15" t="s">
        <v>85</v>
      </c>
    </row>
    <row r="154" spans="1:47" s="2" customFormat="1" ht="12">
      <c r="A154" s="36"/>
      <c r="B154" s="37"/>
      <c r="C154" s="38"/>
      <c r="D154" s="246" t="s">
        <v>181</v>
      </c>
      <c r="E154" s="38"/>
      <c r="F154" s="250" t="s">
        <v>599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181</v>
      </c>
      <c r="AU154" s="15" t="s">
        <v>85</v>
      </c>
    </row>
    <row r="155" spans="1:51" s="13" customFormat="1" ht="12">
      <c r="A155" s="13"/>
      <c r="B155" s="251"/>
      <c r="C155" s="252"/>
      <c r="D155" s="246" t="s">
        <v>183</v>
      </c>
      <c r="E155" s="253" t="s">
        <v>1</v>
      </c>
      <c r="F155" s="254" t="s">
        <v>600</v>
      </c>
      <c r="G155" s="252"/>
      <c r="H155" s="255">
        <v>46.68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183</v>
      </c>
      <c r="AU155" s="261" t="s">
        <v>85</v>
      </c>
      <c r="AV155" s="13" t="s">
        <v>85</v>
      </c>
      <c r="AW155" s="13" t="s">
        <v>31</v>
      </c>
      <c r="AX155" s="13" t="s">
        <v>83</v>
      </c>
      <c r="AY155" s="261" t="s">
        <v>135</v>
      </c>
    </row>
    <row r="156" spans="1:65" s="2" customFormat="1" ht="21.75" customHeight="1">
      <c r="A156" s="36"/>
      <c r="B156" s="37"/>
      <c r="C156" s="233" t="s">
        <v>204</v>
      </c>
      <c r="D156" s="233" t="s">
        <v>137</v>
      </c>
      <c r="E156" s="234" t="s">
        <v>601</v>
      </c>
      <c r="F156" s="235" t="s">
        <v>602</v>
      </c>
      <c r="G156" s="236" t="s">
        <v>148</v>
      </c>
      <c r="H156" s="237">
        <v>6.3</v>
      </c>
      <c r="I156" s="238"/>
      <c r="J156" s="239">
        <f>ROUND(I156*H156,2)</f>
        <v>0</v>
      </c>
      <c r="K156" s="235" t="s">
        <v>141</v>
      </c>
      <c r="L156" s="42"/>
      <c r="M156" s="240" t="s">
        <v>1</v>
      </c>
      <c r="N156" s="241" t="s">
        <v>40</v>
      </c>
      <c r="O156" s="89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4" t="s">
        <v>142</v>
      </c>
      <c r="AT156" s="244" t="s">
        <v>137</v>
      </c>
      <c r="AU156" s="244" t="s">
        <v>85</v>
      </c>
      <c r="AY156" s="15" t="s">
        <v>135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5" t="s">
        <v>83</v>
      </c>
      <c r="BK156" s="245">
        <f>ROUND(I156*H156,2)</f>
        <v>0</v>
      </c>
      <c r="BL156" s="15" t="s">
        <v>142</v>
      </c>
      <c r="BM156" s="244" t="s">
        <v>603</v>
      </c>
    </row>
    <row r="157" spans="1:47" s="2" customFormat="1" ht="12">
      <c r="A157" s="36"/>
      <c r="B157" s="37"/>
      <c r="C157" s="38"/>
      <c r="D157" s="246" t="s">
        <v>144</v>
      </c>
      <c r="E157" s="38"/>
      <c r="F157" s="247" t="s">
        <v>604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144</v>
      </c>
      <c r="AU157" s="15" t="s">
        <v>85</v>
      </c>
    </row>
    <row r="158" spans="1:47" s="2" customFormat="1" ht="12">
      <c r="A158" s="36"/>
      <c r="B158" s="37"/>
      <c r="C158" s="38"/>
      <c r="D158" s="246" t="s">
        <v>181</v>
      </c>
      <c r="E158" s="38"/>
      <c r="F158" s="250" t="s">
        <v>605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181</v>
      </c>
      <c r="AU158" s="15" t="s">
        <v>85</v>
      </c>
    </row>
    <row r="159" spans="1:51" s="13" customFormat="1" ht="12">
      <c r="A159" s="13"/>
      <c r="B159" s="251"/>
      <c r="C159" s="252"/>
      <c r="D159" s="246" t="s">
        <v>183</v>
      </c>
      <c r="E159" s="253" t="s">
        <v>1</v>
      </c>
      <c r="F159" s="254" t="s">
        <v>606</v>
      </c>
      <c r="G159" s="252"/>
      <c r="H159" s="255">
        <v>6.3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183</v>
      </c>
      <c r="AU159" s="261" t="s">
        <v>85</v>
      </c>
      <c r="AV159" s="13" t="s">
        <v>85</v>
      </c>
      <c r="AW159" s="13" t="s">
        <v>31</v>
      </c>
      <c r="AX159" s="13" t="s">
        <v>83</v>
      </c>
      <c r="AY159" s="261" t="s">
        <v>135</v>
      </c>
    </row>
    <row r="160" spans="1:65" s="2" customFormat="1" ht="21.75" customHeight="1">
      <c r="A160" s="36"/>
      <c r="B160" s="37"/>
      <c r="C160" s="233" t="s">
        <v>209</v>
      </c>
      <c r="D160" s="233" t="s">
        <v>137</v>
      </c>
      <c r="E160" s="234" t="s">
        <v>607</v>
      </c>
      <c r="F160" s="235" t="s">
        <v>608</v>
      </c>
      <c r="G160" s="236" t="s">
        <v>148</v>
      </c>
      <c r="H160" s="237">
        <v>21.04</v>
      </c>
      <c r="I160" s="238"/>
      <c r="J160" s="239">
        <f>ROUND(I160*H160,2)</f>
        <v>0</v>
      </c>
      <c r="K160" s="235" t="s">
        <v>141</v>
      </c>
      <c r="L160" s="42"/>
      <c r="M160" s="240" t="s">
        <v>1</v>
      </c>
      <c r="N160" s="241" t="s">
        <v>40</v>
      </c>
      <c r="O160" s="89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4" t="s">
        <v>142</v>
      </c>
      <c r="AT160" s="244" t="s">
        <v>137</v>
      </c>
      <c r="AU160" s="244" t="s">
        <v>85</v>
      </c>
      <c r="AY160" s="15" t="s">
        <v>135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15" t="s">
        <v>83</v>
      </c>
      <c r="BK160" s="245">
        <f>ROUND(I160*H160,2)</f>
        <v>0</v>
      </c>
      <c r="BL160" s="15" t="s">
        <v>142</v>
      </c>
      <c r="BM160" s="244" t="s">
        <v>609</v>
      </c>
    </row>
    <row r="161" spans="1:47" s="2" customFormat="1" ht="12">
      <c r="A161" s="36"/>
      <c r="B161" s="37"/>
      <c r="C161" s="38"/>
      <c r="D161" s="246" t="s">
        <v>144</v>
      </c>
      <c r="E161" s="38"/>
      <c r="F161" s="247" t="s">
        <v>610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144</v>
      </c>
      <c r="AU161" s="15" t="s">
        <v>85</v>
      </c>
    </row>
    <row r="162" spans="1:47" s="2" customFormat="1" ht="12">
      <c r="A162" s="36"/>
      <c r="B162" s="37"/>
      <c r="C162" s="38"/>
      <c r="D162" s="246" t="s">
        <v>181</v>
      </c>
      <c r="E162" s="38"/>
      <c r="F162" s="250" t="s">
        <v>611</v>
      </c>
      <c r="G162" s="38"/>
      <c r="H162" s="38"/>
      <c r="I162" s="142"/>
      <c r="J162" s="38"/>
      <c r="K162" s="38"/>
      <c r="L162" s="42"/>
      <c r="M162" s="248"/>
      <c r="N162" s="249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181</v>
      </c>
      <c r="AU162" s="15" t="s">
        <v>85</v>
      </c>
    </row>
    <row r="163" spans="1:65" s="2" customFormat="1" ht="21.75" customHeight="1">
      <c r="A163" s="36"/>
      <c r="B163" s="37"/>
      <c r="C163" s="233" t="s">
        <v>214</v>
      </c>
      <c r="D163" s="233" t="s">
        <v>137</v>
      </c>
      <c r="E163" s="234" t="s">
        <v>612</v>
      </c>
      <c r="F163" s="235" t="s">
        <v>613</v>
      </c>
      <c r="G163" s="236" t="s">
        <v>148</v>
      </c>
      <c r="H163" s="237">
        <v>17</v>
      </c>
      <c r="I163" s="238"/>
      <c r="J163" s="239">
        <f>ROUND(I163*H163,2)</f>
        <v>0</v>
      </c>
      <c r="K163" s="235" t="s">
        <v>141</v>
      </c>
      <c r="L163" s="42"/>
      <c r="M163" s="240" t="s">
        <v>1</v>
      </c>
      <c r="N163" s="241" t="s">
        <v>40</v>
      </c>
      <c r="O163" s="89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142</v>
      </c>
      <c r="AT163" s="244" t="s">
        <v>137</v>
      </c>
      <c r="AU163" s="244" t="s">
        <v>85</v>
      </c>
      <c r="AY163" s="15" t="s">
        <v>135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83</v>
      </c>
      <c r="BK163" s="245">
        <f>ROUND(I163*H163,2)</f>
        <v>0</v>
      </c>
      <c r="BL163" s="15" t="s">
        <v>142</v>
      </c>
      <c r="BM163" s="244" t="s">
        <v>614</v>
      </c>
    </row>
    <row r="164" spans="1:47" s="2" customFormat="1" ht="12">
      <c r="A164" s="36"/>
      <c r="B164" s="37"/>
      <c r="C164" s="38"/>
      <c r="D164" s="246" t="s">
        <v>144</v>
      </c>
      <c r="E164" s="38"/>
      <c r="F164" s="247" t="s">
        <v>615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144</v>
      </c>
      <c r="AU164" s="15" t="s">
        <v>85</v>
      </c>
    </row>
    <row r="165" spans="1:65" s="2" customFormat="1" ht="21.75" customHeight="1">
      <c r="A165" s="36"/>
      <c r="B165" s="37"/>
      <c r="C165" s="233" t="s">
        <v>8</v>
      </c>
      <c r="D165" s="233" t="s">
        <v>137</v>
      </c>
      <c r="E165" s="234" t="s">
        <v>616</v>
      </c>
      <c r="F165" s="235" t="s">
        <v>315</v>
      </c>
      <c r="G165" s="236" t="s">
        <v>148</v>
      </c>
      <c r="H165" s="237">
        <v>83.46</v>
      </c>
      <c r="I165" s="238"/>
      <c r="J165" s="239">
        <f>ROUND(I165*H165,2)</f>
        <v>0</v>
      </c>
      <c r="K165" s="235" t="s">
        <v>1</v>
      </c>
      <c r="L165" s="42"/>
      <c r="M165" s="240" t="s">
        <v>1</v>
      </c>
      <c r="N165" s="241" t="s">
        <v>40</v>
      </c>
      <c r="O165" s="89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4" t="s">
        <v>142</v>
      </c>
      <c r="AT165" s="244" t="s">
        <v>137</v>
      </c>
      <c r="AU165" s="244" t="s">
        <v>85</v>
      </c>
      <c r="AY165" s="15" t="s">
        <v>135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5" t="s">
        <v>83</v>
      </c>
      <c r="BK165" s="245">
        <f>ROUND(I165*H165,2)</f>
        <v>0</v>
      </c>
      <c r="BL165" s="15" t="s">
        <v>142</v>
      </c>
      <c r="BM165" s="244" t="s">
        <v>617</v>
      </c>
    </row>
    <row r="166" spans="1:47" s="2" customFormat="1" ht="12">
      <c r="A166" s="36"/>
      <c r="B166" s="37"/>
      <c r="C166" s="38"/>
      <c r="D166" s="246" t="s">
        <v>144</v>
      </c>
      <c r="E166" s="38"/>
      <c r="F166" s="247" t="s">
        <v>317</v>
      </c>
      <c r="G166" s="38"/>
      <c r="H166" s="38"/>
      <c r="I166" s="142"/>
      <c r="J166" s="38"/>
      <c r="K166" s="38"/>
      <c r="L166" s="42"/>
      <c r="M166" s="248"/>
      <c r="N166" s="249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144</v>
      </c>
      <c r="AU166" s="15" t="s">
        <v>85</v>
      </c>
    </row>
    <row r="167" spans="1:47" s="2" customFormat="1" ht="12">
      <c r="A167" s="36"/>
      <c r="B167" s="37"/>
      <c r="C167" s="38"/>
      <c r="D167" s="246" t="s">
        <v>181</v>
      </c>
      <c r="E167" s="38"/>
      <c r="F167" s="250" t="s">
        <v>618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181</v>
      </c>
      <c r="AU167" s="15" t="s">
        <v>85</v>
      </c>
    </row>
    <row r="168" spans="1:51" s="13" customFormat="1" ht="12">
      <c r="A168" s="13"/>
      <c r="B168" s="251"/>
      <c r="C168" s="252"/>
      <c r="D168" s="246" t="s">
        <v>183</v>
      </c>
      <c r="E168" s="253" t="s">
        <v>1</v>
      </c>
      <c r="F168" s="254" t="s">
        <v>619</v>
      </c>
      <c r="G168" s="252"/>
      <c r="H168" s="255">
        <v>83.46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183</v>
      </c>
      <c r="AU168" s="261" t="s">
        <v>85</v>
      </c>
      <c r="AV168" s="13" t="s">
        <v>85</v>
      </c>
      <c r="AW168" s="13" t="s">
        <v>31</v>
      </c>
      <c r="AX168" s="13" t="s">
        <v>83</v>
      </c>
      <c r="AY168" s="261" t="s">
        <v>135</v>
      </c>
    </row>
    <row r="169" spans="1:65" s="2" customFormat="1" ht="33" customHeight="1">
      <c r="A169" s="36"/>
      <c r="B169" s="37"/>
      <c r="C169" s="233" t="s">
        <v>225</v>
      </c>
      <c r="D169" s="233" t="s">
        <v>137</v>
      </c>
      <c r="E169" s="234" t="s">
        <v>620</v>
      </c>
      <c r="F169" s="235" t="s">
        <v>324</v>
      </c>
      <c r="G169" s="236" t="s">
        <v>148</v>
      </c>
      <c r="H169" s="237">
        <v>1251.9</v>
      </c>
      <c r="I169" s="238"/>
      <c r="J169" s="239">
        <f>ROUND(I169*H169,2)</f>
        <v>0</v>
      </c>
      <c r="K169" s="235" t="s">
        <v>1</v>
      </c>
      <c r="L169" s="42"/>
      <c r="M169" s="240" t="s">
        <v>1</v>
      </c>
      <c r="N169" s="241" t="s">
        <v>40</v>
      </c>
      <c r="O169" s="89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4" t="s">
        <v>142</v>
      </c>
      <c r="AT169" s="244" t="s">
        <v>137</v>
      </c>
      <c r="AU169" s="244" t="s">
        <v>85</v>
      </c>
      <c r="AY169" s="15" t="s">
        <v>135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5" t="s">
        <v>83</v>
      </c>
      <c r="BK169" s="245">
        <f>ROUND(I169*H169,2)</f>
        <v>0</v>
      </c>
      <c r="BL169" s="15" t="s">
        <v>142</v>
      </c>
      <c r="BM169" s="244" t="s">
        <v>621</v>
      </c>
    </row>
    <row r="170" spans="1:47" s="2" customFormat="1" ht="12">
      <c r="A170" s="36"/>
      <c r="B170" s="37"/>
      <c r="C170" s="38"/>
      <c r="D170" s="246" t="s">
        <v>144</v>
      </c>
      <c r="E170" s="38"/>
      <c r="F170" s="247" t="s">
        <v>326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144</v>
      </c>
      <c r="AU170" s="15" t="s">
        <v>85</v>
      </c>
    </row>
    <row r="171" spans="1:47" s="2" customFormat="1" ht="12">
      <c r="A171" s="36"/>
      <c r="B171" s="37"/>
      <c r="C171" s="38"/>
      <c r="D171" s="246" t="s">
        <v>181</v>
      </c>
      <c r="E171" s="38"/>
      <c r="F171" s="250" t="s">
        <v>622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181</v>
      </c>
      <c r="AU171" s="15" t="s">
        <v>85</v>
      </c>
    </row>
    <row r="172" spans="1:51" s="13" customFormat="1" ht="12">
      <c r="A172" s="13"/>
      <c r="B172" s="251"/>
      <c r="C172" s="252"/>
      <c r="D172" s="246" t="s">
        <v>183</v>
      </c>
      <c r="E172" s="253" t="s">
        <v>1</v>
      </c>
      <c r="F172" s="254" t="s">
        <v>623</v>
      </c>
      <c r="G172" s="252"/>
      <c r="H172" s="255">
        <v>1251.9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183</v>
      </c>
      <c r="AU172" s="261" t="s">
        <v>85</v>
      </c>
      <c r="AV172" s="13" t="s">
        <v>85</v>
      </c>
      <c r="AW172" s="13" t="s">
        <v>31</v>
      </c>
      <c r="AX172" s="13" t="s">
        <v>83</v>
      </c>
      <c r="AY172" s="261" t="s">
        <v>135</v>
      </c>
    </row>
    <row r="173" spans="1:65" s="2" customFormat="1" ht="21.75" customHeight="1">
      <c r="A173" s="36"/>
      <c r="B173" s="37"/>
      <c r="C173" s="233" t="s">
        <v>231</v>
      </c>
      <c r="D173" s="233" t="s">
        <v>137</v>
      </c>
      <c r="E173" s="234" t="s">
        <v>342</v>
      </c>
      <c r="F173" s="235" t="s">
        <v>343</v>
      </c>
      <c r="G173" s="236" t="s">
        <v>344</v>
      </c>
      <c r="H173" s="237">
        <v>158.574</v>
      </c>
      <c r="I173" s="238"/>
      <c r="J173" s="239">
        <f>ROUND(I173*H173,2)</f>
        <v>0</v>
      </c>
      <c r="K173" s="235" t="s">
        <v>141</v>
      </c>
      <c r="L173" s="42"/>
      <c r="M173" s="240" t="s">
        <v>1</v>
      </c>
      <c r="N173" s="241" t="s">
        <v>40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142</v>
      </c>
      <c r="AT173" s="244" t="s">
        <v>137</v>
      </c>
      <c r="AU173" s="244" t="s">
        <v>85</v>
      </c>
      <c r="AY173" s="15" t="s">
        <v>135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83</v>
      </c>
      <c r="BK173" s="245">
        <f>ROUND(I173*H173,2)</f>
        <v>0</v>
      </c>
      <c r="BL173" s="15" t="s">
        <v>142</v>
      </c>
      <c r="BM173" s="244" t="s">
        <v>624</v>
      </c>
    </row>
    <row r="174" spans="1:47" s="2" customFormat="1" ht="12">
      <c r="A174" s="36"/>
      <c r="B174" s="37"/>
      <c r="C174" s="38"/>
      <c r="D174" s="246" t="s">
        <v>144</v>
      </c>
      <c r="E174" s="38"/>
      <c r="F174" s="247" t="s">
        <v>346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144</v>
      </c>
      <c r="AU174" s="15" t="s">
        <v>85</v>
      </c>
    </row>
    <row r="175" spans="1:47" s="2" customFormat="1" ht="12">
      <c r="A175" s="36"/>
      <c r="B175" s="37"/>
      <c r="C175" s="38"/>
      <c r="D175" s="246" t="s">
        <v>181</v>
      </c>
      <c r="E175" s="38"/>
      <c r="F175" s="250" t="s">
        <v>347</v>
      </c>
      <c r="G175" s="38"/>
      <c r="H175" s="38"/>
      <c r="I175" s="142"/>
      <c r="J175" s="38"/>
      <c r="K175" s="38"/>
      <c r="L175" s="42"/>
      <c r="M175" s="248"/>
      <c r="N175" s="249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181</v>
      </c>
      <c r="AU175" s="15" t="s">
        <v>85</v>
      </c>
    </row>
    <row r="176" spans="1:51" s="13" customFormat="1" ht="12">
      <c r="A176" s="13"/>
      <c r="B176" s="251"/>
      <c r="C176" s="252"/>
      <c r="D176" s="246" t="s">
        <v>183</v>
      </c>
      <c r="E176" s="253" t="s">
        <v>1</v>
      </c>
      <c r="F176" s="254" t="s">
        <v>625</v>
      </c>
      <c r="G176" s="252"/>
      <c r="H176" s="255">
        <v>158.574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183</v>
      </c>
      <c r="AU176" s="261" t="s">
        <v>85</v>
      </c>
      <c r="AV176" s="13" t="s">
        <v>85</v>
      </c>
      <c r="AW176" s="13" t="s">
        <v>31</v>
      </c>
      <c r="AX176" s="13" t="s">
        <v>83</v>
      </c>
      <c r="AY176" s="261" t="s">
        <v>135</v>
      </c>
    </row>
    <row r="177" spans="1:65" s="2" customFormat="1" ht="16.5" customHeight="1">
      <c r="A177" s="36"/>
      <c r="B177" s="37"/>
      <c r="C177" s="233" t="s">
        <v>238</v>
      </c>
      <c r="D177" s="233" t="s">
        <v>137</v>
      </c>
      <c r="E177" s="234" t="s">
        <v>349</v>
      </c>
      <c r="F177" s="235" t="s">
        <v>350</v>
      </c>
      <c r="G177" s="236" t="s">
        <v>148</v>
      </c>
      <c r="H177" s="237">
        <v>83.46</v>
      </c>
      <c r="I177" s="238"/>
      <c r="J177" s="239">
        <f>ROUND(I177*H177,2)</f>
        <v>0</v>
      </c>
      <c r="K177" s="235" t="s">
        <v>141</v>
      </c>
      <c r="L177" s="42"/>
      <c r="M177" s="240" t="s">
        <v>1</v>
      </c>
      <c r="N177" s="241" t="s">
        <v>40</v>
      </c>
      <c r="O177" s="89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4" t="s">
        <v>142</v>
      </c>
      <c r="AT177" s="244" t="s">
        <v>137</v>
      </c>
      <c r="AU177" s="244" t="s">
        <v>85</v>
      </c>
      <c r="AY177" s="15" t="s">
        <v>135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5" t="s">
        <v>83</v>
      </c>
      <c r="BK177" s="245">
        <f>ROUND(I177*H177,2)</f>
        <v>0</v>
      </c>
      <c r="BL177" s="15" t="s">
        <v>142</v>
      </c>
      <c r="BM177" s="244" t="s">
        <v>626</v>
      </c>
    </row>
    <row r="178" spans="1:47" s="2" customFormat="1" ht="12">
      <c r="A178" s="36"/>
      <c r="B178" s="37"/>
      <c r="C178" s="38"/>
      <c r="D178" s="246" t="s">
        <v>144</v>
      </c>
      <c r="E178" s="38"/>
      <c r="F178" s="247" t="s">
        <v>352</v>
      </c>
      <c r="G178" s="38"/>
      <c r="H178" s="38"/>
      <c r="I178" s="142"/>
      <c r="J178" s="38"/>
      <c r="K178" s="38"/>
      <c r="L178" s="42"/>
      <c r="M178" s="248"/>
      <c r="N178" s="249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144</v>
      </c>
      <c r="AU178" s="15" t="s">
        <v>85</v>
      </c>
    </row>
    <row r="179" spans="1:47" s="2" customFormat="1" ht="12">
      <c r="A179" s="36"/>
      <c r="B179" s="37"/>
      <c r="C179" s="38"/>
      <c r="D179" s="246" t="s">
        <v>181</v>
      </c>
      <c r="E179" s="38"/>
      <c r="F179" s="250" t="s">
        <v>627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181</v>
      </c>
      <c r="AU179" s="15" t="s">
        <v>85</v>
      </c>
    </row>
    <row r="180" spans="1:65" s="2" customFormat="1" ht="21.75" customHeight="1">
      <c r="A180" s="36"/>
      <c r="B180" s="37"/>
      <c r="C180" s="233" t="s">
        <v>245</v>
      </c>
      <c r="D180" s="233" t="s">
        <v>137</v>
      </c>
      <c r="E180" s="234" t="s">
        <v>628</v>
      </c>
      <c r="F180" s="235" t="s">
        <v>629</v>
      </c>
      <c r="G180" s="236" t="s">
        <v>148</v>
      </c>
      <c r="H180" s="237">
        <v>9.9</v>
      </c>
      <c r="I180" s="238"/>
      <c r="J180" s="239">
        <f>ROUND(I180*H180,2)</f>
        <v>0</v>
      </c>
      <c r="K180" s="235" t="s">
        <v>141</v>
      </c>
      <c r="L180" s="42"/>
      <c r="M180" s="240" t="s">
        <v>1</v>
      </c>
      <c r="N180" s="241" t="s">
        <v>40</v>
      </c>
      <c r="O180" s="89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4" t="s">
        <v>142</v>
      </c>
      <c r="AT180" s="244" t="s">
        <v>137</v>
      </c>
      <c r="AU180" s="244" t="s">
        <v>85</v>
      </c>
      <c r="AY180" s="15" t="s">
        <v>135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5" t="s">
        <v>83</v>
      </c>
      <c r="BK180" s="245">
        <f>ROUND(I180*H180,2)</f>
        <v>0</v>
      </c>
      <c r="BL180" s="15" t="s">
        <v>142</v>
      </c>
      <c r="BM180" s="244" t="s">
        <v>630</v>
      </c>
    </row>
    <row r="181" spans="1:47" s="2" customFormat="1" ht="12">
      <c r="A181" s="36"/>
      <c r="B181" s="37"/>
      <c r="C181" s="38"/>
      <c r="D181" s="246" t="s">
        <v>144</v>
      </c>
      <c r="E181" s="38"/>
      <c r="F181" s="247" t="s">
        <v>631</v>
      </c>
      <c r="G181" s="38"/>
      <c r="H181" s="38"/>
      <c r="I181" s="142"/>
      <c r="J181" s="38"/>
      <c r="K181" s="38"/>
      <c r="L181" s="42"/>
      <c r="M181" s="248"/>
      <c r="N181" s="249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144</v>
      </c>
      <c r="AU181" s="15" t="s">
        <v>85</v>
      </c>
    </row>
    <row r="182" spans="1:47" s="2" customFormat="1" ht="12">
      <c r="A182" s="36"/>
      <c r="B182" s="37"/>
      <c r="C182" s="38"/>
      <c r="D182" s="246" t="s">
        <v>181</v>
      </c>
      <c r="E182" s="38"/>
      <c r="F182" s="250" t="s">
        <v>632</v>
      </c>
      <c r="G182" s="38"/>
      <c r="H182" s="38"/>
      <c r="I182" s="142"/>
      <c r="J182" s="38"/>
      <c r="K182" s="38"/>
      <c r="L182" s="42"/>
      <c r="M182" s="248"/>
      <c r="N182" s="249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181</v>
      </c>
      <c r="AU182" s="15" t="s">
        <v>85</v>
      </c>
    </row>
    <row r="183" spans="1:65" s="2" customFormat="1" ht="21.75" customHeight="1">
      <c r="A183" s="36"/>
      <c r="B183" s="37"/>
      <c r="C183" s="233" t="s">
        <v>252</v>
      </c>
      <c r="D183" s="233" t="s">
        <v>137</v>
      </c>
      <c r="E183" s="234" t="s">
        <v>633</v>
      </c>
      <c r="F183" s="235" t="s">
        <v>634</v>
      </c>
      <c r="G183" s="236" t="s">
        <v>148</v>
      </c>
      <c r="H183" s="237">
        <v>9.9</v>
      </c>
      <c r="I183" s="238"/>
      <c r="J183" s="239">
        <f>ROUND(I183*H183,2)</f>
        <v>0</v>
      </c>
      <c r="K183" s="235" t="s">
        <v>141</v>
      </c>
      <c r="L183" s="42"/>
      <c r="M183" s="240" t="s">
        <v>1</v>
      </c>
      <c r="N183" s="241" t="s">
        <v>40</v>
      </c>
      <c r="O183" s="89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4" t="s">
        <v>142</v>
      </c>
      <c r="AT183" s="244" t="s">
        <v>137</v>
      </c>
      <c r="AU183" s="244" t="s">
        <v>85</v>
      </c>
      <c r="AY183" s="15" t="s">
        <v>135</v>
      </c>
      <c r="BE183" s="245">
        <f>IF(N183="základní",J183,0)</f>
        <v>0</v>
      </c>
      <c r="BF183" s="245">
        <f>IF(N183="snížená",J183,0)</f>
        <v>0</v>
      </c>
      <c r="BG183" s="245">
        <f>IF(N183="zákl. přenesená",J183,0)</f>
        <v>0</v>
      </c>
      <c r="BH183" s="245">
        <f>IF(N183="sníž. přenesená",J183,0)</f>
        <v>0</v>
      </c>
      <c r="BI183" s="245">
        <f>IF(N183="nulová",J183,0)</f>
        <v>0</v>
      </c>
      <c r="BJ183" s="15" t="s">
        <v>83</v>
      </c>
      <c r="BK183" s="245">
        <f>ROUND(I183*H183,2)</f>
        <v>0</v>
      </c>
      <c r="BL183" s="15" t="s">
        <v>142</v>
      </c>
      <c r="BM183" s="244" t="s">
        <v>635</v>
      </c>
    </row>
    <row r="184" spans="1:47" s="2" customFormat="1" ht="12">
      <c r="A184" s="36"/>
      <c r="B184" s="37"/>
      <c r="C184" s="38"/>
      <c r="D184" s="246" t="s">
        <v>144</v>
      </c>
      <c r="E184" s="38"/>
      <c r="F184" s="247" t="s">
        <v>636</v>
      </c>
      <c r="G184" s="38"/>
      <c r="H184" s="38"/>
      <c r="I184" s="142"/>
      <c r="J184" s="38"/>
      <c r="K184" s="38"/>
      <c r="L184" s="42"/>
      <c r="M184" s="248"/>
      <c r="N184" s="249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144</v>
      </c>
      <c r="AU184" s="15" t="s">
        <v>85</v>
      </c>
    </row>
    <row r="185" spans="1:47" s="2" customFormat="1" ht="12">
      <c r="A185" s="36"/>
      <c r="B185" s="37"/>
      <c r="C185" s="38"/>
      <c r="D185" s="246" t="s">
        <v>181</v>
      </c>
      <c r="E185" s="38"/>
      <c r="F185" s="250" t="s">
        <v>637</v>
      </c>
      <c r="G185" s="38"/>
      <c r="H185" s="38"/>
      <c r="I185" s="142"/>
      <c r="J185" s="38"/>
      <c r="K185" s="38"/>
      <c r="L185" s="42"/>
      <c r="M185" s="248"/>
      <c r="N185" s="249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181</v>
      </c>
      <c r="AU185" s="15" t="s">
        <v>85</v>
      </c>
    </row>
    <row r="186" spans="1:65" s="2" customFormat="1" ht="21.75" customHeight="1">
      <c r="A186" s="36"/>
      <c r="B186" s="37"/>
      <c r="C186" s="233" t="s">
        <v>7</v>
      </c>
      <c r="D186" s="233" t="s">
        <v>137</v>
      </c>
      <c r="E186" s="234" t="s">
        <v>358</v>
      </c>
      <c r="F186" s="235" t="s">
        <v>359</v>
      </c>
      <c r="G186" s="236" t="s">
        <v>140</v>
      </c>
      <c r="H186" s="237">
        <v>130.5</v>
      </c>
      <c r="I186" s="238"/>
      <c r="J186" s="239">
        <f>ROUND(I186*H186,2)</f>
        <v>0</v>
      </c>
      <c r="K186" s="235" t="s">
        <v>141</v>
      </c>
      <c r="L186" s="42"/>
      <c r="M186" s="240" t="s">
        <v>1</v>
      </c>
      <c r="N186" s="241" t="s">
        <v>40</v>
      </c>
      <c r="O186" s="89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4" t="s">
        <v>142</v>
      </c>
      <c r="AT186" s="244" t="s">
        <v>137</v>
      </c>
      <c r="AU186" s="244" t="s">
        <v>85</v>
      </c>
      <c r="AY186" s="15" t="s">
        <v>135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15" t="s">
        <v>83</v>
      </c>
      <c r="BK186" s="245">
        <f>ROUND(I186*H186,2)</f>
        <v>0</v>
      </c>
      <c r="BL186" s="15" t="s">
        <v>142</v>
      </c>
      <c r="BM186" s="244" t="s">
        <v>638</v>
      </c>
    </row>
    <row r="187" spans="1:47" s="2" customFormat="1" ht="12">
      <c r="A187" s="36"/>
      <c r="B187" s="37"/>
      <c r="C187" s="38"/>
      <c r="D187" s="246" t="s">
        <v>144</v>
      </c>
      <c r="E187" s="38"/>
      <c r="F187" s="247" t="s">
        <v>361</v>
      </c>
      <c r="G187" s="38"/>
      <c r="H187" s="38"/>
      <c r="I187" s="142"/>
      <c r="J187" s="38"/>
      <c r="K187" s="38"/>
      <c r="L187" s="42"/>
      <c r="M187" s="248"/>
      <c r="N187" s="249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144</v>
      </c>
      <c r="AU187" s="15" t="s">
        <v>85</v>
      </c>
    </row>
    <row r="188" spans="1:63" s="12" customFormat="1" ht="22.8" customHeight="1">
      <c r="A188" s="12"/>
      <c r="B188" s="217"/>
      <c r="C188" s="218"/>
      <c r="D188" s="219" t="s">
        <v>74</v>
      </c>
      <c r="E188" s="231" t="s">
        <v>85</v>
      </c>
      <c r="F188" s="231" t="s">
        <v>639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SUM(P189:P190)</f>
        <v>0</v>
      </c>
      <c r="Q188" s="225"/>
      <c r="R188" s="226">
        <f>SUM(R189:R190)</f>
        <v>28.418364</v>
      </c>
      <c r="S188" s="225"/>
      <c r="T188" s="227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8" t="s">
        <v>83</v>
      </c>
      <c r="AT188" s="229" t="s">
        <v>74</v>
      </c>
      <c r="AU188" s="229" t="s">
        <v>83</v>
      </c>
      <c r="AY188" s="228" t="s">
        <v>135</v>
      </c>
      <c r="BK188" s="230">
        <f>SUM(BK189:BK190)</f>
        <v>0</v>
      </c>
    </row>
    <row r="189" spans="1:65" s="2" customFormat="1" ht="33" customHeight="1">
      <c r="A189" s="36"/>
      <c r="B189" s="37"/>
      <c r="C189" s="233" t="s">
        <v>264</v>
      </c>
      <c r="D189" s="233" t="s">
        <v>137</v>
      </c>
      <c r="E189" s="234" t="s">
        <v>640</v>
      </c>
      <c r="F189" s="235" t="s">
        <v>641</v>
      </c>
      <c r="G189" s="236" t="s">
        <v>292</v>
      </c>
      <c r="H189" s="237">
        <v>103.8</v>
      </c>
      <c r="I189" s="238"/>
      <c r="J189" s="239">
        <f>ROUND(I189*H189,2)</f>
        <v>0</v>
      </c>
      <c r="K189" s="235" t="s">
        <v>141</v>
      </c>
      <c r="L189" s="42"/>
      <c r="M189" s="240" t="s">
        <v>1</v>
      </c>
      <c r="N189" s="241" t="s">
        <v>40</v>
      </c>
      <c r="O189" s="89"/>
      <c r="P189" s="242">
        <f>O189*H189</f>
        <v>0</v>
      </c>
      <c r="Q189" s="242">
        <v>0.27378</v>
      </c>
      <c r="R189" s="242">
        <f>Q189*H189</f>
        <v>28.418364</v>
      </c>
      <c r="S189" s="242">
        <v>0</v>
      </c>
      <c r="T189" s="243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4" t="s">
        <v>142</v>
      </c>
      <c r="AT189" s="244" t="s">
        <v>137</v>
      </c>
      <c r="AU189" s="244" t="s">
        <v>85</v>
      </c>
      <c r="AY189" s="15" t="s">
        <v>135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15" t="s">
        <v>83</v>
      </c>
      <c r="BK189" s="245">
        <f>ROUND(I189*H189,2)</f>
        <v>0</v>
      </c>
      <c r="BL189" s="15" t="s">
        <v>142</v>
      </c>
      <c r="BM189" s="244" t="s">
        <v>642</v>
      </c>
    </row>
    <row r="190" spans="1:47" s="2" customFormat="1" ht="12">
      <c r="A190" s="36"/>
      <c r="B190" s="37"/>
      <c r="C190" s="38"/>
      <c r="D190" s="246" t="s">
        <v>144</v>
      </c>
      <c r="E190" s="38"/>
      <c r="F190" s="247" t="s">
        <v>643</v>
      </c>
      <c r="G190" s="38"/>
      <c r="H190" s="38"/>
      <c r="I190" s="142"/>
      <c r="J190" s="38"/>
      <c r="K190" s="38"/>
      <c r="L190" s="42"/>
      <c r="M190" s="248"/>
      <c r="N190" s="249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144</v>
      </c>
      <c r="AU190" s="15" t="s">
        <v>85</v>
      </c>
    </row>
    <row r="191" spans="1:63" s="12" customFormat="1" ht="22.8" customHeight="1">
      <c r="A191" s="12"/>
      <c r="B191" s="217"/>
      <c r="C191" s="218"/>
      <c r="D191" s="219" t="s">
        <v>74</v>
      </c>
      <c r="E191" s="231" t="s">
        <v>161</v>
      </c>
      <c r="F191" s="231" t="s">
        <v>399</v>
      </c>
      <c r="G191" s="218"/>
      <c r="H191" s="218"/>
      <c r="I191" s="221"/>
      <c r="J191" s="232">
        <f>BK191</f>
        <v>0</v>
      </c>
      <c r="K191" s="218"/>
      <c r="L191" s="223"/>
      <c r="M191" s="224"/>
      <c r="N191" s="225"/>
      <c r="O191" s="225"/>
      <c r="P191" s="226">
        <f>SUM(P192:P208)</f>
        <v>0</v>
      </c>
      <c r="Q191" s="225"/>
      <c r="R191" s="226">
        <f>SUM(R192:R208)</f>
        <v>0</v>
      </c>
      <c r="S191" s="225"/>
      <c r="T191" s="227">
        <f>SUM(T192:T208)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8" t="s">
        <v>83</v>
      </c>
      <c r="AT191" s="229" t="s">
        <v>74</v>
      </c>
      <c r="AU191" s="229" t="s">
        <v>83</v>
      </c>
      <c r="AY191" s="228" t="s">
        <v>135</v>
      </c>
      <c r="BK191" s="230">
        <f>SUM(BK192:BK208)</f>
        <v>0</v>
      </c>
    </row>
    <row r="192" spans="1:65" s="2" customFormat="1" ht="16.5" customHeight="1">
      <c r="A192" s="36"/>
      <c r="B192" s="37"/>
      <c r="C192" s="233" t="s">
        <v>382</v>
      </c>
      <c r="D192" s="233" t="s">
        <v>137</v>
      </c>
      <c r="E192" s="234" t="s">
        <v>644</v>
      </c>
      <c r="F192" s="235" t="s">
        <v>645</v>
      </c>
      <c r="G192" s="236" t="s">
        <v>140</v>
      </c>
      <c r="H192" s="237">
        <v>130.5</v>
      </c>
      <c r="I192" s="238"/>
      <c r="J192" s="239">
        <f>ROUND(I192*H192,2)</f>
        <v>0</v>
      </c>
      <c r="K192" s="235" t="s">
        <v>141</v>
      </c>
      <c r="L192" s="42"/>
      <c r="M192" s="240" t="s">
        <v>1</v>
      </c>
      <c r="N192" s="241" t="s">
        <v>40</v>
      </c>
      <c r="O192" s="89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4" t="s">
        <v>142</v>
      </c>
      <c r="AT192" s="244" t="s">
        <v>137</v>
      </c>
      <c r="AU192" s="244" t="s">
        <v>85</v>
      </c>
      <c r="AY192" s="15" t="s">
        <v>135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5" t="s">
        <v>83</v>
      </c>
      <c r="BK192" s="245">
        <f>ROUND(I192*H192,2)</f>
        <v>0</v>
      </c>
      <c r="BL192" s="15" t="s">
        <v>142</v>
      </c>
      <c r="BM192" s="244" t="s">
        <v>646</v>
      </c>
    </row>
    <row r="193" spans="1:47" s="2" customFormat="1" ht="12">
      <c r="A193" s="36"/>
      <c r="B193" s="37"/>
      <c r="C193" s="38"/>
      <c r="D193" s="246" t="s">
        <v>144</v>
      </c>
      <c r="E193" s="38"/>
      <c r="F193" s="247" t="s">
        <v>647</v>
      </c>
      <c r="G193" s="38"/>
      <c r="H193" s="38"/>
      <c r="I193" s="142"/>
      <c r="J193" s="38"/>
      <c r="K193" s="38"/>
      <c r="L193" s="42"/>
      <c r="M193" s="248"/>
      <c r="N193" s="249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144</v>
      </c>
      <c r="AU193" s="15" t="s">
        <v>85</v>
      </c>
    </row>
    <row r="194" spans="1:65" s="2" customFormat="1" ht="21.75" customHeight="1">
      <c r="A194" s="36"/>
      <c r="B194" s="37"/>
      <c r="C194" s="233" t="s">
        <v>389</v>
      </c>
      <c r="D194" s="233" t="s">
        <v>137</v>
      </c>
      <c r="E194" s="234" t="s">
        <v>648</v>
      </c>
      <c r="F194" s="235" t="s">
        <v>649</v>
      </c>
      <c r="G194" s="236" t="s">
        <v>140</v>
      </c>
      <c r="H194" s="237">
        <v>104.1</v>
      </c>
      <c r="I194" s="238"/>
      <c r="J194" s="239">
        <f>ROUND(I194*H194,2)</f>
        <v>0</v>
      </c>
      <c r="K194" s="235" t="s">
        <v>141</v>
      </c>
      <c r="L194" s="42"/>
      <c r="M194" s="240" t="s">
        <v>1</v>
      </c>
      <c r="N194" s="241" t="s">
        <v>40</v>
      </c>
      <c r="O194" s="89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4" t="s">
        <v>142</v>
      </c>
      <c r="AT194" s="244" t="s">
        <v>137</v>
      </c>
      <c r="AU194" s="244" t="s">
        <v>85</v>
      </c>
      <c r="AY194" s="15" t="s">
        <v>135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5" t="s">
        <v>83</v>
      </c>
      <c r="BK194" s="245">
        <f>ROUND(I194*H194,2)</f>
        <v>0</v>
      </c>
      <c r="BL194" s="15" t="s">
        <v>142</v>
      </c>
      <c r="BM194" s="244" t="s">
        <v>650</v>
      </c>
    </row>
    <row r="195" spans="1:47" s="2" customFormat="1" ht="12">
      <c r="A195" s="36"/>
      <c r="B195" s="37"/>
      <c r="C195" s="38"/>
      <c r="D195" s="246" t="s">
        <v>144</v>
      </c>
      <c r="E195" s="38"/>
      <c r="F195" s="247" t="s">
        <v>651</v>
      </c>
      <c r="G195" s="38"/>
      <c r="H195" s="38"/>
      <c r="I195" s="142"/>
      <c r="J195" s="38"/>
      <c r="K195" s="38"/>
      <c r="L195" s="42"/>
      <c r="M195" s="248"/>
      <c r="N195" s="249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144</v>
      </c>
      <c r="AU195" s="15" t="s">
        <v>85</v>
      </c>
    </row>
    <row r="196" spans="1:65" s="2" customFormat="1" ht="21.75" customHeight="1">
      <c r="A196" s="36"/>
      <c r="B196" s="37"/>
      <c r="C196" s="233" t="s">
        <v>394</v>
      </c>
      <c r="D196" s="233" t="s">
        <v>137</v>
      </c>
      <c r="E196" s="234" t="s">
        <v>652</v>
      </c>
      <c r="F196" s="235" t="s">
        <v>653</v>
      </c>
      <c r="G196" s="236" t="s">
        <v>140</v>
      </c>
      <c r="H196" s="237">
        <v>156.5</v>
      </c>
      <c r="I196" s="238"/>
      <c r="J196" s="239">
        <f>ROUND(I196*H196,2)</f>
        <v>0</v>
      </c>
      <c r="K196" s="235" t="s">
        <v>141</v>
      </c>
      <c r="L196" s="42"/>
      <c r="M196" s="240" t="s">
        <v>1</v>
      </c>
      <c r="N196" s="241" t="s">
        <v>40</v>
      </c>
      <c r="O196" s="89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4" t="s">
        <v>142</v>
      </c>
      <c r="AT196" s="244" t="s">
        <v>137</v>
      </c>
      <c r="AU196" s="244" t="s">
        <v>85</v>
      </c>
      <c r="AY196" s="15" t="s">
        <v>135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5" t="s">
        <v>83</v>
      </c>
      <c r="BK196" s="245">
        <f>ROUND(I196*H196,2)</f>
        <v>0</v>
      </c>
      <c r="BL196" s="15" t="s">
        <v>142</v>
      </c>
      <c r="BM196" s="244" t="s">
        <v>654</v>
      </c>
    </row>
    <row r="197" spans="1:47" s="2" customFormat="1" ht="12">
      <c r="A197" s="36"/>
      <c r="B197" s="37"/>
      <c r="C197" s="38"/>
      <c r="D197" s="246" t="s">
        <v>144</v>
      </c>
      <c r="E197" s="38"/>
      <c r="F197" s="247" t="s">
        <v>655</v>
      </c>
      <c r="G197" s="38"/>
      <c r="H197" s="38"/>
      <c r="I197" s="142"/>
      <c r="J197" s="38"/>
      <c r="K197" s="38"/>
      <c r="L197" s="42"/>
      <c r="M197" s="248"/>
      <c r="N197" s="249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144</v>
      </c>
      <c r="AU197" s="15" t="s">
        <v>85</v>
      </c>
    </row>
    <row r="198" spans="1:47" s="2" customFormat="1" ht="12">
      <c r="A198" s="36"/>
      <c r="B198" s="37"/>
      <c r="C198" s="38"/>
      <c r="D198" s="246" t="s">
        <v>181</v>
      </c>
      <c r="E198" s="38"/>
      <c r="F198" s="250" t="s">
        <v>656</v>
      </c>
      <c r="G198" s="38"/>
      <c r="H198" s="38"/>
      <c r="I198" s="142"/>
      <c r="J198" s="38"/>
      <c r="K198" s="38"/>
      <c r="L198" s="42"/>
      <c r="M198" s="248"/>
      <c r="N198" s="249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181</v>
      </c>
      <c r="AU198" s="15" t="s">
        <v>85</v>
      </c>
    </row>
    <row r="199" spans="1:65" s="2" customFormat="1" ht="16.5" customHeight="1">
      <c r="A199" s="36"/>
      <c r="B199" s="37"/>
      <c r="C199" s="233" t="s">
        <v>400</v>
      </c>
      <c r="D199" s="233" t="s">
        <v>137</v>
      </c>
      <c r="E199" s="234" t="s">
        <v>657</v>
      </c>
      <c r="F199" s="235" t="s">
        <v>658</v>
      </c>
      <c r="G199" s="236" t="s">
        <v>140</v>
      </c>
      <c r="H199" s="237">
        <v>156.5</v>
      </c>
      <c r="I199" s="238"/>
      <c r="J199" s="239">
        <f>ROUND(I199*H199,2)</f>
        <v>0</v>
      </c>
      <c r="K199" s="235" t="s">
        <v>1</v>
      </c>
      <c r="L199" s="42"/>
      <c r="M199" s="240" t="s">
        <v>1</v>
      </c>
      <c r="N199" s="241" t="s">
        <v>40</v>
      </c>
      <c r="O199" s="89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142</v>
      </c>
      <c r="AT199" s="244" t="s">
        <v>137</v>
      </c>
      <c r="AU199" s="244" t="s">
        <v>85</v>
      </c>
      <c r="AY199" s="15" t="s">
        <v>135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83</v>
      </c>
      <c r="BK199" s="245">
        <f>ROUND(I199*H199,2)</f>
        <v>0</v>
      </c>
      <c r="BL199" s="15" t="s">
        <v>142</v>
      </c>
      <c r="BM199" s="244" t="s">
        <v>659</v>
      </c>
    </row>
    <row r="200" spans="1:47" s="2" customFormat="1" ht="12">
      <c r="A200" s="36"/>
      <c r="B200" s="37"/>
      <c r="C200" s="38"/>
      <c r="D200" s="246" t="s">
        <v>144</v>
      </c>
      <c r="E200" s="38"/>
      <c r="F200" s="247" t="s">
        <v>660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144</v>
      </c>
      <c r="AU200" s="15" t="s">
        <v>85</v>
      </c>
    </row>
    <row r="201" spans="1:65" s="2" customFormat="1" ht="16.5" customHeight="1">
      <c r="A201" s="36"/>
      <c r="B201" s="37"/>
      <c r="C201" s="233" t="s">
        <v>406</v>
      </c>
      <c r="D201" s="233" t="s">
        <v>137</v>
      </c>
      <c r="E201" s="234" t="s">
        <v>661</v>
      </c>
      <c r="F201" s="235" t="s">
        <v>658</v>
      </c>
      <c r="G201" s="236" t="s">
        <v>140</v>
      </c>
      <c r="H201" s="237">
        <v>210.3</v>
      </c>
      <c r="I201" s="238"/>
      <c r="J201" s="239">
        <f>ROUND(I201*H201,2)</f>
        <v>0</v>
      </c>
      <c r="K201" s="235" t="s">
        <v>1</v>
      </c>
      <c r="L201" s="42"/>
      <c r="M201" s="240" t="s">
        <v>1</v>
      </c>
      <c r="N201" s="241" t="s">
        <v>40</v>
      </c>
      <c r="O201" s="89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4" t="s">
        <v>142</v>
      </c>
      <c r="AT201" s="244" t="s">
        <v>137</v>
      </c>
      <c r="AU201" s="244" t="s">
        <v>85</v>
      </c>
      <c r="AY201" s="15" t="s">
        <v>135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5" t="s">
        <v>83</v>
      </c>
      <c r="BK201" s="245">
        <f>ROUND(I201*H201,2)</f>
        <v>0</v>
      </c>
      <c r="BL201" s="15" t="s">
        <v>142</v>
      </c>
      <c r="BM201" s="244" t="s">
        <v>662</v>
      </c>
    </row>
    <row r="202" spans="1:47" s="2" customFormat="1" ht="12">
      <c r="A202" s="36"/>
      <c r="B202" s="37"/>
      <c r="C202" s="38"/>
      <c r="D202" s="246" t="s">
        <v>144</v>
      </c>
      <c r="E202" s="38"/>
      <c r="F202" s="247" t="s">
        <v>660</v>
      </c>
      <c r="G202" s="38"/>
      <c r="H202" s="38"/>
      <c r="I202" s="142"/>
      <c r="J202" s="38"/>
      <c r="K202" s="38"/>
      <c r="L202" s="42"/>
      <c r="M202" s="248"/>
      <c r="N202" s="249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144</v>
      </c>
      <c r="AU202" s="15" t="s">
        <v>85</v>
      </c>
    </row>
    <row r="203" spans="1:65" s="2" customFormat="1" ht="21.75" customHeight="1">
      <c r="A203" s="36"/>
      <c r="B203" s="37"/>
      <c r="C203" s="233" t="s">
        <v>410</v>
      </c>
      <c r="D203" s="233" t="s">
        <v>137</v>
      </c>
      <c r="E203" s="234" t="s">
        <v>663</v>
      </c>
      <c r="F203" s="235" t="s">
        <v>664</v>
      </c>
      <c r="G203" s="236" t="s">
        <v>140</v>
      </c>
      <c r="H203" s="237">
        <v>210.3</v>
      </c>
      <c r="I203" s="238"/>
      <c r="J203" s="239">
        <f>ROUND(I203*H203,2)</f>
        <v>0</v>
      </c>
      <c r="K203" s="235" t="s">
        <v>141</v>
      </c>
      <c r="L203" s="42"/>
      <c r="M203" s="240" t="s">
        <v>1</v>
      </c>
      <c r="N203" s="241" t="s">
        <v>40</v>
      </c>
      <c r="O203" s="89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4" t="s">
        <v>142</v>
      </c>
      <c r="AT203" s="244" t="s">
        <v>137</v>
      </c>
      <c r="AU203" s="244" t="s">
        <v>85</v>
      </c>
      <c r="AY203" s="15" t="s">
        <v>135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5" t="s">
        <v>83</v>
      </c>
      <c r="BK203" s="245">
        <f>ROUND(I203*H203,2)</f>
        <v>0</v>
      </c>
      <c r="BL203" s="15" t="s">
        <v>142</v>
      </c>
      <c r="BM203" s="244" t="s">
        <v>665</v>
      </c>
    </row>
    <row r="204" spans="1:47" s="2" customFormat="1" ht="12">
      <c r="A204" s="36"/>
      <c r="B204" s="37"/>
      <c r="C204" s="38"/>
      <c r="D204" s="246" t="s">
        <v>144</v>
      </c>
      <c r="E204" s="38"/>
      <c r="F204" s="247" t="s">
        <v>666</v>
      </c>
      <c r="G204" s="38"/>
      <c r="H204" s="38"/>
      <c r="I204" s="142"/>
      <c r="J204" s="38"/>
      <c r="K204" s="38"/>
      <c r="L204" s="42"/>
      <c r="M204" s="248"/>
      <c r="N204" s="249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144</v>
      </c>
      <c r="AU204" s="15" t="s">
        <v>85</v>
      </c>
    </row>
    <row r="205" spans="1:47" s="2" customFormat="1" ht="12">
      <c r="A205" s="36"/>
      <c r="B205" s="37"/>
      <c r="C205" s="38"/>
      <c r="D205" s="246" t="s">
        <v>181</v>
      </c>
      <c r="E205" s="38"/>
      <c r="F205" s="250" t="s">
        <v>667</v>
      </c>
      <c r="G205" s="38"/>
      <c r="H205" s="38"/>
      <c r="I205" s="142"/>
      <c r="J205" s="38"/>
      <c r="K205" s="38"/>
      <c r="L205" s="42"/>
      <c r="M205" s="248"/>
      <c r="N205" s="249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181</v>
      </c>
      <c r="AU205" s="15" t="s">
        <v>85</v>
      </c>
    </row>
    <row r="206" spans="1:65" s="2" customFormat="1" ht="21.75" customHeight="1">
      <c r="A206" s="36"/>
      <c r="B206" s="37"/>
      <c r="C206" s="233" t="s">
        <v>415</v>
      </c>
      <c r="D206" s="233" t="s">
        <v>137</v>
      </c>
      <c r="E206" s="234" t="s">
        <v>668</v>
      </c>
      <c r="F206" s="235" t="s">
        <v>669</v>
      </c>
      <c r="G206" s="236" t="s">
        <v>140</v>
      </c>
      <c r="H206" s="237">
        <v>156.5</v>
      </c>
      <c r="I206" s="238"/>
      <c r="J206" s="239">
        <f>ROUND(I206*H206,2)</f>
        <v>0</v>
      </c>
      <c r="K206" s="235" t="s">
        <v>141</v>
      </c>
      <c r="L206" s="42"/>
      <c r="M206" s="240" t="s">
        <v>1</v>
      </c>
      <c r="N206" s="241" t="s">
        <v>40</v>
      </c>
      <c r="O206" s="89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44" t="s">
        <v>142</v>
      </c>
      <c r="AT206" s="244" t="s">
        <v>137</v>
      </c>
      <c r="AU206" s="244" t="s">
        <v>85</v>
      </c>
      <c r="AY206" s="15" t="s">
        <v>135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5" t="s">
        <v>83</v>
      </c>
      <c r="BK206" s="245">
        <f>ROUND(I206*H206,2)</f>
        <v>0</v>
      </c>
      <c r="BL206" s="15" t="s">
        <v>142</v>
      </c>
      <c r="BM206" s="244" t="s">
        <v>670</v>
      </c>
    </row>
    <row r="207" spans="1:47" s="2" customFormat="1" ht="12">
      <c r="A207" s="36"/>
      <c r="B207" s="37"/>
      <c r="C207" s="38"/>
      <c r="D207" s="246" t="s">
        <v>144</v>
      </c>
      <c r="E207" s="38"/>
      <c r="F207" s="247" t="s">
        <v>671</v>
      </c>
      <c r="G207" s="38"/>
      <c r="H207" s="38"/>
      <c r="I207" s="142"/>
      <c r="J207" s="38"/>
      <c r="K207" s="38"/>
      <c r="L207" s="42"/>
      <c r="M207" s="248"/>
      <c r="N207" s="249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144</v>
      </c>
      <c r="AU207" s="15" t="s">
        <v>85</v>
      </c>
    </row>
    <row r="208" spans="1:47" s="2" customFormat="1" ht="12">
      <c r="A208" s="36"/>
      <c r="B208" s="37"/>
      <c r="C208" s="38"/>
      <c r="D208" s="246" t="s">
        <v>181</v>
      </c>
      <c r="E208" s="38"/>
      <c r="F208" s="250" t="s">
        <v>672</v>
      </c>
      <c r="G208" s="38"/>
      <c r="H208" s="38"/>
      <c r="I208" s="142"/>
      <c r="J208" s="38"/>
      <c r="K208" s="38"/>
      <c r="L208" s="42"/>
      <c r="M208" s="248"/>
      <c r="N208" s="249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181</v>
      </c>
      <c r="AU208" s="15" t="s">
        <v>85</v>
      </c>
    </row>
    <row r="209" spans="1:63" s="12" customFormat="1" ht="22.8" customHeight="1">
      <c r="A209" s="12"/>
      <c r="B209" s="217"/>
      <c r="C209" s="218"/>
      <c r="D209" s="219" t="s">
        <v>74</v>
      </c>
      <c r="E209" s="231" t="s">
        <v>176</v>
      </c>
      <c r="F209" s="231" t="s">
        <v>673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SUM(P210:P219)</f>
        <v>0</v>
      </c>
      <c r="Q209" s="225"/>
      <c r="R209" s="226">
        <f>SUM(R210:R219)</f>
        <v>2.37674</v>
      </c>
      <c r="S209" s="225"/>
      <c r="T209" s="227">
        <f>SUM(T210:T219)</f>
        <v>1.92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8" t="s">
        <v>83</v>
      </c>
      <c r="AT209" s="229" t="s">
        <v>74</v>
      </c>
      <c r="AU209" s="229" t="s">
        <v>83</v>
      </c>
      <c r="AY209" s="228" t="s">
        <v>135</v>
      </c>
      <c r="BK209" s="230">
        <f>SUM(BK210:BK219)</f>
        <v>0</v>
      </c>
    </row>
    <row r="210" spans="1:65" s="2" customFormat="1" ht="21.75" customHeight="1">
      <c r="A210" s="36"/>
      <c r="B210" s="37"/>
      <c r="C210" s="233" t="s">
        <v>420</v>
      </c>
      <c r="D210" s="233" t="s">
        <v>137</v>
      </c>
      <c r="E210" s="234" t="s">
        <v>674</v>
      </c>
      <c r="F210" s="235" t="s">
        <v>675</v>
      </c>
      <c r="G210" s="236" t="s">
        <v>148</v>
      </c>
      <c r="H210" s="237">
        <v>1</v>
      </c>
      <c r="I210" s="238"/>
      <c r="J210" s="239">
        <f>ROUND(I210*H210,2)</f>
        <v>0</v>
      </c>
      <c r="K210" s="235" t="s">
        <v>141</v>
      </c>
      <c r="L210" s="42"/>
      <c r="M210" s="240" t="s">
        <v>1</v>
      </c>
      <c r="N210" s="241" t="s">
        <v>40</v>
      </c>
      <c r="O210" s="89"/>
      <c r="P210" s="242">
        <f>O210*H210</f>
        <v>0</v>
      </c>
      <c r="Q210" s="242">
        <v>0</v>
      </c>
      <c r="R210" s="242">
        <f>Q210*H210</f>
        <v>0</v>
      </c>
      <c r="S210" s="242">
        <v>1.92</v>
      </c>
      <c r="T210" s="243">
        <f>S210*H210</f>
        <v>1.92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4" t="s">
        <v>142</v>
      </c>
      <c r="AT210" s="244" t="s">
        <v>137</v>
      </c>
      <c r="AU210" s="244" t="s">
        <v>85</v>
      </c>
      <c r="AY210" s="15" t="s">
        <v>135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15" t="s">
        <v>83</v>
      </c>
      <c r="BK210" s="245">
        <f>ROUND(I210*H210,2)</f>
        <v>0</v>
      </c>
      <c r="BL210" s="15" t="s">
        <v>142</v>
      </c>
      <c r="BM210" s="244" t="s">
        <v>676</v>
      </c>
    </row>
    <row r="211" spans="1:47" s="2" customFormat="1" ht="12">
      <c r="A211" s="36"/>
      <c r="B211" s="37"/>
      <c r="C211" s="38"/>
      <c r="D211" s="246" t="s">
        <v>144</v>
      </c>
      <c r="E211" s="38"/>
      <c r="F211" s="247" t="s">
        <v>677</v>
      </c>
      <c r="G211" s="38"/>
      <c r="H211" s="38"/>
      <c r="I211" s="142"/>
      <c r="J211" s="38"/>
      <c r="K211" s="38"/>
      <c r="L211" s="42"/>
      <c r="M211" s="248"/>
      <c r="N211" s="249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144</v>
      </c>
      <c r="AU211" s="15" t="s">
        <v>85</v>
      </c>
    </row>
    <row r="212" spans="1:47" s="2" customFormat="1" ht="12">
      <c r="A212" s="36"/>
      <c r="B212" s="37"/>
      <c r="C212" s="38"/>
      <c r="D212" s="246" t="s">
        <v>181</v>
      </c>
      <c r="E212" s="38"/>
      <c r="F212" s="250" t="s">
        <v>678</v>
      </c>
      <c r="G212" s="38"/>
      <c r="H212" s="38"/>
      <c r="I212" s="142"/>
      <c r="J212" s="38"/>
      <c r="K212" s="38"/>
      <c r="L212" s="42"/>
      <c r="M212" s="248"/>
      <c r="N212" s="249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181</v>
      </c>
      <c r="AU212" s="15" t="s">
        <v>85</v>
      </c>
    </row>
    <row r="213" spans="1:65" s="2" customFormat="1" ht="21.75" customHeight="1">
      <c r="A213" s="36"/>
      <c r="B213" s="37"/>
      <c r="C213" s="233" t="s">
        <v>425</v>
      </c>
      <c r="D213" s="233" t="s">
        <v>137</v>
      </c>
      <c r="E213" s="234" t="s">
        <v>679</v>
      </c>
      <c r="F213" s="235" t="s">
        <v>680</v>
      </c>
      <c r="G213" s="236" t="s">
        <v>154</v>
      </c>
      <c r="H213" s="237">
        <v>3</v>
      </c>
      <c r="I213" s="238"/>
      <c r="J213" s="239">
        <f>ROUND(I213*H213,2)</f>
        <v>0</v>
      </c>
      <c r="K213" s="235" t="s">
        <v>1</v>
      </c>
      <c r="L213" s="42"/>
      <c r="M213" s="240" t="s">
        <v>1</v>
      </c>
      <c r="N213" s="241" t="s">
        <v>40</v>
      </c>
      <c r="O213" s="89"/>
      <c r="P213" s="242">
        <f>O213*H213</f>
        <v>0</v>
      </c>
      <c r="Q213" s="242">
        <v>0.3409</v>
      </c>
      <c r="R213" s="242">
        <f>Q213*H213</f>
        <v>1.0227</v>
      </c>
      <c r="S213" s="242">
        <v>0</v>
      </c>
      <c r="T213" s="243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4" t="s">
        <v>142</v>
      </c>
      <c r="AT213" s="244" t="s">
        <v>137</v>
      </c>
      <c r="AU213" s="244" t="s">
        <v>85</v>
      </c>
      <c r="AY213" s="15" t="s">
        <v>135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5" t="s">
        <v>83</v>
      </c>
      <c r="BK213" s="245">
        <f>ROUND(I213*H213,2)</f>
        <v>0</v>
      </c>
      <c r="BL213" s="15" t="s">
        <v>142</v>
      </c>
      <c r="BM213" s="244" t="s">
        <v>681</v>
      </c>
    </row>
    <row r="214" spans="1:47" s="2" customFormat="1" ht="12">
      <c r="A214" s="36"/>
      <c r="B214" s="37"/>
      <c r="C214" s="38"/>
      <c r="D214" s="246" t="s">
        <v>144</v>
      </c>
      <c r="E214" s="38"/>
      <c r="F214" s="247" t="s">
        <v>682</v>
      </c>
      <c r="G214" s="38"/>
      <c r="H214" s="38"/>
      <c r="I214" s="142"/>
      <c r="J214" s="38"/>
      <c r="K214" s="38"/>
      <c r="L214" s="42"/>
      <c r="M214" s="248"/>
      <c r="N214" s="249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144</v>
      </c>
      <c r="AU214" s="15" t="s">
        <v>85</v>
      </c>
    </row>
    <row r="215" spans="1:47" s="2" customFormat="1" ht="12">
      <c r="A215" s="36"/>
      <c r="B215" s="37"/>
      <c r="C215" s="38"/>
      <c r="D215" s="246" t="s">
        <v>181</v>
      </c>
      <c r="E215" s="38"/>
      <c r="F215" s="250" t="s">
        <v>683</v>
      </c>
      <c r="G215" s="38"/>
      <c r="H215" s="38"/>
      <c r="I215" s="142"/>
      <c r="J215" s="38"/>
      <c r="K215" s="38"/>
      <c r="L215" s="42"/>
      <c r="M215" s="248"/>
      <c r="N215" s="249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181</v>
      </c>
      <c r="AU215" s="15" t="s">
        <v>85</v>
      </c>
    </row>
    <row r="216" spans="1:65" s="2" customFormat="1" ht="21.75" customHeight="1">
      <c r="A216" s="36"/>
      <c r="B216" s="37"/>
      <c r="C216" s="233" t="s">
        <v>431</v>
      </c>
      <c r="D216" s="233" t="s">
        <v>137</v>
      </c>
      <c r="E216" s="234" t="s">
        <v>684</v>
      </c>
      <c r="F216" s="235" t="s">
        <v>685</v>
      </c>
      <c r="G216" s="236" t="s">
        <v>154</v>
      </c>
      <c r="H216" s="237">
        <v>1</v>
      </c>
      <c r="I216" s="238"/>
      <c r="J216" s="239">
        <f>ROUND(I216*H216,2)</f>
        <v>0</v>
      </c>
      <c r="K216" s="235" t="s">
        <v>141</v>
      </c>
      <c r="L216" s="42"/>
      <c r="M216" s="240" t="s">
        <v>1</v>
      </c>
      <c r="N216" s="241" t="s">
        <v>40</v>
      </c>
      <c r="O216" s="89"/>
      <c r="P216" s="242">
        <f>O216*H216</f>
        <v>0</v>
      </c>
      <c r="Q216" s="242">
        <v>0.4208</v>
      </c>
      <c r="R216" s="242">
        <f>Q216*H216</f>
        <v>0.4208</v>
      </c>
      <c r="S216" s="242">
        <v>0</v>
      </c>
      <c r="T216" s="24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4" t="s">
        <v>142</v>
      </c>
      <c r="AT216" s="244" t="s">
        <v>137</v>
      </c>
      <c r="AU216" s="244" t="s">
        <v>85</v>
      </c>
      <c r="AY216" s="15" t="s">
        <v>135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15" t="s">
        <v>83</v>
      </c>
      <c r="BK216" s="245">
        <f>ROUND(I216*H216,2)</f>
        <v>0</v>
      </c>
      <c r="BL216" s="15" t="s">
        <v>142</v>
      </c>
      <c r="BM216" s="244" t="s">
        <v>686</v>
      </c>
    </row>
    <row r="217" spans="1:47" s="2" customFormat="1" ht="12">
      <c r="A217" s="36"/>
      <c r="B217" s="37"/>
      <c r="C217" s="38"/>
      <c r="D217" s="246" t="s">
        <v>144</v>
      </c>
      <c r="E217" s="38"/>
      <c r="F217" s="247" t="s">
        <v>687</v>
      </c>
      <c r="G217" s="38"/>
      <c r="H217" s="38"/>
      <c r="I217" s="142"/>
      <c r="J217" s="38"/>
      <c r="K217" s="38"/>
      <c r="L217" s="42"/>
      <c r="M217" s="248"/>
      <c r="N217" s="249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144</v>
      </c>
      <c r="AU217" s="15" t="s">
        <v>85</v>
      </c>
    </row>
    <row r="218" spans="1:65" s="2" customFormat="1" ht="21.75" customHeight="1">
      <c r="A218" s="36"/>
      <c r="B218" s="37"/>
      <c r="C218" s="233" t="s">
        <v>436</v>
      </c>
      <c r="D218" s="233" t="s">
        <v>137</v>
      </c>
      <c r="E218" s="234" t="s">
        <v>688</v>
      </c>
      <c r="F218" s="235" t="s">
        <v>689</v>
      </c>
      <c r="G218" s="236" t="s">
        <v>154</v>
      </c>
      <c r="H218" s="237">
        <v>3</v>
      </c>
      <c r="I218" s="238"/>
      <c r="J218" s="239">
        <f>ROUND(I218*H218,2)</f>
        <v>0</v>
      </c>
      <c r="K218" s="235" t="s">
        <v>141</v>
      </c>
      <c r="L218" s="42"/>
      <c r="M218" s="240" t="s">
        <v>1</v>
      </c>
      <c r="N218" s="241" t="s">
        <v>40</v>
      </c>
      <c r="O218" s="89"/>
      <c r="P218" s="242">
        <f>O218*H218</f>
        <v>0</v>
      </c>
      <c r="Q218" s="242">
        <v>0.31108</v>
      </c>
      <c r="R218" s="242">
        <f>Q218*H218</f>
        <v>0.9332400000000001</v>
      </c>
      <c r="S218" s="242">
        <v>0</v>
      </c>
      <c r="T218" s="243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44" t="s">
        <v>142</v>
      </c>
      <c r="AT218" s="244" t="s">
        <v>137</v>
      </c>
      <c r="AU218" s="244" t="s">
        <v>85</v>
      </c>
      <c r="AY218" s="15" t="s">
        <v>135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15" t="s">
        <v>83</v>
      </c>
      <c r="BK218" s="245">
        <f>ROUND(I218*H218,2)</f>
        <v>0</v>
      </c>
      <c r="BL218" s="15" t="s">
        <v>142</v>
      </c>
      <c r="BM218" s="244" t="s">
        <v>690</v>
      </c>
    </row>
    <row r="219" spans="1:47" s="2" customFormat="1" ht="12">
      <c r="A219" s="36"/>
      <c r="B219" s="37"/>
      <c r="C219" s="38"/>
      <c r="D219" s="246" t="s">
        <v>144</v>
      </c>
      <c r="E219" s="38"/>
      <c r="F219" s="247" t="s">
        <v>691</v>
      </c>
      <c r="G219" s="38"/>
      <c r="H219" s="38"/>
      <c r="I219" s="142"/>
      <c r="J219" s="38"/>
      <c r="K219" s="38"/>
      <c r="L219" s="42"/>
      <c r="M219" s="248"/>
      <c r="N219" s="249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144</v>
      </c>
      <c r="AU219" s="15" t="s">
        <v>85</v>
      </c>
    </row>
    <row r="220" spans="1:63" s="12" customFormat="1" ht="22.8" customHeight="1">
      <c r="A220" s="12"/>
      <c r="B220" s="217"/>
      <c r="C220" s="218"/>
      <c r="D220" s="219" t="s">
        <v>74</v>
      </c>
      <c r="E220" s="231" t="s">
        <v>185</v>
      </c>
      <c r="F220" s="231" t="s">
        <v>430</v>
      </c>
      <c r="G220" s="218"/>
      <c r="H220" s="218"/>
      <c r="I220" s="221"/>
      <c r="J220" s="232">
        <f>BK220</f>
        <v>0</v>
      </c>
      <c r="K220" s="218"/>
      <c r="L220" s="223"/>
      <c r="M220" s="224"/>
      <c r="N220" s="225"/>
      <c r="O220" s="225"/>
      <c r="P220" s="226">
        <f>SUM(P221:P238)</f>
        <v>0</v>
      </c>
      <c r="Q220" s="225"/>
      <c r="R220" s="226">
        <f>SUM(R221:R238)</f>
        <v>17.539476560000004</v>
      </c>
      <c r="S220" s="225"/>
      <c r="T220" s="227">
        <f>SUM(T221:T238)</f>
        <v>2.15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8" t="s">
        <v>83</v>
      </c>
      <c r="AT220" s="229" t="s">
        <v>74</v>
      </c>
      <c r="AU220" s="229" t="s">
        <v>83</v>
      </c>
      <c r="AY220" s="228" t="s">
        <v>135</v>
      </c>
      <c r="BK220" s="230">
        <f>SUM(BK221:BK238)</f>
        <v>0</v>
      </c>
    </row>
    <row r="221" spans="1:65" s="2" customFormat="1" ht="21.75" customHeight="1">
      <c r="A221" s="36"/>
      <c r="B221" s="37"/>
      <c r="C221" s="233" t="s">
        <v>441</v>
      </c>
      <c r="D221" s="233" t="s">
        <v>137</v>
      </c>
      <c r="E221" s="234" t="s">
        <v>692</v>
      </c>
      <c r="F221" s="235" t="s">
        <v>693</v>
      </c>
      <c r="G221" s="236" t="s">
        <v>292</v>
      </c>
      <c r="H221" s="237">
        <v>97</v>
      </c>
      <c r="I221" s="238"/>
      <c r="J221" s="239">
        <f>ROUND(I221*H221,2)</f>
        <v>0</v>
      </c>
      <c r="K221" s="235" t="s">
        <v>141</v>
      </c>
      <c r="L221" s="42"/>
      <c r="M221" s="240" t="s">
        <v>1</v>
      </c>
      <c r="N221" s="241" t="s">
        <v>40</v>
      </c>
      <c r="O221" s="89"/>
      <c r="P221" s="242">
        <f>O221*H221</f>
        <v>0</v>
      </c>
      <c r="Q221" s="242">
        <v>0.0002</v>
      </c>
      <c r="R221" s="242">
        <f>Q221*H221</f>
        <v>0.0194</v>
      </c>
      <c r="S221" s="242">
        <v>0</v>
      </c>
      <c r="T221" s="243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44" t="s">
        <v>142</v>
      </c>
      <c r="AT221" s="244" t="s">
        <v>137</v>
      </c>
      <c r="AU221" s="244" t="s">
        <v>85</v>
      </c>
      <c r="AY221" s="15" t="s">
        <v>135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15" t="s">
        <v>83</v>
      </c>
      <c r="BK221" s="245">
        <f>ROUND(I221*H221,2)</f>
        <v>0</v>
      </c>
      <c r="BL221" s="15" t="s">
        <v>142</v>
      </c>
      <c r="BM221" s="244" t="s">
        <v>694</v>
      </c>
    </row>
    <row r="222" spans="1:47" s="2" customFormat="1" ht="12">
      <c r="A222" s="36"/>
      <c r="B222" s="37"/>
      <c r="C222" s="38"/>
      <c r="D222" s="246" t="s">
        <v>144</v>
      </c>
      <c r="E222" s="38"/>
      <c r="F222" s="247" t="s">
        <v>695</v>
      </c>
      <c r="G222" s="38"/>
      <c r="H222" s="38"/>
      <c r="I222" s="142"/>
      <c r="J222" s="38"/>
      <c r="K222" s="38"/>
      <c r="L222" s="42"/>
      <c r="M222" s="248"/>
      <c r="N222" s="249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144</v>
      </c>
      <c r="AU222" s="15" t="s">
        <v>85</v>
      </c>
    </row>
    <row r="223" spans="1:65" s="2" customFormat="1" ht="21.75" customHeight="1">
      <c r="A223" s="36"/>
      <c r="B223" s="37"/>
      <c r="C223" s="233" t="s">
        <v>450</v>
      </c>
      <c r="D223" s="233" t="s">
        <v>137</v>
      </c>
      <c r="E223" s="234" t="s">
        <v>696</v>
      </c>
      <c r="F223" s="235" t="s">
        <v>697</v>
      </c>
      <c r="G223" s="236" t="s">
        <v>292</v>
      </c>
      <c r="H223" s="237">
        <v>9.75</v>
      </c>
      <c r="I223" s="238"/>
      <c r="J223" s="239">
        <f>ROUND(I223*H223,2)</f>
        <v>0</v>
      </c>
      <c r="K223" s="235" t="s">
        <v>141</v>
      </c>
      <c r="L223" s="42"/>
      <c r="M223" s="240" t="s">
        <v>1</v>
      </c>
      <c r="N223" s="241" t="s">
        <v>40</v>
      </c>
      <c r="O223" s="89"/>
      <c r="P223" s="242">
        <f>O223*H223</f>
        <v>0</v>
      </c>
      <c r="Q223" s="242">
        <v>7E-05</v>
      </c>
      <c r="R223" s="242">
        <f>Q223*H223</f>
        <v>0.0006825</v>
      </c>
      <c r="S223" s="242">
        <v>0</v>
      </c>
      <c r="T223" s="243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44" t="s">
        <v>142</v>
      </c>
      <c r="AT223" s="244" t="s">
        <v>137</v>
      </c>
      <c r="AU223" s="244" t="s">
        <v>85</v>
      </c>
      <c r="AY223" s="15" t="s">
        <v>135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15" t="s">
        <v>83</v>
      </c>
      <c r="BK223" s="245">
        <f>ROUND(I223*H223,2)</f>
        <v>0</v>
      </c>
      <c r="BL223" s="15" t="s">
        <v>142</v>
      </c>
      <c r="BM223" s="244" t="s">
        <v>698</v>
      </c>
    </row>
    <row r="224" spans="1:47" s="2" customFormat="1" ht="12">
      <c r="A224" s="36"/>
      <c r="B224" s="37"/>
      <c r="C224" s="38"/>
      <c r="D224" s="246" t="s">
        <v>144</v>
      </c>
      <c r="E224" s="38"/>
      <c r="F224" s="247" t="s">
        <v>699</v>
      </c>
      <c r="G224" s="38"/>
      <c r="H224" s="38"/>
      <c r="I224" s="142"/>
      <c r="J224" s="38"/>
      <c r="K224" s="38"/>
      <c r="L224" s="42"/>
      <c r="M224" s="248"/>
      <c r="N224" s="249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144</v>
      </c>
      <c r="AU224" s="15" t="s">
        <v>85</v>
      </c>
    </row>
    <row r="225" spans="1:65" s="2" customFormat="1" ht="16.5" customHeight="1">
      <c r="A225" s="36"/>
      <c r="B225" s="37"/>
      <c r="C225" s="233" t="s">
        <v>456</v>
      </c>
      <c r="D225" s="233" t="s">
        <v>137</v>
      </c>
      <c r="E225" s="234" t="s">
        <v>700</v>
      </c>
      <c r="F225" s="235" t="s">
        <v>701</v>
      </c>
      <c r="G225" s="236" t="s">
        <v>292</v>
      </c>
      <c r="H225" s="237">
        <v>107.5</v>
      </c>
      <c r="I225" s="238"/>
      <c r="J225" s="239">
        <f>ROUND(I225*H225,2)</f>
        <v>0</v>
      </c>
      <c r="K225" s="235" t="s">
        <v>141</v>
      </c>
      <c r="L225" s="42"/>
      <c r="M225" s="240" t="s">
        <v>1</v>
      </c>
      <c r="N225" s="241" t="s">
        <v>40</v>
      </c>
      <c r="O225" s="89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44" t="s">
        <v>142</v>
      </c>
      <c r="AT225" s="244" t="s">
        <v>137</v>
      </c>
      <c r="AU225" s="244" t="s">
        <v>85</v>
      </c>
      <c r="AY225" s="15" t="s">
        <v>135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15" t="s">
        <v>83</v>
      </c>
      <c r="BK225" s="245">
        <f>ROUND(I225*H225,2)</f>
        <v>0</v>
      </c>
      <c r="BL225" s="15" t="s">
        <v>142</v>
      </c>
      <c r="BM225" s="244" t="s">
        <v>702</v>
      </c>
    </row>
    <row r="226" spans="1:47" s="2" customFormat="1" ht="12">
      <c r="A226" s="36"/>
      <c r="B226" s="37"/>
      <c r="C226" s="38"/>
      <c r="D226" s="246" t="s">
        <v>144</v>
      </c>
      <c r="E226" s="38"/>
      <c r="F226" s="247" t="s">
        <v>703</v>
      </c>
      <c r="G226" s="38"/>
      <c r="H226" s="38"/>
      <c r="I226" s="142"/>
      <c r="J226" s="38"/>
      <c r="K226" s="38"/>
      <c r="L226" s="42"/>
      <c r="M226" s="248"/>
      <c r="N226" s="249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144</v>
      </c>
      <c r="AU226" s="15" t="s">
        <v>85</v>
      </c>
    </row>
    <row r="227" spans="1:65" s="2" customFormat="1" ht="21.75" customHeight="1">
      <c r="A227" s="36"/>
      <c r="B227" s="37"/>
      <c r="C227" s="233" t="s">
        <v>463</v>
      </c>
      <c r="D227" s="233" t="s">
        <v>137</v>
      </c>
      <c r="E227" s="234" t="s">
        <v>704</v>
      </c>
      <c r="F227" s="235" t="s">
        <v>705</v>
      </c>
      <c r="G227" s="236" t="s">
        <v>292</v>
      </c>
      <c r="H227" s="237">
        <v>102.2</v>
      </c>
      <c r="I227" s="238"/>
      <c r="J227" s="239">
        <f>ROUND(I227*H227,2)</f>
        <v>0</v>
      </c>
      <c r="K227" s="235" t="s">
        <v>141</v>
      </c>
      <c r="L227" s="42"/>
      <c r="M227" s="240" t="s">
        <v>1</v>
      </c>
      <c r="N227" s="241" t="s">
        <v>40</v>
      </c>
      <c r="O227" s="89"/>
      <c r="P227" s="242">
        <f>O227*H227</f>
        <v>0</v>
      </c>
      <c r="Q227" s="242">
        <v>0.10988</v>
      </c>
      <c r="R227" s="242">
        <f>Q227*H227</f>
        <v>11.229736</v>
      </c>
      <c r="S227" s="242">
        <v>0</v>
      </c>
      <c r="T227" s="24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44" t="s">
        <v>142</v>
      </c>
      <c r="AT227" s="244" t="s">
        <v>137</v>
      </c>
      <c r="AU227" s="244" t="s">
        <v>85</v>
      </c>
      <c r="AY227" s="15" t="s">
        <v>135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5" t="s">
        <v>83</v>
      </c>
      <c r="BK227" s="245">
        <f>ROUND(I227*H227,2)</f>
        <v>0</v>
      </c>
      <c r="BL227" s="15" t="s">
        <v>142</v>
      </c>
      <c r="BM227" s="244" t="s">
        <v>706</v>
      </c>
    </row>
    <row r="228" spans="1:47" s="2" customFormat="1" ht="12">
      <c r="A228" s="36"/>
      <c r="B228" s="37"/>
      <c r="C228" s="38"/>
      <c r="D228" s="246" t="s">
        <v>144</v>
      </c>
      <c r="E228" s="38"/>
      <c r="F228" s="247" t="s">
        <v>707</v>
      </c>
      <c r="G228" s="38"/>
      <c r="H228" s="38"/>
      <c r="I228" s="142"/>
      <c r="J228" s="38"/>
      <c r="K228" s="38"/>
      <c r="L228" s="42"/>
      <c r="M228" s="248"/>
      <c r="N228" s="249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144</v>
      </c>
      <c r="AU228" s="15" t="s">
        <v>85</v>
      </c>
    </row>
    <row r="229" spans="1:47" s="2" customFormat="1" ht="12">
      <c r="A229" s="36"/>
      <c r="B229" s="37"/>
      <c r="C229" s="38"/>
      <c r="D229" s="246" t="s">
        <v>181</v>
      </c>
      <c r="E229" s="38"/>
      <c r="F229" s="250" t="s">
        <v>708</v>
      </c>
      <c r="G229" s="38"/>
      <c r="H229" s="38"/>
      <c r="I229" s="142"/>
      <c r="J229" s="38"/>
      <c r="K229" s="38"/>
      <c r="L229" s="42"/>
      <c r="M229" s="248"/>
      <c r="N229" s="249"/>
      <c r="O229" s="89"/>
      <c r="P229" s="89"/>
      <c r="Q229" s="89"/>
      <c r="R229" s="89"/>
      <c r="S229" s="89"/>
      <c r="T229" s="90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181</v>
      </c>
      <c r="AU229" s="15" t="s">
        <v>85</v>
      </c>
    </row>
    <row r="230" spans="1:65" s="2" customFormat="1" ht="21.75" customHeight="1">
      <c r="A230" s="36"/>
      <c r="B230" s="37"/>
      <c r="C230" s="233" t="s">
        <v>470</v>
      </c>
      <c r="D230" s="233" t="s">
        <v>137</v>
      </c>
      <c r="E230" s="234" t="s">
        <v>442</v>
      </c>
      <c r="F230" s="235" t="s">
        <v>443</v>
      </c>
      <c r="G230" s="236" t="s">
        <v>148</v>
      </c>
      <c r="H230" s="237">
        <v>2.759</v>
      </c>
      <c r="I230" s="238"/>
      <c r="J230" s="239">
        <f>ROUND(I230*H230,2)</f>
        <v>0</v>
      </c>
      <c r="K230" s="235" t="s">
        <v>141</v>
      </c>
      <c r="L230" s="42"/>
      <c r="M230" s="240" t="s">
        <v>1</v>
      </c>
      <c r="N230" s="241" t="s">
        <v>40</v>
      </c>
      <c r="O230" s="89"/>
      <c r="P230" s="242">
        <f>O230*H230</f>
        <v>0</v>
      </c>
      <c r="Q230" s="242">
        <v>2.25634</v>
      </c>
      <c r="R230" s="242">
        <f>Q230*H230</f>
        <v>6.225242059999999</v>
      </c>
      <c r="S230" s="242">
        <v>0</v>
      </c>
      <c r="T230" s="243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44" t="s">
        <v>142</v>
      </c>
      <c r="AT230" s="244" t="s">
        <v>137</v>
      </c>
      <c r="AU230" s="244" t="s">
        <v>85</v>
      </c>
      <c r="AY230" s="15" t="s">
        <v>135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15" t="s">
        <v>83</v>
      </c>
      <c r="BK230" s="245">
        <f>ROUND(I230*H230,2)</f>
        <v>0</v>
      </c>
      <c r="BL230" s="15" t="s">
        <v>142</v>
      </c>
      <c r="BM230" s="244" t="s">
        <v>709</v>
      </c>
    </row>
    <row r="231" spans="1:47" s="2" customFormat="1" ht="12">
      <c r="A231" s="36"/>
      <c r="B231" s="37"/>
      <c r="C231" s="38"/>
      <c r="D231" s="246" t="s">
        <v>144</v>
      </c>
      <c r="E231" s="38"/>
      <c r="F231" s="247" t="s">
        <v>445</v>
      </c>
      <c r="G231" s="38"/>
      <c r="H231" s="38"/>
      <c r="I231" s="142"/>
      <c r="J231" s="38"/>
      <c r="K231" s="38"/>
      <c r="L231" s="42"/>
      <c r="M231" s="248"/>
      <c r="N231" s="249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144</v>
      </c>
      <c r="AU231" s="15" t="s">
        <v>85</v>
      </c>
    </row>
    <row r="232" spans="1:51" s="13" customFormat="1" ht="12">
      <c r="A232" s="13"/>
      <c r="B232" s="251"/>
      <c r="C232" s="252"/>
      <c r="D232" s="246" t="s">
        <v>183</v>
      </c>
      <c r="E232" s="253" t="s">
        <v>1</v>
      </c>
      <c r="F232" s="254" t="s">
        <v>710</v>
      </c>
      <c r="G232" s="252"/>
      <c r="H232" s="255">
        <v>2.759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1" t="s">
        <v>183</v>
      </c>
      <c r="AU232" s="261" t="s">
        <v>85</v>
      </c>
      <c r="AV232" s="13" t="s">
        <v>85</v>
      </c>
      <c r="AW232" s="13" t="s">
        <v>31</v>
      </c>
      <c r="AX232" s="13" t="s">
        <v>83</v>
      </c>
      <c r="AY232" s="261" t="s">
        <v>135</v>
      </c>
    </row>
    <row r="233" spans="1:65" s="2" customFormat="1" ht="21.75" customHeight="1">
      <c r="A233" s="36"/>
      <c r="B233" s="37"/>
      <c r="C233" s="233" t="s">
        <v>476</v>
      </c>
      <c r="D233" s="233" t="s">
        <v>137</v>
      </c>
      <c r="E233" s="234" t="s">
        <v>711</v>
      </c>
      <c r="F233" s="235" t="s">
        <v>712</v>
      </c>
      <c r="G233" s="236" t="s">
        <v>292</v>
      </c>
      <c r="H233" s="237">
        <v>105.6</v>
      </c>
      <c r="I233" s="238"/>
      <c r="J233" s="239">
        <f>ROUND(I233*H233,2)</f>
        <v>0</v>
      </c>
      <c r="K233" s="235" t="s">
        <v>141</v>
      </c>
      <c r="L233" s="42"/>
      <c r="M233" s="240" t="s">
        <v>1</v>
      </c>
      <c r="N233" s="241" t="s">
        <v>40</v>
      </c>
      <c r="O233" s="89"/>
      <c r="P233" s="242">
        <f>O233*H233</f>
        <v>0</v>
      </c>
      <c r="Q233" s="242">
        <v>0.00061</v>
      </c>
      <c r="R233" s="242">
        <f>Q233*H233</f>
        <v>0.06441599999999999</v>
      </c>
      <c r="S233" s="242">
        <v>0</v>
      </c>
      <c r="T233" s="243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44" t="s">
        <v>142</v>
      </c>
      <c r="AT233" s="244" t="s">
        <v>137</v>
      </c>
      <c r="AU233" s="244" t="s">
        <v>85</v>
      </c>
      <c r="AY233" s="15" t="s">
        <v>135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15" t="s">
        <v>83</v>
      </c>
      <c r="BK233" s="245">
        <f>ROUND(I233*H233,2)</f>
        <v>0</v>
      </c>
      <c r="BL233" s="15" t="s">
        <v>142</v>
      </c>
      <c r="BM233" s="244" t="s">
        <v>713</v>
      </c>
    </row>
    <row r="234" spans="1:47" s="2" customFormat="1" ht="12">
      <c r="A234" s="36"/>
      <c r="B234" s="37"/>
      <c r="C234" s="38"/>
      <c r="D234" s="246" t="s">
        <v>144</v>
      </c>
      <c r="E234" s="38"/>
      <c r="F234" s="247" t="s">
        <v>714</v>
      </c>
      <c r="G234" s="38"/>
      <c r="H234" s="38"/>
      <c r="I234" s="142"/>
      <c r="J234" s="38"/>
      <c r="K234" s="38"/>
      <c r="L234" s="42"/>
      <c r="M234" s="248"/>
      <c r="N234" s="249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144</v>
      </c>
      <c r="AU234" s="15" t="s">
        <v>85</v>
      </c>
    </row>
    <row r="235" spans="1:65" s="2" customFormat="1" ht="16.5" customHeight="1">
      <c r="A235" s="36"/>
      <c r="B235" s="37"/>
      <c r="C235" s="233" t="s">
        <v>482</v>
      </c>
      <c r="D235" s="233" t="s">
        <v>137</v>
      </c>
      <c r="E235" s="234" t="s">
        <v>715</v>
      </c>
      <c r="F235" s="235" t="s">
        <v>716</v>
      </c>
      <c r="G235" s="236" t="s">
        <v>140</v>
      </c>
      <c r="H235" s="237">
        <v>107.5</v>
      </c>
      <c r="I235" s="238"/>
      <c r="J235" s="239">
        <f>ROUND(I235*H235,2)</f>
        <v>0</v>
      </c>
      <c r="K235" s="235" t="s">
        <v>141</v>
      </c>
      <c r="L235" s="42"/>
      <c r="M235" s="240" t="s">
        <v>1</v>
      </c>
      <c r="N235" s="241" t="s">
        <v>40</v>
      </c>
      <c r="O235" s="89"/>
      <c r="P235" s="242">
        <f>O235*H235</f>
        <v>0</v>
      </c>
      <c r="Q235" s="242">
        <v>0</v>
      </c>
      <c r="R235" s="242">
        <f>Q235*H235</f>
        <v>0</v>
      </c>
      <c r="S235" s="242">
        <v>0.02</v>
      </c>
      <c r="T235" s="243">
        <f>S235*H235</f>
        <v>2.15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4" t="s">
        <v>142</v>
      </c>
      <c r="AT235" s="244" t="s">
        <v>137</v>
      </c>
      <c r="AU235" s="244" t="s">
        <v>85</v>
      </c>
      <c r="AY235" s="15" t="s">
        <v>135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15" t="s">
        <v>83</v>
      </c>
      <c r="BK235" s="245">
        <f>ROUND(I235*H235,2)</f>
        <v>0</v>
      </c>
      <c r="BL235" s="15" t="s">
        <v>142</v>
      </c>
      <c r="BM235" s="244" t="s">
        <v>717</v>
      </c>
    </row>
    <row r="236" spans="1:47" s="2" customFormat="1" ht="12">
      <c r="A236" s="36"/>
      <c r="B236" s="37"/>
      <c r="C236" s="38"/>
      <c r="D236" s="246" t="s">
        <v>144</v>
      </c>
      <c r="E236" s="38"/>
      <c r="F236" s="247" t="s">
        <v>718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144</v>
      </c>
      <c r="AU236" s="15" t="s">
        <v>85</v>
      </c>
    </row>
    <row r="237" spans="1:65" s="2" customFormat="1" ht="21.75" customHeight="1">
      <c r="A237" s="36"/>
      <c r="B237" s="37"/>
      <c r="C237" s="233" t="s">
        <v>489</v>
      </c>
      <c r="D237" s="233" t="s">
        <v>137</v>
      </c>
      <c r="E237" s="234" t="s">
        <v>719</v>
      </c>
      <c r="F237" s="235" t="s">
        <v>720</v>
      </c>
      <c r="G237" s="236" t="s">
        <v>292</v>
      </c>
      <c r="H237" s="237">
        <v>107.5</v>
      </c>
      <c r="I237" s="238"/>
      <c r="J237" s="239">
        <f>ROUND(I237*H237,2)</f>
        <v>0</v>
      </c>
      <c r="K237" s="235" t="s">
        <v>141</v>
      </c>
      <c r="L237" s="42"/>
      <c r="M237" s="240" t="s">
        <v>1</v>
      </c>
      <c r="N237" s="241" t="s">
        <v>40</v>
      </c>
      <c r="O237" s="89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44" t="s">
        <v>142</v>
      </c>
      <c r="AT237" s="244" t="s">
        <v>137</v>
      </c>
      <c r="AU237" s="244" t="s">
        <v>85</v>
      </c>
      <c r="AY237" s="15" t="s">
        <v>135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15" t="s">
        <v>83</v>
      </c>
      <c r="BK237" s="245">
        <f>ROUND(I237*H237,2)</f>
        <v>0</v>
      </c>
      <c r="BL237" s="15" t="s">
        <v>142</v>
      </c>
      <c r="BM237" s="244" t="s">
        <v>721</v>
      </c>
    </row>
    <row r="238" spans="1:47" s="2" customFormat="1" ht="12">
      <c r="A238" s="36"/>
      <c r="B238" s="37"/>
      <c r="C238" s="38"/>
      <c r="D238" s="246" t="s">
        <v>144</v>
      </c>
      <c r="E238" s="38"/>
      <c r="F238" s="247" t="s">
        <v>722</v>
      </c>
      <c r="G238" s="38"/>
      <c r="H238" s="38"/>
      <c r="I238" s="142"/>
      <c r="J238" s="38"/>
      <c r="K238" s="38"/>
      <c r="L238" s="42"/>
      <c r="M238" s="248"/>
      <c r="N238" s="249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144</v>
      </c>
      <c r="AU238" s="15" t="s">
        <v>85</v>
      </c>
    </row>
    <row r="239" spans="1:63" s="12" customFormat="1" ht="22.8" customHeight="1">
      <c r="A239" s="12"/>
      <c r="B239" s="217"/>
      <c r="C239" s="218"/>
      <c r="D239" s="219" t="s">
        <v>74</v>
      </c>
      <c r="E239" s="231" t="s">
        <v>448</v>
      </c>
      <c r="F239" s="231" t="s">
        <v>449</v>
      </c>
      <c r="G239" s="218"/>
      <c r="H239" s="218"/>
      <c r="I239" s="221"/>
      <c r="J239" s="232">
        <f>BK239</f>
        <v>0</v>
      </c>
      <c r="K239" s="218"/>
      <c r="L239" s="223"/>
      <c r="M239" s="224"/>
      <c r="N239" s="225"/>
      <c r="O239" s="225"/>
      <c r="P239" s="226">
        <f>SUM(P240:P270)</f>
        <v>0</v>
      </c>
      <c r="Q239" s="225"/>
      <c r="R239" s="226">
        <f>SUM(R240:R270)</f>
        <v>5.780432</v>
      </c>
      <c r="S239" s="225"/>
      <c r="T239" s="227">
        <f>SUM(T240:T270)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8" t="s">
        <v>83</v>
      </c>
      <c r="AT239" s="229" t="s">
        <v>74</v>
      </c>
      <c r="AU239" s="229" t="s">
        <v>83</v>
      </c>
      <c r="AY239" s="228" t="s">
        <v>135</v>
      </c>
      <c r="BK239" s="230">
        <f>SUM(BK240:BK270)</f>
        <v>0</v>
      </c>
    </row>
    <row r="240" spans="1:65" s="2" customFormat="1" ht="16.5" customHeight="1">
      <c r="A240" s="36"/>
      <c r="B240" s="37"/>
      <c r="C240" s="233" t="s">
        <v>496</v>
      </c>
      <c r="D240" s="233" t="s">
        <v>137</v>
      </c>
      <c r="E240" s="234" t="s">
        <v>451</v>
      </c>
      <c r="F240" s="235" t="s">
        <v>452</v>
      </c>
      <c r="G240" s="236" t="s">
        <v>344</v>
      </c>
      <c r="H240" s="237">
        <v>58.25</v>
      </c>
      <c r="I240" s="238"/>
      <c r="J240" s="239">
        <f>ROUND(I240*H240,2)</f>
        <v>0</v>
      </c>
      <c r="K240" s="235" t="s">
        <v>141</v>
      </c>
      <c r="L240" s="42"/>
      <c r="M240" s="240" t="s">
        <v>1</v>
      </c>
      <c r="N240" s="241" t="s">
        <v>40</v>
      </c>
      <c r="O240" s="89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44" t="s">
        <v>142</v>
      </c>
      <c r="AT240" s="244" t="s">
        <v>137</v>
      </c>
      <c r="AU240" s="244" t="s">
        <v>85</v>
      </c>
      <c r="AY240" s="15" t="s">
        <v>135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15" t="s">
        <v>83</v>
      </c>
      <c r="BK240" s="245">
        <f>ROUND(I240*H240,2)</f>
        <v>0</v>
      </c>
      <c r="BL240" s="15" t="s">
        <v>142</v>
      </c>
      <c r="BM240" s="244" t="s">
        <v>723</v>
      </c>
    </row>
    <row r="241" spans="1:47" s="2" customFormat="1" ht="12">
      <c r="A241" s="36"/>
      <c r="B241" s="37"/>
      <c r="C241" s="38"/>
      <c r="D241" s="246" t="s">
        <v>144</v>
      </c>
      <c r="E241" s="38"/>
      <c r="F241" s="247" t="s">
        <v>454</v>
      </c>
      <c r="G241" s="38"/>
      <c r="H241" s="38"/>
      <c r="I241" s="142"/>
      <c r="J241" s="38"/>
      <c r="K241" s="38"/>
      <c r="L241" s="42"/>
      <c r="M241" s="248"/>
      <c r="N241" s="249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144</v>
      </c>
      <c r="AU241" s="15" t="s">
        <v>85</v>
      </c>
    </row>
    <row r="242" spans="1:47" s="2" customFormat="1" ht="12">
      <c r="A242" s="36"/>
      <c r="B242" s="37"/>
      <c r="C242" s="38"/>
      <c r="D242" s="246" t="s">
        <v>181</v>
      </c>
      <c r="E242" s="38"/>
      <c r="F242" s="250" t="s">
        <v>724</v>
      </c>
      <c r="G242" s="38"/>
      <c r="H242" s="38"/>
      <c r="I242" s="142"/>
      <c r="J242" s="38"/>
      <c r="K242" s="38"/>
      <c r="L242" s="42"/>
      <c r="M242" s="248"/>
      <c r="N242" s="249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181</v>
      </c>
      <c r="AU242" s="15" t="s">
        <v>85</v>
      </c>
    </row>
    <row r="243" spans="1:51" s="13" customFormat="1" ht="12">
      <c r="A243" s="13"/>
      <c r="B243" s="251"/>
      <c r="C243" s="252"/>
      <c r="D243" s="246" t="s">
        <v>183</v>
      </c>
      <c r="E243" s="253" t="s">
        <v>1</v>
      </c>
      <c r="F243" s="254" t="s">
        <v>725</v>
      </c>
      <c r="G243" s="252"/>
      <c r="H243" s="255">
        <v>58.25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183</v>
      </c>
      <c r="AU243" s="261" t="s">
        <v>85</v>
      </c>
      <c r="AV243" s="13" t="s">
        <v>85</v>
      </c>
      <c r="AW243" s="13" t="s">
        <v>31</v>
      </c>
      <c r="AX243" s="13" t="s">
        <v>83</v>
      </c>
      <c r="AY243" s="261" t="s">
        <v>135</v>
      </c>
    </row>
    <row r="244" spans="1:65" s="2" customFormat="1" ht="21.75" customHeight="1">
      <c r="A244" s="36"/>
      <c r="B244" s="37"/>
      <c r="C244" s="233" t="s">
        <v>500</v>
      </c>
      <c r="D244" s="233" t="s">
        <v>137</v>
      </c>
      <c r="E244" s="234" t="s">
        <v>457</v>
      </c>
      <c r="F244" s="235" t="s">
        <v>458</v>
      </c>
      <c r="G244" s="236" t="s">
        <v>344</v>
      </c>
      <c r="H244" s="237">
        <v>1398</v>
      </c>
      <c r="I244" s="238"/>
      <c r="J244" s="239">
        <f>ROUND(I244*H244,2)</f>
        <v>0</v>
      </c>
      <c r="K244" s="235" t="s">
        <v>141</v>
      </c>
      <c r="L244" s="42"/>
      <c r="M244" s="240" t="s">
        <v>1</v>
      </c>
      <c r="N244" s="241" t="s">
        <v>40</v>
      </c>
      <c r="O244" s="89"/>
      <c r="P244" s="242">
        <f>O244*H244</f>
        <v>0</v>
      </c>
      <c r="Q244" s="242">
        <v>0</v>
      </c>
      <c r="R244" s="242">
        <f>Q244*H244</f>
        <v>0</v>
      </c>
      <c r="S244" s="242">
        <v>0</v>
      </c>
      <c r="T244" s="243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44" t="s">
        <v>142</v>
      </c>
      <c r="AT244" s="244" t="s">
        <v>137</v>
      </c>
      <c r="AU244" s="244" t="s">
        <v>85</v>
      </c>
      <c r="AY244" s="15" t="s">
        <v>135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15" t="s">
        <v>83</v>
      </c>
      <c r="BK244" s="245">
        <f>ROUND(I244*H244,2)</f>
        <v>0</v>
      </c>
      <c r="BL244" s="15" t="s">
        <v>142</v>
      </c>
      <c r="BM244" s="244" t="s">
        <v>726</v>
      </c>
    </row>
    <row r="245" spans="1:47" s="2" customFormat="1" ht="12">
      <c r="A245" s="36"/>
      <c r="B245" s="37"/>
      <c r="C245" s="38"/>
      <c r="D245" s="246" t="s">
        <v>144</v>
      </c>
      <c r="E245" s="38"/>
      <c r="F245" s="247" t="s">
        <v>460</v>
      </c>
      <c r="G245" s="38"/>
      <c r="H245" s="38"/>
      <c r="I245" s="142"/>
      <c r="J245" s="38"/>
      <c r="K245" s="38"/>
      <c r="L245" s="42"/>
      <c r="M245" s="248"/>
      <c r="N245" s="249"/>
      <c r="O245" s="89"/>
      <c r="P245" s="89"/>
      <c r="Q245" s="89"/>
      <c r="R245" s="89"/>
      <c r="S245" s="89"/>
      <c r="T245" s="90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144</v>
      </c>
      <c r="AU245" s="15" t="s">
        <v>85</v>
      </c>
    </row>
    <row r="246" spans="1:47" s="2" customFormat="1" ht="12">
      <c r="A246" s="36"/>
      <c r="B246" s="37"/>
      <c r="C246" s="38"/>
      <c r="D246" s="246" t="s">
        <v>181</v>
      </c>
      <c r="E246" s="38"/>
      <c r="F246" s="250" t="s">
        <v>727</v>
      </c>
      <c r="G246" s="38"/>
      <c r="H246" s="38"/>
      <c r="I246" s="142"/>
      <c r="J246" s="38"/>
      <c r="K246" s="38"/>
      <c r="L246" s="42"/>
      <c r="M246" s="248"/>
      <c r="N246" s="249"/>
      <c r="O246" s="89"/>
      <c r="P246" s="89"/>
      <c r="Q246" s="89"/>
      <c r="R246" s="89"/>
      <c r="S246" s="89"/>
      <c r="T246" s="9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181</v>
      </c>
      <c r="AU246" s="15" t="s">
        <v>85</v>
      </c>
    </row>
    <row r="247" spans="1:51" s="13" customFormat="1" ht="12">
      <c r="A247" s="13"/>
      <c r="B247" s="251"/>
      <c r="C247" s="252"/>
      <c r="D247" s="246" t="s">
        <v>183</v>
      </c>
      <c r="E247" s="253" t="s">
        <v>1</v>
      </c>
      <c r="F247" s="254" t="s">
        <v>728</v>
      </c>
      <c r="G247" s="252"/>
      <c r="H247" s="255">
        <v>1398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1" t="s">
        <v>183</v>
      </c>
      <c r="AU247" s="261" t="s">
        <v>85</v>
      </c>
      <c r="AV247" s="13" t="s">
        <v>85</v>
      </c>
      <c r="AW247" s="13" t="s">
        <v>31</v>
      </c>
      <c r="AX247" s="13" t="s">
        <v>83</v>
      </c>
      <c r="AY247" s="261" t="s">
        <v>135</v>
      </c>
    </row>
    <row r="248" spans="1:65" s="2" customFormat="1" ht="16.5" customHeight="1">
      <c r="A248" s="36"/>
      <c r="B248" s="37"/>
      <c r="C248" s="233" t="s">
        <v>504</v>
      </c>
      <c r="D248" s="233" t="s">
        <v>137</v>
      </c>
      <c r="E248" s="234" t="s">
        <v>464</v>
      </c>
      <c r="F248" s="235" t="s">
        <v>465</v>
      </c>
      <c r="G248" s="236" t="s">
        <v>344</v>
      </c>
      <c r="H248" s="237">
        <v>4.95</v>
      </c>
      <c r="I248" s="238"/>
      <c r="J248" s="239">
        <f>ROUND(I248*H248,2)</f>
        <v>0</v>
      </c>
      <c r="K248" s="235" t="s">
        <v>141</v>
      </c>
      <c r="L248" s="42"/>
      <c r="M248" s="240" t="s">
        <v>1</v>
      </c>
      <c r="N248" s="241" t="s">
        <v>40</v>
      </c>
      <c r="O248" s="89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44" t="s">
        <v>142</v>
      </c>
      <c r="AT248" s="244" t="s">
        <v>137</v>
      </c>
      <c r="AU248" s="244" t="s">
        <v>85</v>
      </c>
      <c r="AY248" s="15" t="s">
        <v>135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15" t="s">
        <v>83</v>
      </c>
      <c r="BK248" s="245">
        <f>ROUND(I248*H248,2)</f>
        <v>0</v>
      </c>
      <c r="BL248" s="15" t="s">
        <v>142</v>
      </c>
      <c r="BM248" s="244" t="s">
        <v>729</v>
      </c>
    </row>
    <row r="249" spans="1:47" s="2" customFormat="1" ht="12">
      <c r="A249" s="36"/>
      <c r="B249" s="37"/>
      <c r="C249" s="38"/>
      <c r="D249" s="246" t="s">
        <v>144</v>
      </c>
      <c r="E249" s="38"/>
      <c r="F249" s="247" t="s">
        <v>467</v>
      </c>
      <c r="G249" s="38"/>
      <c r="H249" s="38"/>
      <c r="I249" s="142"/>
      <c r="J249" s="38"/>
      <c r="K249" s="38"/>
      <c r="L249" s="42"/>
      <c r="M249" s="248"/>
      <c r="N249" s="249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144</v>
      </c>
      <c r="AU249" s="15" t="s">
        <v>85</v>
      </c>
    </row>
    <row r="250" spans="1:47" s="2" customFormat="1" ht="12">
      <c r="A250" s="36"/>
      <c r="B250" s="37"/>
      <c r="C250" s="38"/>
      <c r="D250" s="246" t="s">
        <v>181</v>
      </c>
      <c r="E250" s="38"/>
      <c r="F250" s="250" t="s">
        <v>730</v>
      </c>
      <c r="G250" s="38"/>
      <c r="H250" s="38"/>
      <c r="I250" s="142"/>
      <c r="J250" s="38"/>
      <c r="K250" s="38"/>
      <c r="L250" s="42"/>
      <c r="M250" s="248"/>
      <c r="N250" s="249"/>
      <c r="O250" s="89"/>
      <c r="P250" s="89"/>
      <c r="Q250" s="89"/>
      <c r="R250" s="89"/>
      <c r="S250" s="89"/>
      <c r="T250" s="90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5" t="s">
        <v>181</v>
      </c>
      <c r="AU250" s="15" t="s">
        <v>85</v>
      </c>
    </row>
    <row r="251" spans="1:51" s="13" customFormat="1" ht="12">
      <c r="A251" s="13"/>
      <c r="B251" s="251"/>
      <c r="C251" s="252"/>
      <c r="D251" s="246" t="s">
        <v>183</v>
      </c>
      <c r="E251" s="253" t="s">
        <v>1</v>
      </c>
      <c r="F251" s="254" t="s">
        <v>731</v>
      </c>
      <c r="G251" s="252"/>
      <c r="H251" s="255">
        <v>4.95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183</v>
      </c>
      <c r="AU251" s="261" t="s">
        <v>85</v>
      </c>
      <c r="AV251" s="13" t="s">
        <v>85</v>
      </c>
      <c r="AW251" s="13" t="s">
        <v>31</v>
      </c>
      <c r="AX251" s="13" t="s">
        <v>83</v>
      </c>
      <c r="AY251" s="261" t="s">
        <v>135</v>
      </c>
    </row>
    <row r="252" spans="1:65" s="2" customFormat="1" ht="21.75" customHeight="1">
      <c r="A252" s="36"/>
      <c r="B252" s="37"/>
      <c r="C252" s="233" t="s">
        <v>509</v>
      </c>
      <c r="D252" s="233" t="s">
        <v>137</v>
      </c>
      <c r="E252" s="234" t="s">
        <v>471</v>
      </c>
      <c r="F252" s="235" t="s">
        <v>472</v>
      </c>
      <c r="G252" s="236" t="s">
        <v>344</v>
      </c>
      <c r="H252" s="237">
        <v>118.8</v>
      </c>
      <c r="I252" s="238"/>
      <c r="J252" s="239">
        <f>ROUND(I252*H252,2)</f>
        <v>0</v>
      </c>
      <c r="K252" s="235" t="s">
        <v>141</v>
      </c>
      <c r="L252" s="42"/>
      <c r="M252" s="240" t="s">
        <v>1</v>
      </c>
      <c r="N252" s="241" t="s">
        <v>40</v>
      </c>
      <c r="O252" s="89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44" t="s">
        <v>142</v>
      </c>
      <c r="AT252" s="244" t="s">
        <v>137</v>
      </c>
      <c r="AU252" s="244" t="s">
        <v>85</v>
      </c>
      <c r="AY252" s="15" t="s">
        <v>135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5" t="s">
        <v>83</v>
      </c>
      <c r="BK252" s="245">
        <f>ROUND(I252*H252,2)</f>
        <v>0</v>
      </c>
      <c r="BL252" s="15" t="s">
        <v>142</v>
      </c>
      <c r="BM252" s="244" t="s">
        <v>732</v>
      </c>
    </row>
    <row r="253" spans="1:47" s="2" customFormat="1" ht="12">
      <c r="A253" s="36"/>
      <c r="B253" s="37"/>
      <c r="C253" s="38"/>
      <c r="D253" s="246" t="s">
        <v>144</v>
      </c>
      <c r="E253" s="38"/>
      <c r="F253" s="247" t="s">
        <v>460</v>
      </c>
      <c r="G253" s="38"/>
      <c r="H253" s="38"/>
      <c r="I253" s="142"/>
      <c r="J253" s="38"/>
      <c r="K253" s="38"/>
      <c r="L253" s="42"/>
      <c r="M253" s="248"/>
      <c r="N253" s="249"/>
      <c r="O253" s="89"/>
      <c r="P253" s="89"/>
      <c r="Q253" s="89"/>
      <c r="R253" s="89"/>
      <c r="S253" s="89"/>
      <c r="T253" s="90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144</v>
      </c>
      <c r="AU253" s="15" t="s">
        <v>85</v>
      </c>
    </row>
    <row r="254" spans="1:47" s="2" customFormat="1" ht="12">
      <c r="A254" s="36"/>
      <c r="B254" s="37"/>
      <c r="C254" s="38"/>
      <c r="D254" s="246" t="s">
        <v>181</v>
      </c>
      <c r="E254" s="38"/>
      <c r="F254" s="250" t="s">
        <v>474</v>
      </c>
      <c r="G254" s="38"/>
      <c r="H254" s="38"/>
      <c r="I254" s="142"/>
      <c r="J254" s="38"/>
      <c r="K254" s="38"/>
      <c r="L254" s="42"/>
      <c r="M254" s="248"/>
      <c r="N254" s="249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181</v>
      </c>
      <c r="AU254" s="15" t="s">
        <v>85</v>
      </c>
    </row>
    <row r="255" spans="1:51" s="13" customFormat="1" ht="12">
      <c r="A255" s="13"/>
      <c r="B255" s="251"/>
      <c r="C255" s="252"/>
      <c r="D255" s="246" t="s">
        <v>183</v>
      </c>
      <c r="E255" s="253" t="s">
        <v>1</v>
      </c>
      <c r="F255" s="254" t="s">
        <v>733</v>
      </c>
      <c r="G255" s="252"/>
      <c r="H255" s="255">
        <v>118.8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183</v>
      </c>
      <c r="AU255" s="261" t="s">
        <v>85</v>
      </c>
      <c r="AV255" s="13" t="s">
        <v>85</v>
      </c>
      <c r="AW255" s="13" t="s">
        <v>31</v>
      </c>
      <c r="AX255" s="13" t="s">
        <v>83</v>
      </c>
      <c r="AY255" s="261" t="s">
        <v>135</v>
      </c>
    </row>
    <row r="256" spans="1:65" s="2" customFormat="1" ht="33" customHeight="1">
      <c r="A256" s="36"/>
      <c r="B256" s="37"/>
      <c r="C256" s="233" t="s">
        <v>515</v>
      </c>
      <c r="D256" s="233" t="s">
        <v>137</v>
      </c>
      <c r="E256" s="234" t="s">
        <v>490</v>
      </c>
      <c r="F256" s="235" t="s">
        <v>491</v>
      </c>
      <c r="G256" s="236" t="s">
        <v>344</v>
      </c>
      <c r="H256" s="237">
        <v>4.07</v>
      </c>
      <c r="I256" s="238"/>
      <c r="J256" s="239">
        <f>ROUND(I256*H256,2)</f>
        <v>0</v>
      </c>
      <c r="K256" s="235" t="s">
        <v>141</v>
      </c>
      <c r="L256" s="42"/>
      <c r="M256" s="240" t="s">
        <v>1</v>
      </c>
      <c r="N256" s="241" t="s">
        <v>40</v>
      </c>
      <c r="O256" s="89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44" t="s">
        <v>142</v>
      </c>
      <c r="AT256" s="244" t="s">
        <v>137</v>
      </c>
      <c r="AU256" s="244" t="s">
        <v>85</v>
      </c>
      <c r="AY256" s="15" t="s">
        <v>135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15" t="s">
        <v>83</v>
      </c>
      <c r="BK256" s="245">
        <f>ROUND(I256*H256,2)</f>
        <v>0</v>
      </c>
      <c r="BL256" s="15" t="s">
        <v>142</v>
      </c>
      <c r="BM256" s="244" t="s">
        <v>734</v>
      </c>
    </row>
    <row r="257" spans="1:47" s="2" customFormat="1" ht="12">
      <c r="A257" s="36"/>
      <c r="B257" s="37"/>
      <c r="C257" s="38"/>
      <c r="D257" s="246" t="s">
        <v>144</v>
      </c>
      <c r="E257" s="38"/>
      <c r="F257" s="247" t="s">
        <v>493</v>
      </c>
      <c r="G257" s="38"/>
      <c r="H257" s="38"/>
      <c r="I257" s="142"/>
      <c r="J257" s="38"/>
      <c r="K257" s="38"/>
      <c r="L257" s="42"/>
      <c r="M257" s="248"/>
      <c r="N257" s="249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144</v>
      </c>
      <c r="AU257" s="15" t="s">
        <v>85</v>
      </c>
    </row>
    <row r="258" spans="1:47" s="2" customFormat="1" ht="12">
      <c r="A258" s="36"/>
      <c r="B258" s="37"/>
      <c r="C258" s="38"/>
      <c r="D258" s="246" t="s">
        <v>181</v>
      </c>
      <c r="E258" s="38"/>
      <c r="F258" s="250" t="s">
        <v>735</v>
      </c>
      <c r="G258" s="38"/>
      <c r="H258" s="38"/>
      <c r="I258" s="142"/>
      <c r="J258" s="38"/>
      <c r="K258" s="38"/>
      <c r="L258" s="42"/>
      <c r="M258" s="248"/>
      <c r="N258" s="249"/>
      <c r="O258" s="89"/>
      <c r="P258" s="89"/>
      <c r="Q258" s="89"/>
      <c r="R258" s="89"/>
      <c r="S258" s="89"/>
      <c r="T258" s="90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181</v>
      </c>
      <c r="AU258" s="15" t="s">
        <v>85</v>
      </c>
    </row>
    <row r="259" spans="1:51" s="13" customFormat="1" ht="12">
      <c r="A259" s="13"/>
      <c r="B259" s="251"/>
      <c r="C259" s="252"/>
      <c r="D259" s="246" t="s">
        <v>183</v>
      </c>
      <c r="E259" s="253" t="s">
        <v>1</v>
      </c>
      <c r="F259" s="254" t="s">
        <v>736</v>
      </c>
      <c r="G259" s="252"/>
      <c r="H259" s="255">
        <v>4.07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183</v>
      </c>
      <c r="AU259" s="261" t="s">
        <v>85</v>
      </c>
      <c r="AV259" s="13" t="s">
        <v>85</v>
      </c>
      <c r="AW259" s="13" t="s">
        <v>31</v>
      </c>
      <c r="AX259" s="13" t="s">
        <v>83</v>
      </c>
      <c r="AY259" s="261" t="s">
        <v>135</v>
      </c>
    </row>
    <row r="260" spans="1:65" s="2" customFormat="1" ht="33" customHeight="1">
      <c r="A260" s="36"/>
      <c r="B260" s="37"/>
      <c r="C260" s="233" t="s">
        <v>521</v>
      </c>
      <c r="D260" s="233" t="s">
        <v>137</v>
      </c>
      <c r="E260" s="234" t="s">
        <v>497</v>
      </c>
      <c r="F260" s="235" t="s">
        <v>498</v>
      </c>
      <c r="G260" s="236" t="s">
        <v>344</v>
      </c>
      <c r="H260" s="237">
        <v>23.2</v>
      </c>
      <c r="I260" s="238"/>
      <c r="J260" s="239">
        <f>ROUND(I260*H260,2)</f>
        <v>0</v>
      </c>
      <c r="K260" s="235" t="s">
        <v>141</v>
      </c>
      <c r="L260" s="42"/>
      <c r="M260" s="240" t="s">
        <v>1</v>
      </c>
      <c r="N260" s="241" t="s">
        <v>40</v>
      </c>
      <c r="O260" s="89"/>
      <c r="P260" s="242">
        <f>O260*H260</f>
        <v>0</v>
      </c>
      <c r="Q260" s="242">
        <v>0</v>
      </c>
      <c r="R260" s="242">
        <f>Q260*H260</f>
        <v>0</v>
      </c>
      <c r="S260" s="242">
        <v>0</v>
      </c>
      <c r="T260" s="243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44" t="s">
        <v>142</v>
      </c>
      <c r="AT260" s="244" t="s">
        <v>137</v>
      </c>
      <c r="AU260" s="244" t="s">
        <v>85</v>
      </c>
      <c r="AY260" s="15" t="s">
        <v>135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15" t="s">
        <v>83</v>
      </c>
      <c r="BK260" s="245">
        <f>ROUND(I260*H260,2)</f>
        <v>0</v>
      </c>
      <c r="BL260" s="15" t="s">
        <v>142</v>
      </c>
      <c r="BM260" s="244" t="s">
        <v>737</v>
      </c>
    </row>
    <row r="261" spans="1:47" s="2" customFormat="1" ht="12">
      <c r="A261" s="36"/>
      <c r="B261" s="37"/>
      <c r="C261" s="38"/>
      <c r="D261" s="246" t="s">
        <v>144</v>
      </c>
      <c r="E261" s="38"/>
      <c r="F261" s="247" t="s">
        <v>498</v>
      </c>
      <c r="G261" s="38"/>
      <c r="H261" s="38"/>
      <c r="I261" s="142"/>
      <c r="J261" s="38"/>
      <c r="K261" s="38"/>
      <c r="L261" s="42"/>
      <c r="M261" s="248"/>
      <c r="N261" s="249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144</v>
      </c>
      <c r="AU261" s="15" t="s">
        <v>85</v>
      </c>
    </row>
    <row r="262" spans="1:47" s="2" customFormat="1" ht="12">
      <c r="A262" s="36"/>
      <c r="B262" s="37"/>
      <c r="C262" s="38"/>
      <c r="D262" s="246" t="s">
        <v>181</v>
      </c>
      <c r="E262" s="38"/>
      <c r="F262" s="250" t="s">
        <v>738</v>
      </c>
      <c r="G262" s="38"/>
      <c r="H262" s="38"/>
      <c r="I262" s="142"/>
      <c r="J262" s="38"/>
      <c r="K262" s="38"/>
      <c r="L262" s="42"/>
      <c r="M262" s="248"/>
      <c r="N262" s="249"/>
      <c r="O262" s="89"/>
      <c r="P262" s="89"/>
      <c r="Q262" s="89"/>
      <c r="R262" s="89"/>
      <c r="S262" s="89"/>
      <c r="T262" s="90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5" t="s">
        <v>181</v>
      </c>
      <c r="AU262" s="15" t="s">
        <v>85</v>
      </c>
    </row>
    <row r="263" spans="1:51" s="13" customFormat="1" ht="12">
      <c r="A263" s="13"/>
      <c r="B263" s="251"/>
      <c r="C263" s="252"/>
      <c r="D263" s="246" t="s">
        <v>183</v>
      </c>
      <c r="E263" s="253" t="s">
        <v>1</v>
      </c>
      <c r="F263" s="254" t="s">
        <v>739</v>
      </c>
      <c r="G263" s="252"/>
      <c r="H263" s="255">
        <v>23.2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1" t="s">
        <v>183</v>
      </c>
      <c r="AU263" s="261" t="s">
        <v>85</v>
      </c>
      <c r="AV263" s="13" t="s">
        <v>85</v>
      </c>
      <c r="AW263" s="13" t="s">
        <v>31</v>
      </c>
      <c r="AX263" s="13" t="s">
        <v>83</v>
      </c>
      <c r="AY263" s="261" t="s">
        <v>135</v>
      </c>
    </row>
    <row r="264" spans="1:65" s="2" customFormat="1" ht="16.5" customHeight="1">
      <c r="A264" s="36"/>
      <c r="B264" s="37"/>
      <c r="C264" s="265" t="s">
        <v>526</v>
      </c>
      <c r="D264" s="265" t="s">
        <v>510</v>
      </c>
      <c r="E264" s="266" t="s">
        <v>740</v>
      </c>
      <c r="F264" s="267" t="s">
        <v>741</v>
      </c>
      <c r="G264" s="268" t="s">
        <v>292</v>
      </c>
      <c r="H264" s="269">
        <v>103.222</v>
      </c>
      <c r="I264" s="270"/>
      <c r="J264" s="271">
        <f>ROUND(I264*H264,2)</f>
        <v>0</v>
      </c>
      <c r="K264" s="267" t="s">
        <v>1</v>
      </c>
      <c r="L264" s="272"/>
      <c r="M264" s="273" t="s">
        <v>1</v>
      </c>
      <c r="N264" s="274" t="s">
        <v>40</v>
      </c>
      <c r="O264" s="89"/>
      <c r="P264" s="242">
        <f>O264*H264</f>
        <v>0</v>
      </c>
      <c r="Q264" s="242">
        <v>0.056</v>
      </c>
      <c r="R264" s="242">
        <f>Q264*H264</f>
        <v>5.780432</v>
      </c>
      <c r="S264" s="242">
        <v>0</v>
      </c>
      <c r="T264" s="24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44" t="s">
        <v>176</v>
      </c>
      <c r="AT264" s="244" t="s">
        <v>510</v>
      </c>
      <c r="AU264" s="244" t="s">
        <v>85</v>
      </c>
      <c r="AY264" s="15" t="s">
        <v>135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5" t="s">
        <v>83</v>
      </c>
      <c r="BK264" s="245">
        <f>ROUND(I264*H264,2)</f>
        <v>0</v>
      </c>
      <c r="BL264" s="15" t="s">
        <v>142</v>
      </c>
      <c r="BM264" s="244" t="s">
        <v>742</v>
      </c>
    </row>
    <row r="265" spans="1:47" s="2" customFormat="1" ht="12">
      <c r="A265" s="36"/>
      <c r="B265" s="37"/>
      <c r="C265" s="38"/>
      <c r="D265" s="246" t="s">
        <v>144</v>
      </c>
      <c r="E265" s="38"/>
      <c r="F265" s="247" t="s">
        <v>743</v>
      </c>
      <c r="G265" s="38"/>
      <c r="H265" s="38"/>
      <c r="I265" s="142"/>
      <c r="J265" s="38"/>
      <c r="K265" s="38"/>
      <c r="L265" s="42"/>
      <c r="M265" s="248"/>
      <c r="N265" s="249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144</v>
      </c>
      <c r="AU265" s="15" t="s">
        <v>85</v>
      </c>
    </row>
    <row r="266" spans="1:51" s="13" customFormat="1" ht="12">
      <c r="A266" s="13"/>
      <c r="B266" s="251"/>
      <c r="C266" s="252"/>
      <c r="D266" s="246" t="s">
        <v>183</v>
      </c>
      <c r="E266" s="253" t="s">
        <v>1</v>
      </c>
      <c r="F266" s="254" t="s">
        <v>744</v>
      </c>
      <c r="G266" s="252"/>
      <c r="H266" s="255">
        <v>103.222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183</v>
      </c>
      <c r="AU266" s="261" t="s">
        <v>85</v>
      </c>
      <c r="AV266" s="13" t="s">
        <v>85</v>
      </c>
      <c r="AW266" s="13" t="s">
        <v>31</v>
      </c>
      <c r="AX266" s="13" t="s">
        <v>83</v>
      </c>
      <c r="AY266" s="261" t="s">
        <v>135</v>
      </c>
    </row>
    <row r="267" spans="1:65" s="2" customFormat="1" ht="33" customHeight="1">
      <c r="A267" s="36"/>
      <c r="B267" s="37"/>
      <c r="C267" s="233" t="s">
        <v>531</v>
      </c>
      <c r="D267" s="233" t="s">
        <v>137</v>
      </c>
      <c r="E267" s="234" t="s">
        <v>501</v>
      </c>
      <c r="F267" s="235" t="s">
        <v>502</v>
      </c>
      <c r="G267" s="236" t="s">
        <v>344</v>
      </c>
      <c r="H267" s="237">
        <v>35.93</v>
      </c>
      <c r="I267" s="238"/>
      <c r="J267" s="239">
        <f>ROUND(I267*H267,2)</f>
        <v>0</v>
      </c>
      <c r="K267" s="235" t="s">
        <v>141</v>
      </c>
      <c r="L267" s="42"/>
      <c r="M267" s="240" t="s">
        <v>1</v>
      </c>
      <c r="N267" s="241" t="s">
        <v>40</v>
      </c>
      <c r="O267" s="89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44" t="s">
        <v>142</v>
      </c>
      <c r="AT267" s="244" t="s">
        <v>137</v>
      </c>
      <c r="AU267" s="244" t="s">
        <v>85</v>
      </c>
      <c r="AY267" s="15" t="s">
        <v>135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5" t="s">
        <v>83</v>
      </c>
      <c r="BK267" s="245">
        <f>ROUND(I267*H267,2)</f>
        <v>0</v>
      </c>
      <c r="BL267" s="15" t="s">
        <v>142</v>
      </c>
      <c r="BM267" s="244" t="s">
        <v>745</v>
      </c>
    </row>
    <row r="268" spans="1:47" s="2" customFormat="1" ht="12">
      <c r="A268" s="36"/>
      <c r="B268" s="37"/>
      <c r="C268" s="38"/>
      <c r="D268" s="246" t="s">
        <v>144</v>
      </c>
      <c r="E268" s="38"/>
      <c r="F268" s="247" t="s">
        <v>502</v>
      </c>
      <c r="G268" s="38"/>
      <c r="H268" s="38"/>
      <c r="I268" s="142"/>
      <c r="J268" s="38"/>
      <c r="K268" s="38"/>
      <c r="L268" s="42"/>
      <c r="M268" s="248"/>
      <c r="N268" s="249"/>
      <c r="O268" s="89"/>
      <c r="P268" s="89"/>
      <c r="Q268" s="89"/>
      <c r="R268" s="89"/>
      <c r="S268" s="89"/>
      <c r="T268" s="90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144</v>
      </c>
      <c r="AU268" s="15" t="s">
        <v>85</v>
      </c>
    </row>
    <row r="269" spans="1:47" s="2" customFormat="1" ht="12">
      <c r="A269" s="36"/>
      <c r="B269" s="37"/>
      <c r="C269" s="38"/>
      <c r="D269" s="246" t="s">
        <v>181</v>
      </c>
      <c r="E269" s="38"/>
      <c r="F269" s="250" t="s">
        <v>746</v>
      </c>
      <c r="G269" s="38"/>
      <c r="H269" s="38"/>
      <c r="I269" s="142"/>
      <c r="J269" s="38"/>
      <c r="K269" s="38"/>
      <c r="L269" s="42"/>
      <c r="M269" s="248"/>
      <c r="N269" s="249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181</v>
      </c>
      <c r="AU269" s="15" t="s">
        <v>85</v>
      </c>
    </row>
    <row r="270" spans="1:51" s="13" customFormat="1" ht="12">
      <c r="A270" s="13"/>
      <c r="B270" s="251"/>
      <c r="C270" s="252"/>
      <c r="D270" s="246" t="s">
        <v>183</v>
      </c>
      <c r="E270" s="253" t="s">
        <v>1</v>
      </c>
      <c r="F270" s="254" t="s">
        <v>747</v>
      </c>
      <c r="G270" s="252"/>
      <c r="H270" s="255">
        <v>35.93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183</v>
      </c>
      <c r="AU270" s="261" t="s">
        <v>85</v>
      </c>
      <c r="AV270" s="13" t="s">
        <v>85</v>
      </c>
      <c r="AW270" s="13" t="s">
        <v>31</v>
      </c>
      <c r="AX270" s="13" t="s">
        <v>83</v>
      </c>
      <c r="AY270" s="261" t="s">
        <v>135</v>
      </c>
    </row>
    <row r="271" spans="1:63" s="12" customFormat="1" ht="22.8" customHeight="1">
      <c r="A271" s="12"/>
      <c r="B271" s="217"/>
      <c r="C271" s="218"/>
      <c r="D271" s="219" t="s">
        <v>74</v>
      </c>
      <c r="E271" s="231" t="s">
        <v>748</v>
      </c>
      <c r="F271" s="231" t="s">
        <v>749</v>
      </c>
      <c r="G271" s="218"/>
      <c r="H271" s="218"/>
      <c r="I271" s="221"/>
      <c r="J271" s="232">
        <f>BK271</f>
        <v>0</v>
      </c>
      <c r="K271" s="218"/>
      <c r="L271" s="223"/>
      <c r="M271" s="224"/>
      <c r="N271" s="225"/>
      <c r="O271" s="225"/>
      <c r="P271" s="226">
        <f>SUM(P272:P273)</f>
        <v>0</v>
      </c>
      <c r="Q271" s="225"/>
      <c r="R271" s="226">
        <f>SUM(R272:R273)</f>
        <v>0</v>
      </c>
      <c r="S271" s="225"/>
      <c r="T271" s="227">
        <f>SUM(T272:T273)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8" t="s">
        <v>83</v>
      </c>
      <c r="AT271" s="229" t="s">
        <v>74</v>
      </c>
      <c r="AU271" s="229" t="s">
        <v>83</v>
      </c>
      <c r="AY271" s="228" t="s">
        <v>135</v>
      </c>
      <c r="BK271" s="230">
        <f>SUM(BK272:BK273)</f>
        <v>0</v>
      </c>
    </row>
    <row r="272" spans="1:65" s="2" customFormat="1" ht="21.75" customHeight="1">
      <c r="A272" s="36"/>
      <c r="B272" s="37"/>
      <c r="C272" s="233" t="s">
        <v>536</v>
      </c>
      <c r="D272" s="233" t="s">
        <v>137</v>
      </c>
      <c r="E272" s="234" t="s">
        <v>750</v>
      </c>
      <c r="F272" s="235" t="s">
        <v>751</v>
      </c>
      <c r="G272" s="236" t="s">
        <v>344</v>
      </c>
      <c r="H272" s="237">
        <v>54.129</v>
      </c>
      <c r="I272" s="238"/>
      <c r="J272" s="239">
        <f>ROUND(I272*H272,2)</f>
        <v>0</v>
      </c>
      <c r="K272" s="235" t="s">
        <v>141</v>
      </c>
      <c r="L272" s="42"/>
      <c r="M272" s="240" t="s">
        <v>1</v>
      </c>
      <c r="N272" s="241" t="s">
        <v>40</v>
      </c>
      <c r="O272" s="89"/>
      <c r="P272" s="242">
        <f>O272*H272</f>
        <v>0</v>
      </c>
      <c r="Q272" s="242">
        <v>0</v>
      </c>
      <c r="R272" s="242">
        <f>Q272*H272</f>
        <v>0</v>
      </c>
      <c r="S272" s="242">
        <v>0</v>
      </c>
      <c r="T272" s="243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44" t="s">
        <v>142</v>
      </c>
      <c r="AT272" s="244" t="s">
        <v>137</v>
      </c>
      <c r="AU272" s="244" t="s">
        <v>85</v>
      </c>
      <c r="AY272" s="15" t="s">
        <v>135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15" t="s">
        <v>83</v>
      </c>
      <c r="BK272" s="245">
        <f>ROUND(I272*H272,2)</f>
        <v>0</v>
      </c>
      <c r="BL272" s="15" t="s">
        <v>142</v>
      </c>
      <c r="BM272" s="244" t="s">
        <v>752</v>
      </c>
    </row>
    <row r="273" spans="1:47" s="2" customFormat="1" ht="12">
      <c r="A273" s="36"/>
      <c r="B273" s="37"/>
      <c r="C273" s="38"/>
      <c r="D273" s="246" t="s">
        <v>144</v>
      </c>
      <c r="E273" s="38"/>
      <c r="F273" s="247" t="s">
        <v>753</v>
      </c>
      <c r="G273" s="38"/>
      <c r="H273" s="38"/>
      <c r="I273" s="142"/>
      <c r="J273" s="38"/>
      <c r="K273" s="38"/>
      <c r="L273" s="42"/>
      <c r="M273" s="275"/>
      <c r="N273" s="276"/>
      <c r="O273" s="277"/>
      <c r="P273" s="277"/>
      <c r="Q273" s="277"/>
      <c r="R273" s="277"/>
      <c r="S273" s="277"/>
      <c r="T273" s="278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144</v>
      </c>
      <c r="AU273" s="15" t="s">
        <v>85</v>
      </c>
    </row>
    <row r="274" spans="1:31" s="2" customFormat="1" ht="6.95" customHeight="1">
      <c r="A274" s="36"/>
      <c r="B274" s="64"/>
      <c r="C274" s="65"/>
      <c r="D274" s="65"/>
      <c r="E274" s="65"/>
      <c r="F274" s="65"/>
      <c r="G274" s="65"/>
      <c r="H274" s="65"/>
      <c r="I274" s="181"/>
      <c r="J274" s="65"/>
      <c r="K274" s="65"/>
      <c r="L274" s="42"/>
      <c r="M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</row>
  </sheetData>
  <sheetProtection password="CC35" sheet="1" objects="1" scenarios="1" formatColumns="0" formatRows="0" autoFilter="0"/>
  <autoFilter ref="C123:K2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754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ROUND((SUM(BE126:BE428)),2)</f>
        <v>0</v>
      </c>
      <c r="G33" s="36"/>
      <c r="H33" s="36"/>
      <c r="I33" s="160">
        <v>0.21</v>
      </c>
      <c r="J33" s="159">
        <f>ROUND(((SUM(BE126:BE428))*I33),2)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ROUND((SUM(BF126:BF428)),2)</f>
        <v>0</v>
      </c>
      <c r="G34" s="36"/>
      <c r="H34" s="36"/>
      <c r="I34" s="160">
        <v>0.15</v>
      </c>
      <c r="J34" s="159">
        <f>ROUND(((SUM(BF126:BF428))*I34),2)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ROUND((SUM(BG126:BG428)),2)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ROUND((SUM(BH126:BH428)),2)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ROUND((SUM(BI126:BI428)),2)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103 - Chodník Okružní ulice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J127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J128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273</v>
      </c>
      <c r="E99" s="201"/>
      <c r="F99" s="201"/>
      <c r="G99" s="201"/>
      <c r="H99" s="201"/>
      <c r="I99" s="202"/>
      <c r="J99" s="203">
        <f>J245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274</v>
      </c>
      <c r="E100" s="201"/>
      <c r="F100" s="201"/>
      <c r="G100" s="201"/>
      <c r="H100" s="201"/>
      <c r="I100" s="202"/>
      <c r="J100" s="203">
        <f>J252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565</v>
      </c>
      <c r="E101" s="201"/>
      <c r="F101" s="201"/>
      <c r="G101" s="201"/>
      <c r="H101" s="201"/>
      <c r="I101" s="202"/>
      <c r="J101" s="203">
        <f>J291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275</v>
      </c>
      <c r="E102" s="201"/>
      <c r="F102" s="201"/>
      <c r="G102" s="201"/>
      <c r="H102" s="201"/>
      <c r="I102" s="202"/>
      <c r="J102" s="203">
        <f>J302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276</v>
      </c>
      <c r="E103" s="201"/>
      <c r="F103" s="201"/>
      <c r="G103" s="201"/>
      <c r="H103" s="201"/>
      <c r="I103" s="202"/>
      <c r="J103" s="203">
        <f>J319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566</v>
      </c>
      <c r="E104" s="201"/>
      <c r="F104" s="201"/>
      <c r="G104" s="201"/>
      <c r="H104" s="201"/>
      <c r="I104" s="202"/>
      <c r="J104" s="203">
        <f>J421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1"/>
      <c r="C105" s="192"/>
      <c r="D105" s="193" t="s">
        <v>755</v>
      </c>
      <c r="E105" s="194"/>
      <c r="F105" s="194"/>
      <c r="G105" s="194"/>
      <c r="H105" s="194"/>
      <c r="I105" s="195"/>
      <c r="J105" s="196">
        <f>J424</f>
        <v>0</v>
      </c>
      <c r="K105" s="192"/>
      <c r="L105" s="19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8"/>
      <c r="C106" s="199"/>
      <c r="D106" s="200" t="s">
        <v>756</v>
      </c>
      <c r="E106" s="201"/>
      <c r="F106" s="201"/>
      <c r="G106" s="201"/>
      <c r="H106" s="201"/>
      <c r="I106" s="202"/>
      <c r="J106" s="203">
        <f>J425</f>
        <v>0</v>
      </c>
      <c r="K106" s="199"/>
      <c r="L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181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184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121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85" t="str">
        <f>E7</f>
        <v>jednostranné chodníky pro pěší v ulicích Okružní a Sokolovská</v>
      </c>
      <c r="F116" s="30"/>
      <c r="G116" s="30"/>
      <c r="H116" s="30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111</v>
      </c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SO 103 - Chodník Okružní ulice</v>
      </c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Tachov</v>
      </c>
      <c r="G120" s="38"/>
      <c r="H120" s="38"/>
      <c r="I120" s="145" t="s">
        <v>21</v>
      </c>
      <c r="J120" s="77" t="str">
        <f>IF(J12="","",J12)</f>
        <v>18. 3. 2020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142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23</v>
      </c>
      <c r="D122" s="38"/>
      <c r="E122" s="38"/>
      <c r="F122" s="25" t="str">
        <f>E15</f>
        <v xml:space="preserve"> </v>
      </c>
      <c r="G122" s="38"/>
      <c r="H122" s="38"/>
      <c r="I122" s="145" t="s">
        <v>29</v>
      </c>
      <c r="J122" s="34" t="str">
        <f>E21</f>
        <v>Ing. Václav Lacyk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40.05" customHeight="1">
      <c r="A123" s="36"/>
      <c r="B123" s="37"/>
      <c r="C123" s="30" t="s">
        <v>27</v>
      </c>
      <c r="D123" s="38"/>
      <c r="E123" s="38"/>
      <c r="F123" s="25" t="str">
        <f>IF(E18="","",E18)</f>
        <v>Vyplň údaj</v>
      </c>
      <c r="G123" s="38"/>
      <c r="H123" s="38"/>
      <c r="I123" s="145" t="s">
        <v>32</v>
      </c>
      <c r="J123" s="34" t="str">
        <f>E24</f>
        <v>D PROJEKT PLZEŇ Nedvěd s.r.o.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142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205"/>
      <c r="B125" s="206"/>
      <c r="C125" s="207" t="s">
        <v>122</v>
      </c>
      <c r="D125" s="208" t="s">
        <v>60</v>
      </c>
      <c r="E125" s="208" t="s">
        <v>56</v>
      </c>
      <c r="F125" s="208" t="s">
        <v>57</v>
      </c>
      <c r="G125" s="208" t="s">
        <v>123</v>
      </c>
      <c r="H125" s="208" t="s">
        <v>124</v>
      </c>
      <c r="I125" s="209" t="s">
        <v>125</v>
      </c>
      <c r="J125" s="208" t="s">
        <v>116</v>
      </c>
      <c r="K125" s="210" t="s">
        <v>126</v>
      </c>
      <c r="L125" s="211"/>
      <c r="M125" s="98" t="s">
        <v>1</v>
      </c>
      <c r="N125" s="99" t="s">
        <v>39</v>
      </c>
      <c r="O125" s="99" t="s">
        <v>127</v>
      </c>
      <c r="P125" s="99" t="s">
        <v>128</v>
      </c>
      <c r="Q125" s="99" t="s">
        <v>129</v>
      </c>
      <c r="R125" s="99" t="s">
        <v>130</v>
      </c>
      <c r="S125" s="99" t="s">
        <v>131</v>
      </c>
      <c r="T125" s="100" t="s">
        <v>132</v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</row>
    <row r="126" spans="1:63" s="2" customFormat="1" ht="22.8" customHeight="1">
      <c r="A126" s="36"/>
      <c r="B126" s="37"/>
      <c r="C126" s="105" t="s">
        <v>133</v>
      </c>
      <c r="D126" s="38"/>
      <c r="E126" s="38"/>
      <c r="F126" s="38"/>
      <c r="G126" s="38"/>
      <c r="H126" s="38"/>
      <c r="I126" s="142"/>
      <c r="J126" s="212">
        <f>BK126</f>
        <v>0</v>
      </c>
      <c r="K126" s="38"/>
      <c r="L126" s="42"/>
      <c r="M126" s="101"/>
      <c r="N126" s="213"/>
      <c r="O126" s="102"/>
      <c r="P126" s="214">
        <f>P127+P424</f>
        <v>0</v>
      </c>
      <c r="Q126" s="102"/>
      <c r="R126" s="214">
        <f>R127+R424</f>
        <v>370.26745300000005</v>
      </c>
      <c r="S126" s="102"/>
      <c r="T126" s="215">
        <f>T127+T424</f>
        <v>358.0869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74</v>
      </c>
      <c r="AU126" s="15" t="s">
        <v>118</v>
      </c>
      <c r="BK126" s="216">
        <f>BK127+BK424</f>
        <v>0</v>
      </c>
    </row>
    <row r="127" spans="1:63" s="12" customFormat="1" ht="25.9" customHeight="1">
      <c r="A127" s="12"/>
      <c r="B127" s="217"/>
      <c r="C127" s="218"/>
      <c r="D127" s="219" t="s">
        <v>74</v>
      </c>
      <c r="E127" s="220" t="s">
        <v>134</v>
      </c>
      <c r="F127" s="220" t="s">
        <v>277</v>
      </c>
      <c r="G127" s="218"/>
      <c r="H127" s="218"/>
      <c r="I127" s="221"/>
      <c r="J127" s="222">
        <f>BK127</f>
        <v>0</v>
      </c>
      <c r="K127" s="218"/>
      <c r="L127" s="223"/>
      <c r="M127" s="224"/>
      <c r="N127" s="225"/>
      <c r="O127" s="225"/>
      <c r="P127" s="226">
        <f>P128+P245+P252+P291+P302+P319+P421</f>
        <v>0</v>
      </c>
      <c r="Q127" s="225"/>
      <c r="R127" s="226">
        <f>R128+R245+R252+R291+R302+R319+R421</f>
        <v>370.26745300000005</v>
      </c>
      <c r="S127" s="225"/>
      <c r="T127" s="227">
        <f>T128+T245+T252+T291+T302+T319+T421</f>
        <v>358.0869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83</v>
      </c>
      <c r="AT127" s="229" t="s">
        <v>74</v>
      </c>
      <c r="AU127" s="229" t="s">
        <v>75</v>
      </c>
      <c r="AY127" s="228" t="s">
        <v>135</v>
      </c>
      <c r="BK127" s="230">
        <f>BK128+BK245+BK252+BK291+BK302+BK319+BK421</f>
        <v>0</v>
      </c>
    </row>
    <row r="128" spans="1:63" s="12" customFormat="1" ht="22.8" customHeight="1">
      <c r="A128" s="12"/>
      <c r="B128" s="217"/>
      <c r="C128" s="218"/>
      <c r="D128" s="219" t="s">
        <v>74</v>
      </c>
      <c r="E128" s="231" t="s">
        <v>83</v>
      </c>
      <c r="F128" s="231" t="s">
        <v>136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SUM(P129:P244)</f>
        <v>0</v>
      </c>
      <c r="Q128" s="225"/>
      <c r="R128" s="226">
        <f>SUM(R129:R244)</f>
        <v>0.132636</v>
      </c>
      <c r="S128" s="225"/>
      <c r="T128" s="227">
        <f>SUM(T129:T244)</f>
        <v>348.74690000000004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83</v>
      </c>
      <c r="AT128" s="229" t="s">
        <v>74</v>
      </c>
      <c r="AU128" s="229" t="s">
        <v>83</v>
      </c>
      <c r="AY128" s="228" t="s">
        <v>135</v>
      </c>
      <c r="BK128" s="230">
        <f>SUM(BK129:BK244)</f>
        <v>0</v>
      </c>
    </row>
    <row r="129" spans="1:65" s="2" customFormat="1" ht="21.75" customHeight="1">
      <c r="A129" s="36"/>
      <c r="B129" s="37"/>
      <c r="C129" s="233" t="s">
        <v>83</v>
      </c>
      <c r="D129" s="233" t="s">
        <v>137</v>
      </c>
      <c r="E129" s="234" t="s">
        <v>757</v>
      </c>
      <c r="F129" s="235" t="s">
        <v>758</v>
      </c>
      <c r="G129" s="236" t="s">
        <v>140</v>
      </c>
      <c r="H129" s="237">
        <v>8.7</v>
      </c>
      <c r="I129" s="238"/>
      <c r="J129" s="239">
        <f>ROUND(I129*H129,2)</f>
        <v>0</v>
      </c>
      <c r="K129" s="235" t="s">
        <v>141</v>
      </c>
      <c r="L129" s="42"/>
      <c r="M129" s="240" t="s">
        <v>1</v>
      </c>
      <c r="N129" s="241" t="s">
        <v>40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0.32</v>
      </c>
      <c r="T129" s="243">
        <f>S129*H129</f>
        <v>2.784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142</v>
      </c>
      <c r="AT129" s="244" t="s">
        <v>137</v>
      </c>
      <c r="AU129" s="244" t="s">
        <v>85</v>
      </c>
      <c r="AY129" s="15" t="s">
        <v>135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83</v>
      </c>
      <c r="BK129" s="245">
        <f>ROUND(I129*H129,2)</f>
        <v>0</v>
      </c>
      <c r="BL129" s="15" t="s">
        <v>142</v>
      </c>
      <c r="BM129" s="244" t="s">
        <v>759</v>
      </c>
    </row>
    <row r="130" spans="1:47" s="2" customFormat="1" ht="12">
      <c r="A130" s="36"/>
      <c r="B130" s="37"/>
      <c r="C130" s="38"/>
      <c r="D130" s="246" t="s">
        <v>144</v>
      </c>
      <c r="E130" s="38"/>
      <c r="F130" s="247" t="s">
        <v>760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144</v>
      </c>
      <c r="AU130" s="15" t="s">
        <v>85</v>
      </c>
    </row>
    <row r="131" spans="1:65" s="2" customFormat="1" ht="21.75" customHeight="1">
      <c r="A131" s="36"/>
      <c r="B131" s="37"/>
      <c r="C131" s="233" t="s">
        <v>85</v>
      </c>
      <c r="D131" s="233" t="s">
        <v>137</v>
      </c>
      <c r="E131" s="234" t="s">
        <v>761</v>
      </c>
      <c r="F131" s="235" t="s">
        <v>762</v>
      </c>
      <c r="G131" s="236" t="s">
        <v>140</v>
      </c>
      <c r="H131" s="237">
        <v>79.4</v>
      </c>
      <c r="I131" s="238"/>
      <c r="J131" s="239">
        <f>ROUND(I131*H131,2)</f>
        <v>0</v>
      </c>
      <c r="K131" s="235" t="s">
        <v>141</v>
      </c>
      <c r="L131" s="42"/>
      <c r="M131" s="240" t="s">
        <v>1</v>
      </c>
      <c r="N131" s="241" t="s">
        <v>40</v>
      </c>
      <c r="O131" s="89"/>
      <c r="P131" s="242">
        <f>O131*H131</f>
        <v>0</v>
      </c>
      <c r="Q131" s="242">
        <v>0</v>
      </c>
      <c r="R131" s="242">
        <f>Q131*H131</f>
        <v>0</v>
      </c>
      <c r="S131" s="242">
        <v>0.295</v>
      </c>
      <c r="T131" s="243">
        <f>S131*H131</f>
        <v>23.423000000000002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4" t="s">
        <v>142</v>
      </c>
      <c r="AT131" s="244" t="s">
        <v>137</v>
      </c>
      <c r="AU131" s="244" t="s">
        <v>85</v>
      </c>
      <c r="AY131" s="15" t="s">
        <v>135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5" t="s">
        <v>83</v>
      </c>
      <c r="BK131" s="245">
        <f>ROUND(I131*H131,2)</f>
        <v>0</v>
      </c>
      <c r="BL131" s="15" t="s">
        <v>142</v>
      </c>
      <c r="BM131" s="244" t="s">
        <v>763</v>
      </c>
    </row>
    <row r="132" spans="1:47" s="2" customFormat="1" ht="12">
      <c r="A132" s="36"/>
      <c r="B132" s="37"/>
      <c r="C132" s="38"/>
      <c r="D132" s="246" t="s">
        <v>144</v>
      </c>
      <c r="E132" s="38"/>
      <c r="F132" s="247" t="s">
        <v>764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144</v>
      </c>
      <c r="AU132" s="15" t="s">
        <v>85</v>
      </c>
    </row>
    <row r="133" spans="1:47" s="2" customFormat="1" ht="12">
      <c r="A133" s="36"/>
      <c r="B133" s="37"/>
      <c r="C133" s="38"/>
      <c r="D133" s="246" t="s">
        <v>181</v>
      </c>
      <c r="E133" s="38"/>
      <c r="F133" s="250" t="s">
        <v>765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181</v>
      </c>
      <c r="AU133" s="15" t="s">
        <v>85</v>
      </c>
    </row>
    <row r="134" spans="1:65" s="2" customFormat="1" ht="21.75" customHeight="1">
      <c r="A134" s="36"/>
      <c r="B134" s="37"/>
      <c r="C134" s="233" t="s">
        <v>151</v>
      </c>
      <c r="D134" s="233" t="s">
        <v>137</v>
      </c>
      <c r="E134" s="234" t="s">
        <v>766</v>
      </c>
      <c r="F134" s="235" t="s">
        <v>767</v>
      </c>
      <c r="G134" s="236" t="s">
        <v>140</v>
      </c>
      <c r="H134" s="237">
        <v>60.1</v>
      </c>
      <c r="I134" s="238"/>
      <c r="J134" s="239">
        <f>ROUND(I134*H134,2)</f>
        <v>0</v>
      </c>
      <c r="K134" s="235" t="s">
        <v>141</v>
      </c>
      <c r="L134" s="42"/>
      <c r="M134" s="240" t="s">
        <v>1</v>
      </c>
      <c r="N134" s="241" t="s">
        <v>40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0.295</v>
      </c>
      <c r="T134" s="243">
        <f>S134*H134</f>
        <v>17.729499999999998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142</v>
      </c>
      <c r="AT134" s="244" t="s">
        <v>137</v>
      </c>
      <c r="AU134" s="244" t="s">
        <v>85</v>
      </c>
      <c r="AY134" s="15" t="s">
        <v>135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83</v>
      </c>
      <c r="BK134" s="245">
        <f>ROUND(I134*H134,2)</f>
        <v>0</v>
      </c>
      <c r="BL134" s="15" t="s">
        <v>142</v>
      </c>
      <c r="BM134" s="244" t="s">
        <v>768</v>
      </c>
    </row>
    <row r="135" spans="1:47" s="2" customFormat="1" ht="12">
      <c r="A135" s="36"/>
      <c r="B135" s="37"/>
      <c r="C135" s="38"/>
      <c r="D135" s="246" t="s">
        <v>144</v>
      </c>
      <c r="E135" s="38"/>
      <c r="F135" s="247" t="s">
        <v>769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144</v>
      </c>
      <c r="AU135" s="15" t="s">
        <v>85</v>
      </c>
    </row>
    <row r="136" spans="1:47" s="2" customFormat="1" ht="12">
      <c r="A136" s="36"/>
      <c r="B136" s="37"/>
      <c r="C136" s="38"/>
      <c r="D136" s="246" t="s">
        <v>181</v>
      </c>
      <c r="E136" s="38"/>
      <c r="F136" s="250" t="s">
        <v>770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181</v>
      </c>
      <c r="AU136" s="15" t="s">
        <v>85</v>
      </c>
    </row>
    <row r="137" spans="1:65" s="2" customFormat="1" ht="21.75" customHeight="1">
      <c r="A137" s="36"/>
      <c r="B137" s="37"/>
      <c r="C137" s="233" t="s">
        <v>142</v>
      </c>
      <c r="D137" s="233" t="s">
        <v>137</v>
      </c>
      <c r="E137" s="234" t="s">
        <v>771</v>
      </c>
      <c r="F137" s="235" t="s">
        <v>772</v>
      </c>
      <c r="G137" s="236" t="s">
        <v>140</v>
      </c>
      <c r="H137" s="237">
        <v>79.4</v>
      </c>
      <c r="I137" s="238"/>
      <c r="J137" s="239">
        <f>ROUND(I137*H137,2)</f>
        <v>0</v>
      </c>
      <c r="K137" s="235" t="s">
        <v>141</v>
      </c>
      <c r="L137" s="42"/>
      <c r="M137" s="240" t="s">
        <v>1</v>
      </c>
      <c r="N137" s="241" t="s">
        <v>40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0.17</v>
      </c>
      <c r="T137" s="243">
        <f>S137*H137</f>
        <v>13.498000000000001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142</v>
      </c>
      <c r="AT137" s="244" t="s">
        <v>137</v>
      </c>
      <c r="AU137" s="244" t="s">
        <v>85</v>
      </c>
      <c r="AY137" s="15" t="s">
        <v>135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83</v>
      </c>
      <c r="BK137" s="245">
        <f>ROUND(I137*H137,2)</f>
        <v>0</v>
      </c>
      <c r="BL137" s="15" t="s">
        <v>142</v>
      </c>
      <c r="BM137" s="244" t="s">
        <v>773</v>
      </c>
    </row>
    <row r="138" spans="1:47" s="2" customFormat="1" ht="12">
      <c r="A138" s="36"/>
      <c r="B138" s="37"/>
      <c r="C138" s="38"/>
      <c r="D138" s="246" t="s">
        <v>144</v>
      </c>
      <c r="E138" s="38"/>
      <c r="F138" s="247" t="s">
        <v>774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144</v>
      </c>
      <c r="AU138" s="15" t="s">
        <v>85</v>
      </c>
    </row>
    <row r="139" spans="1:47" s="2" customFormat="1" ht="12">
      <c r="A139" s="36"/>
      <c r="B139" s="37"/>
      <c r="C139" s="38"/>
      <c r="D139" s="246" t="s">
        <v>181</v>
      </c>
      <c r="E139" s="38"/>
      <c r="F139" s="250" t="s">
        <v>775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181</v>
      </c>
      <c r="AU139" s="15" t="s">
        <v>85</v>
      </c>
    </row>
    <row r="140" spans="1:65" s="2" customFormat="1" ht="21.75" customHeight="1">
      <c r="A140" s="36"/>
      <c r="B140" s="37"/>
      <c r="C140" s="233" t="s">
        <v>161</v>
      </c>
      <c r="D140" s="233" t="s">
        <v>137</v>
      </c>
      <c r="E140" s="234" t="s">
        <v>776</v>
      </c>
      <c r="F140" s="235" t="s">
        <v>777</v>
      </c>
      <c r="G140" s="236" t="s">
        <v>140</v>
      </c>
      <c r="H140" s="237">
        <v>38.2</v>
      </c>
      <c r="I140" s="238"/>
      <c r="J140" s="239">
        <f>ROUND(I140*H140,2)</f>
        <v>0</v>
      </c>
      <c r="K140" s="235" t="s">
        <v>141</v>
      </c>
      <c r="L140" s="42"/>
      <c r="M140" s="240" t="s">
        <v>1</v>
      </c>
      <c r="N140" s="241" t="s">
        <v>40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0.24</v>
      </c>
      <c r="T140" s="243">
        <f>S140*H140</f>
        <v>9.168000000000001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142</v>
      </c>
      <c r="AT140" s="244" t="s">
        <v>137</v>
      </c>
      <c r="AU140" s="244" t="s">
        <v>85</v>
      </c>
      <c r="AY140" s="15" t="s">
        <v>135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83</v>
      </c>
      <c r="BK140" s="245">
        <f>ROUND(I140*H140,2)</f>
        <v>0</v>
      </c>
      <c r="BL140" s="15" t="s">
        <v>142</v>
      </c>
      <c r="BM140" s="244" t="s">
        <v>778</v>
      </c>
    </row>
    <row r="141" spans="1:47" s="2" customFormat="1" ht="12">
      <c r="A141" s="36"/>
      <c r="B141" s="37"/>
      <c r="C141" s="38"/>
      <c r="D141" s="246" t="s">
        <v>144</v>
      </c>
      <c r="E141" s="38"/>
      <c r="F141" s="247" t="s">
        <v>779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144</v>
      </c>
      <c r="AU141" s="15" t="s">
        <v>85</v>
      </c>
    </row>
    <row r="142" spans="1:65" s="2" customFormat="1" ht="21.75" customHeight="1">
      <c r="A142" s="36"/>
      <c r="B142" s="37"/>
      <c r="C142" s="233" t="s">
        <v>166</v>
      </c>
      <c r="D142" s="233" t="s">
        <v>137</v>
      </c>
      <c r="E142" s="234" t="s">
        <v>568</v>
      </c>
      <c r="F142" s="235" t="s">
        <v>569</v>
      </c>
      <c r="G142" s="236" t="s">
        <v>140</v>
      </c>
      <c r="H142" s="237">
        <v>60.1</v>
      </c>
      <c r="I142" s="238"/>
      <c r="J142" s="239">
        <f>ROUND(I142*H142,2)</f>
        <v>0</v>
      </c>
      <c r="K142" s="235" t="s">
        <v>141</v>
      </c>
      <c r="L142" s="42"/>
      <c r="M142" s="240" t="s">
        <v>1</v>
      </c>
      <c r="N142" s="241" t="s">
        <v>40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0.29</v>
      </c>
      <c r="T142" s="243">
        <f>S142*H142</f>
        <v>17.429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142</v>
      </c>
      <c r="AT142" s="244" t="s">
        <v>137</v>
      </c>
      <c r="AU142" s="244" t="s">
        <v>85</v>
      </c>
      <c r="AY142" s="15" t="s">
        <v>135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83</v>
      </c>
      <c r="BK142" s="245">
        <f>ROUND(I142*H142,2)</f>
        <v>0</v>
      </c>
      <c r="BL142" s="15" t="s">
        <v>142</v>
      </c>
      <c r="BM142" s="244" t="s">
        <v>780</v>
      </c>
    </row>
    <row r="143" spans="1:47" s="2" customFormat="1" ht="12">
      <c r="A143" s="36"/>
      <c r="B143" s="37"/>
      <c r="C143" s="38"/>
      <c r="D143" s="246" t="s">
        <v>144</v>
      </c>
      <c r="E143" s="38"/>
      <c r="F143" s="247" t="s">
        <v>571</v>
      </c>
      <c r="G143" s="38"/>
      <c r="H143" s="38"/>
      <c r="I143" s="142"/>
      <c r="J143" s="38"/>
      <c r="K143" s="38"/>
      <c r="L143" s="42"/>
      <c r="M143" s="248"/>
      <c r="N143" s="249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144</v>
      </c>
      <c r="AU143" s="15" t="s">
        <v>85</v>
      </c>
    </row>
    <row r="144" spans="1:47" s="2" customFormat="1" ht="12">
      <c r="A144" s="36"/>
      <c r="B144" s="37"/>
      <c r="C144" s="38"/>
      <c r="D144" s="246" t="s">
        <v>181</v>
      </c>
      <c r="E144" s="38"/>
      <c r="F144" s="250" t="s">
        <v>781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181</v>
      </c>
      <c r="AU144" s="15" t="s">
        <v>85</v>
      </c>
    </row>
    <row r="145" spans="1:65" s="2" customFormat="1" ht="21.75" customHeight="1">
      <c r="A145" s="36"/>
      <c r="B145" s="37"/>
      <c r="C145" s="233" t="s">
        <v>171</v>
      </c>
      <c r="D145" s="233" t="s">
        <v>137</v>
      </c>
      <c r="E145" s="234" t="s">
        <v>782</v>
      </c>
      <c r="F145" s="235" t="s">
        <v>783</v>
      </c>
      <c r="G145" s="236" t="s">
        <v>140</v>
      </c>
      <c r="H145" s="237">
        <v>357.1</v>
      </c>
      <c r="I145" s="238"/>
      <c r="J145" s="239">
        <f>ROUND(I145*H145,2)</f>
        <v>0</v>
      </c>
      <c r="K145" s="235" t="s">
        <v>141</v>
      </c>
      <c r="L145" s="42"/>
      <c r="M145" s="240" t="s">
        <v>1</v>
      </c>
      <c r="N145" s="241" t="s">
        <v>40</v>
      </c>
      <c r="O145" s="89"/>
      <c r="P145" s="242">
        <f>O145*H145</f>
        <v>0</v>
      </c>
      <c r="Q145" s="242">
        <v>0</v>
      </c>
      <c r="R145" s="242">
        <f>Q145*H145</f>
        <v>0</v>
      </c>
      <c r="S145" s="242">
        <v>0.22</v>
      </c>
      <c r="T145" s="243">
        <f>S145*H145</f>
        <v>78.56200000000001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4" t="s">
        <v>142</v>
      </c>
      <c r="AT145" s="244" t="s">
        <v>137</v>
      </c>
      <c r="AU145" s="244" t="s">
        <v>85</v>
      </c>
      <c r="AY145" s="15" t="s">
        <v>135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5" t="s">
        <v>83</v>
      </c>
      <c r="BK145" s="245">
        <f>ROUND(I145*H145,2)</f>
        <v>0</v>
      </c>
      <c r="BL145" s="15" t="s">
        <v>142</v>
      </c>
      <c r="BM145" s="244" t="s">
        <v>784</v>
      </c>
    </row>
    <row r="146" spans="1:47" s="2" customFormat="1" ht="12">
      <c r="A146" s="36"/>
      <c r="B146" s="37"/>
      <c r="C146" s="38"/>
      <c r="D146" s="246" t="s">
        <v>144</v>
      </c>
      <c r="E146" s="38"/>
      <c r="F146" s="247" t="s">
        <v>785</v>
      </c>
      <c r="G146" s="38"/>
      <c r="H146" s="38"/>
      <c r="I146" s="142"/>
      <c r="J146" s="38"/>
      <c r="K146" s="38"/>
      <c r="L146" s="42"/>
      <c r="M146" s="248"/>
      <c r="N146" s="249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144</v>
      </c>
      <c r="AU146" s="15" t="s">
        <v>85</v>
      </c>
    </row>
    <row r="147" spans="1:65" s="2" customFormat="1" ht="21.75" customHeight="1">
      <c r="A147" s="36"/>
      <c r="B147" s="37"/>
      <c r="C147" s="233" t="s">
        <v>176</v>
      </c>
      <c r="D147" s="233" t="s">
        <v>137</v>
      </c>
      <c r="E147" s="234" t="s">
        <v>786</v>
      </c>
      <c r="F147" s="235" t="s">
        <v>787</v>
      </c>
      <c r="G147" s="236" t="s">
        <v>140</v>
      </c>
      <c r="H147" s="237">
        <v>42.1</v>
      </c>
      <c r="I147" s="238"/>
      <c r="J147" s="239">
        <f>ROUND(I147*H147,2)</f>
        <v>0</v>
      </c>
      <c r="K147" s="235" t="s">
        <v>141</v>
      </c>
      <c r="L147" s="42"/>
      <c r="M147" s="240" t="s">
        <v>1</v>
      </c>
      <c r="N147" s="241" t="s">
        <v>40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0.17</v>
      </c>
      <c r="T147" s="243">
        <f>S147*H147</f>
        <v>7.157000000000001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142</v>
      </c>
      <c r="AT147" s="244" t="s">
        <v>137</v>
      </c>
      <c r="AU147" s="244" t="s">
        <v>85</v>
      </c>
      <c r="AY147" s="15" t="s">
        <v>135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83</v>
      </c>
      <c r="BK147" s="245">
        <f>ROUND(I147*H147,2)</f>
        <v>0</v>
      </c>
      <c r="BL147" s="15" t="s">
        <v>142</v>
      </c>
      <c r="BM147" s="244" t="s">
        <v>788</v>
      </c>
    </row>
    <row r="148" spans="1:47" s="2" customFormat="1" ht="12">
      <c r="A148" s="36"/>
      <c r="B148" s="37"/>
      <c r="C148" s="38"/>
      <c r="D148" s="246" t="s">
        <v>144</v>
      </c>
      <c r="E148" s="38"/>
      <c r="F148" s="247" t="s">
        <v>789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144</v>
      </c>
      <c r="AU148" s="15" t="s">
        <v>85</v>
      </c>
    </row>
    <row r="149" spans="1:65" s="2" customFormat="1" ht="21.75" customHeight="1">
      <c r="A149" s="36"/>
      <c r="B149" s="37"/>
      <c r="C149" s="233" t="s">
        <v>185</v>
      </c>
      <c r="D149" s="233" t="s">
        <v>137</v>
      </c>
      <c r="E149" s="234" t="s">
        <v>790</v>
      </c>
      <c r="F149" s="235" t="s">
        <v>791</v>
      </c>
      <c r="G149" s="236" t="s">
        <v>140</v>
      </c>
      <c r="H149" s="237">
        <v>407.5</v>
      </c>
      <c r="I149" s="238"/>
      <c r="J149" s="239">
        <f>ROUND(I149*H149,2)</f>
        <v>0</v>
      </c>
      <c r="K149" s="235" t="s">
        <v>141</v>
      </c>
      <c r="L149" s="42"/>
      <c r="M149" s="240" t="s">
        <v>1</v>
      </c>
      <c r="N149" s="241" t="s">
        <v>40</v>
      </c>
      <c r="O149" s="89"/>
      <c r="P149" s="242">
        <f>O149*H149</f>
        <v>0</v>
      </c>
      <c r="Q149" s="242">
        <v>0</v>
      </c>
      <c r="R149" s="242">
        <f>Q149*H149</f>
        <v>0</v>
      </c>
      <c r="S149" s="242">
        <v>0.29</v>
      </c>
      <c r="T149" s="243">
        <f>S149*H149</f>
        <v>118.175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142</v>
      </c>
      <c r="AT149" s="244" t="s">
        <v>137</v>
      </c>
      <c r="AU149" s="244" t="s">
        <v>85</v>
      </c>
      <c r="AY149" s="15" t="s">
        <v>135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83</v>
      </c>
      <c r="BK149" s="245">
        <f>ROUND(I149*H149,2)</f>
        <v>0</v>
      </c>
      <c r="BL149" s="15" t="s">
        <v>142</v>
      </c>
      <c r="BM149" s="244" t="s">
        <v>792</v>
      </c>
    </row>
    <row r="150" spans="1:47" s="2" customFormat="1" ht="12">
      <c r="A150" s="36"/>
      <c r="B150" s="37"/>
      <c r="C150" s="38"/>
      <c r="D150" s="246" t="s">
        <v>144</v>
      </c>
      <c r="E150" s="38"/>
      <c r="F150" s="247" t="s">
        <v>793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144</v>
      </c>
      <c r="AU150" s="15" t="s">
        <v>85</v>
      </c>
    </row>
    <row r="151" spans="1:65" s="2" customFormat="1" ht="21.75" customHeight="1">
      <c r="A151" s="36"/>
      <c r="B151" s="37"/>
      <c r="C151" s="233" t="s">
        <v>192</v>
      </c>
      <c r="D151" s="233" t="s">
        <v>137</v>
      </c>
      <c r="E151" s="234" t="s">
        <v>572</v>
      </c>
      <c r="F151" s="235" t="s">
        <v>573</v>
      </c>
      <c r="G151" s="236" t="s">
        <v>140</v>
      </c>
      <c r="H151" s="237">
        <v>50.4</v>
      </c>
      <c r="I151" s="238"/>
      <c r="J151" s="239">
        <f>ROUND(I151*H151,2)</f>
        <v>0</v>
      </c>
      <c r="K151" s="235" t="s">
        <v>141</v>
      </c>
      <c r="L151" s="42"/>
      <c r="M151" s="240" t="s">
        <v>1</v>
      </c>
      <c r="N151" s="241" t="s">
        <v>40</v>
      </c>
      <c r="O151" s="89"/>
      <c r="P151" s="242">
        <f>O151*H151</f>
        <v>0</v>
      </c>
      <c r="Q151" s="242">
        <v>4E-05</v>
      </c>
      <c r="R151" s="242">
        <f>Q151*H151</f>
        <v>0.002016</v>
      </c>
      <c r="S151" s="242">
        <v>0.103</v>
      </c>
      <c r="T151" s="243">
        <f>S151*H151</f>
        <v>5.191199999999999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4" t="s">
        <v>142</v>
      </c>
      <c r="AT151" s="244" t="s">
        <v>137</v>
      </c>
      <c r="AU151" s="244" t="s">
        <v>85</v>
      </c>
      <c r="AY151" s="15" t="s">
        <v>135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5" t="s">
        <v>83</v>
      </c>
      <c r="BK151" s="245">
        <f>ROUND(I151*H151,2)</f>
        <v>0</v>
      </c>
      <c r="BL151" s="15" t="s">
        <v>142</v>
      </c>
      <c r="BM151" s="244" t="s">
        <v>794</v>
      </c>
    </row>
    <row r="152" spans="1:47" s="2" customFormat="1" ht="12">
      <c r="A152" s="36"/>
      <c r="B152" s="37"/>
      <c r="C152" s="38"/>
      <c r="D152" s="246" t="s">
        <v>144</v>
      </c>
      <c r="E152" s="38"/>
      <c r="F152" s="247" t="s">
        <v>575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144</v>
      </c>
      <c r="AU152" s="15" t="s">
        <v>85</v>
      </c>
    </row>
    <row r="153" spans="1:65" s="2" customFormat="1" ht="21.75" customHeight="1">
      <c r="A153" s="36"/>
      <c r="B153" s="37"/>
      <c r="C153" s="233" t="s">
        <v>199</v>
      </c>
      <c r="D153" s="233" t="s">
        <v>137</v>
      </c>
      <c r="E153" s="234" t="s">
        <v>576</v>
      </c>
      <c r="F153" s="235" t="s">
        <v>577</v>
      </c>
      <c r="G153" s="236" t="s">
        <v>140</v>
      </c>
      <c r="H153" s="237">
        <v>50.4</v>
      </c>
      <c r="I153" s="238"/>
      <c r="J153" s="239">
        <f>ROUND(I153*H153,2)</f>
        <v>0</v>
      </c>
      <c r="K153" s="235" t="s">
        <v>141</v>
      </c>
      <c r="L153" s="42"/>
      <c r="M153" s="240" t="s">
        <v>1</v>
      </c>
      <c r="N153" s="241" t="s">
        <v>40</v>
      </c>
      <c r="O153" s="89"/>
      <c r="P153" s="242">
        <f>O153*H153</f>
        <v>0</v>
      </c>
      <c r="Q153" s="242">
        <v>5E-05</v>
      </c>
      <c r="R153" s="242">
        <f>Q153*H153</f>
        <v>0.00252</v>
      </c>
      <c r="S153" s="242">
        <v>0.128</v>
      </c>
      <c r="T153" s="243">
        <f>S153*H153</f>
        <v>6.4512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142</v>
      </c>
      <c r="AT153" s="244" t="s">
        <v>137</v>
      </c>
      <c r="AU153" s="244" t="s">
        <v>85</v>
      </c>
      <c r="AY153" s="15" t="s">
        <v>135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83</v>
      </c>
      <c r="BK153" s="245">
        <f>ROUND(I153*H153,2)</f>
        <v>0</v>
      </c>
      <c r="BL153" s="15" t="s">
        <v>142</v>
      </c>
      <c r="BM153" s="244" t="s">
        <v>795</v>
      </c>
    </row>
    <row r="154" spans="1:47" s="2" customFormat="1" ht="12">
      <c r="A154" s="36"/>
      <c r="B154" s="37"/>
      <c r="C154" s="38"/>
      <c r="D154" s="246" t="s">
        <v>144</v>
      </c>
      <c r="E154" s="38"/>
      <c r="F154" s="247" t="s">
        <v>579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144</v>
      </c>
      <c r="AU154" s="15" t="s">
        <v>85</v>
      </c>
    </row>
    <row r="155" spans="1:65" s="2" customFormat="1" ht="16.5" customHeight="1">
      <c r="A155" s="36"/>
      <c r="B155" s="37"/>
      <c r="C155" s="233" t="s">
        <v>204</v>
      </c>
      <c r="D155" s="233" t="s">
        <v>137</v>
      </c>
      <c r="E155" s="234" t="s">
        <v>796</v>
      </c>
      <c r="F155" s="235" t="s">
        <v>797</v>
      </c>
      <c r="G155" s="236" t="s">
        <v>292</v>
      </c>
      <c r="H155" s="237">
        <v>9.9</v>
      </c>
      <c r="I155" s="238"/>
      <c r="J155" s="239">
        <f>ROUND(I155*H155,2)</f>
        <v>0</v>
      </c>
      <c r="K155" s="235" t="s">
        <v>141</v>
      </c>
      <c r="L155" s="42"/>
      <c r="M155" s="240" t="s">
        <v>1</v>
      </c>
      <c r="N155" s="241" t="s">
        <v>40</v>
      </c>
      <c r="O155" s="89"/>
      <c r="P155" s="242">
        <f>O155*H155</f>
        <v>0</v>
      </c>
      <c r="Q155" s="242">
        <v>0</v>
      </c>
      <c r="R155" s="242">
        <f>Q155*H155</f>
        <v>0</v>
      </c>
      <c r="S155" s="242">
        <v>0.29</v>
      </c>
      <c r="T155" s="243">
        <f>S155*H155</f>
        <v>2.871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4" t="s">
        <v>142</v>
      </c>
      <c r="AT155" s="244" t="s">
        <v>137</v>
      </c>
      <c r="AU155" s="244" t="s">
        <v>85</v>
      </c>
      <c r="AY155" s="15" t="s">
        <v>135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15" t="s">
        <v>83</v>
      </c>
      <c r="BK155" s="245">
        <f>ROUND(I155*H155,2)</f>
        <v>0</v>
      </c>
      <c r="BL155" s="15" t="s">
        <v>142</v>
      </c>
      <c r="BM155" s="244" t="s">
        <v>798</v>
      </c>
    </row>
    <row r="156" spans="1:47" s="2" customFormat="1" ht="12">
      <c r="A156" s="36"/>
      <c r="B156" s="37"/>
      <c r="C156" s="38"/>
      <c r="D156" s="246" t="s">
        <v>144</v>
      </c>
      <c r="E156" s="38"/>
      <c r="F156" s="247" t="s">
        <v>799</v>
      </c>
      <c r="G156" s="38"/>
      <c r="H156" s="38"/>
      <c r="I156" s="142"/>
      <c r="J156" s="38"/>
      <c r="K156" s="38"/>
      <c r="L156" s="42"/>
      <c r="M156" s="248"/>
      <c r="N156" s="249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144</v>
      </c>
      <c r="AU156" s="15" t="s">
        <v>85</v>
      </c>
    </row>
    <row r="157" spans="1:65" s="2" customFormat="1" ht="16.5" customHeight="1">
      <c r="A157" s="36"/>
      <c r="B157" s="37"/>
      <c r="C157" s="233" t="s">
        <v>209</v>
      </c>
      <c r="D157" s="233" t="s">
        <v>137</v>
      </c>
      <c r="E157" s="234" t="s">
        <v>290</v>
      </c>
      <c r="F157" s="235" t="s">
        <v>291</v>
      </c>
      <c r="G157" s="236" t="s">
        <v>292</v>
      </c>
      <c r="H157" s="237">
        <v>193.6</v>
      </c>
      <c r="I157" s="238"/>
      <c r="J157" s="239">
        <f>ROUND(I157*H157,2)</f>
        <v>0</v>
      </c>
      <c r="K157" s="235" t="s">
        <v>141</v>
      </c>
      <c r="L157" s="42"/>
      <c r="M157" s="240" t="s">
        <v>1</v>
      </c>
      <c r="N157" s="241" t="s">
        <v>40</v>
      </c>
      <c r="O157" s="89"/>
      <c r="P157" s="242">
        <f>O157*H157</f>
        <v>0</v>
      </c>
      <c r="Q157" s="242">
        <v>0</v>
      </c>
      <c r="R157" s="242">
        <f>Q157*H157</f>
        <v>0</v>
      </c>
      <c r="S157" s="242">
        <v>0.205</v>
      </c>
      <c r="T157" s="243">
        <f>S157*H157</f>
        <v>39.687999999999995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4" t="s">
        <v>142</v>
      </c>
      <c r="AT157" s="244" t="s">
        <v>137</v>
      </c>
      <c r="AU157" s="244" t="s">
        <v>85</v>
      </c>
      <c r="AY157" s="15" t="s">
        <v>135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5" t="s">
        <v>83</v>
      </c>
      <c r="BK157" s="245">
        <f>ROUND(I157*H157,2)</f>
        <v>0</v>
      </c>
      <c r="BL157" s="15" t="s">
        <v>142</v>
      </c>
      <c r="BM157" s="244" t="s">
        <v>800</v>
      </c>
    </row>
    <row r="158" spans="1:47" s="2" customFormat="1" ht="12">
      <c r="A158" s="36"/>
      <c r="B158" s="37"/>
      <c r="C158" s="38"/>
      <c r="D158" s="246" t="s">
        <v>144</v>
      </c>
      <c r="E158" s="38"/>
      <c r="F158" s="247" t="s">
        <v>294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144</v>
      </c>
      <c r="AU158" s="15" t="s">
        <v>85</v>
      </c>
    </row>
    <row r="159" spans="1:65" s="2" customFormat="1" ht="16.5" customHeight="1">
      <c r="A159" s="36"/>
      <c r="B159" s="37"/>
      <c r="C159" s="233" t="s">
        <v>214</v>
      </c>
      <c r="D159" s="233" t="s">
        <v>137</v>
      </c>
      <c r="E159" s="234" t="s">
        <v>801</v>
      </c>
      <c r="F159" s="235" t="s">
        <v>802</v>
      </c>
      <c r="G159" s="236" t="s">
        <v>292</v>
      </c>
      <c r="H159" s="237">
        <v>49.6</v>
      </c>
      <c r="I159" s="238"/>
      <c r="J159" s="239">
        <f>ROUND(I159*H159,2)</f>
        <v>0</v>
      </c>
      <c r="K159" s="235" t="s">
        <v>141</v>
      </c>
      <c r="L159" s="42"/>
      <c r="M159" s="240" t="s">
        <v>1</v>
      </c>
      <c r="N159" s="241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0.115</v>
      </c>
      <c r="T159" s="243">
        <f>S159*H159</f>
        <v>5.704000000000001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142</v>
      </c>
      <c r="AT159" s="244" t="s">
        <v>137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803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804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65" s="2" customFormat="1" ht="16.5" customHeight="1">
      <c r="A161" s="36"/>
      <c r="B161" s="37"/>
      <c r="C161" s="233" t="s">
        <v>8</v>
      </c>
      <c r="D161" s="233" t="s">
        <v>137</v>
      </c>
      <c r="E161" s="234" t="s">
        <v>295</v>
      </c>
      <c r="F161" s="235" t="s">
        <v>296</v>
      </c>
      <c r="G161" s="236" t="s">
        <v>292</v>
      </c>
      <c r="H161" s="237">
        <v>22.9</v>
      </c>
      <c r="I161" s="238"/>
      <c r="J161" s="239">
        <f>ROUND(I161*H161,2)</f>
        <v>0</v>
      </c>
      <c r="K161" s="235" t="s">
        <v>141</v>
      </c>
      <c r="L161" s="42"/>
      <c r="M161" s="240" t="s">
        <v>1</v>
      </c>
      <c r="N161" s="241" t="s">
        <v>40</v>
      </c>
      <c r="O161" s="89"/>
      <c r="P161" s="242">
        <f>O161*H161</f>
        <v>0</v>
      </c>
      <c r="Q161" s="242">
        <v>0</v>
      </c>
      <c r="R161" s="242">
        <f>Q161*H161</f>
        <v>0</v>
      </c>
      <c r="S161" s="242">
        <v>0.04</v>
      </c>
      <c r="T161" s="243">
        <f>S161*H161</f>
        <v>0.9159999999999999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4" t="s">
        <v>142</v>
      </c>
      <c r="AT161" s="244" t="s">
        <v>137</v>
      </c>
      <c r="AU161" s="244" t="s">
        <v>85</v>
      </c>
      <c r="AY161" s="15" t="s">
        <v>135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5" t="s">
        <v>83</v>
      </c>
      <c r="BK161" s="245">
        <f>ROUND(I161*H161,2)</f>
        <v>0</v>
      </c>
      <c r="BL161" s="15" t="s">
        <v>142</v>
      </c>
      <c r="BM161" s="244" t="s">
        <v>805</v>
      </c>
    </row>
    <row r="162" spans="1:47" s="2" customFormat="1" ht="12">
      <c r="A162" s="36"/>
      <c r="B162" s="37"/>
      <c r="C162" s="38"/>
      <c r="D162" s="246" t="s">
        <v>144</v>
      </c>
      <c r="E162" s="38"/>
      <c r="F162" s="247" t="s">
        <v>298</v>
      </c>
      <c r="G162" s="38"/>
      <c r="H162" s="38"/>
      <c r="I162" s="142"/>
      <c r="J162" s="38"/>
      <c r="K162" s="38"/>
      <c r="L162" s="42"/>
      <c r="M162" s="248"/>
      <c r="N162" s="249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144</v>
      </c>
      <c r="AU162" s="15" t="s">
        <v>85</v>
      </c>
    </row>
    <row r="163" spans="1:65" s="2" customFormat="1" ht="33" customHeight="1">
      <c r="A163" s="36"/>
      <c r="B163" s="37"/>
      <c r="C163" s="233" t="s">
        <v>225</v>
      </c>
      <c r="D163" s="233" t="s">
        <v>137</v>
      </c>
      <c r="E163" s="234" t="s">
        <v>806</v>
      </c>
      <c r="F163" s="235" t="s">
        <v>807</v>
      </c>
      <c r="G163" s="236" t="s">
        <v>148</v>
      </c>
      <c r="H163" s="237">
        <v>156.6</v>
      </c>
      <c r="I163" s="238"/>
      <c r="J163" s="239">
        <f>ROUND(I163*H163,2)</f>
        <v>0</v>
      </c>
      <c r="K163" s="235" t="s">
        <v>141</v>
      </c>
      <c r="L163" s="42"/>
      <c r="M163" s="240" t="s">
        <v>1</v>
      </c>
      <c r="N163" s="241" t="s">
        <v>40</v>
      </c>
      <c r="O163" s="89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142</v>
      </c>
      <c r="AT163" s="244" t="s">
        <v>137</v>
      </c>
      <c r="AU163" s="244" t="s">
        <v>85</v>
      </c>
      <c r="AY163" s="15" t="s">
        <v>135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83</v>
      </c>
      <c r="BK163" s="245">
        <f>ROUND(I163*H163,2)</f>
        <v>0</v>
      </c>
      <c r="BL163" s="15" t="s">
        <v>142</v>
      </c>
      <c r="BM163" s="244" t="s">
        <v>808</v>
      </c>
    </row>
    <row r="164" spans="1:47" s="2" customFormat="1" ht="12">
      <c r="A164" s="36"/>
      <c r="B164" s="37"/>
      <c r="C164" s="38"/>
      <c r="D164" s="246" t="s">
        <v>144</v>
      </c>
      <c r="E164" s="38"/>
      <c r="F164" s="247" t="s">
        <v>809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144</v>
      </c>
      <c r="AU164" s="15" t="s">
        <v>85</v>
      </c>
    </row>
    <row r="165" spans="1:65" s="2" customFormat="1" ht="21.75" customHeight="1">
      <c r="A165" s="36"/>
      <c r="B165" s="37"/>
      <c r="C165" s="233" t="s">
        <v>231</v>
      </c>
      <c r="D165" s="233" t="s">
        <v>137</v>
      </c>
      <c r="E165" s="234" t="s">
        <v>586</v>
      </c>
      <c r="F165" s="235" t="s">
        <v>304</v>
      </c>
      <c r="G165" s="236" t="s">
        <v>148</v>
      </c>
      <c r="H165" s="237">
        <v>156.6</v>
      </c>
      <c r="I165" s="238"/>
      <c r="J165" s="239">
        <f>ROUND(I165*H165,2)</f>
        <v>0</v>
      </c>
      <c r="K165" s="235" t="s">
        <v>1</v>
      </c>
      <c r="L165" s="42"/>
      <c r="M165" s="240" t="s">
        <v>1</v>
      </c>
      <c r="N165" s="241" t="s">
        <v>40</v>
      </c>
      <c r="O165" s="89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4" t="s">
        <v>142</v>
      </c>
      <c r="AT165" s="244" t="s">
        <v>137</v>
      </c>
      <c r="AU165" s="244" t="s">
        <v>85</v>
      </c>
      <c r="AY165" s="15" t="s">
        <v>135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5" t="s">
        <v>83</v>
      </c>
      <c r="BK165" s="245">
        <f>ROUND(I165*H165,2)</f>
        <v>0</v>
      </c>
      <c r="BL165" s="15" t="s">
        <v>142</v>
      </c>
      <c r="BM165" s="244" t="s">
        <v>810</v>
      </c>
    </row>
    <row r="166" spans="1:47" s="2" customFormat="1" ht="12">
      <c r="A166" s="36"/>
      <c r="B166" s="37"/>
      <c r="C166" s="38"/>
      <c r="D166" s="246" t="s">
        <v>144</v>
      </c>
      <c r="E166" s="38"/>
      <c r="F166" s="247" t="s">
        <v>306</v>
      </c>
      <c r="G166" s="38"/>
      <c r="H166" s="38"/>
      <c r="I166" s="142"/>
      <c r="J166" s="38"/>
      <c r="K166" s="38"/>
      <c r="L166" s="42"/>
      <c r="M166" s="248"/>
      <c r="N166" s="249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144</v>
      </c>
      <c r="AU166" s="15" t="s">
        <v>85</v>
      </c>
    </row>
    <row r="167" spans="1:47" s="2" customFormat="1" ht="12">
      <c r="A167" s="36"/>
      <c r="B167" s="37"/>
      <c r="C167" s="38"/>
      <c r="D167" s="246" t="s">
        <v>181</v>
      </c>
      <c r="E167" s="38"/>
      <c r="F167" s="250" t="s">
        <v>811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181</v>
      </c>
      <c r="AU167" s="15" t="s">
        <v>85</v>
      </c>
    </row>
    <row r="168" spans="1:65" s="2" customFormat="1" ht="21.75" customHeight="1">
      <c r="A168" s="36"/>
      <c r="B168" s="37"/>
      <c r="C168" s="233" t="s">
        <v>238</v>
      </c>
      <c r="D168" s="233" t="s">
        <v>137</v>
      </c>
      <c r="E168" s="234" t="s">
        <v>589</v>
      </c>
      <c r="F168" s="235" t="s">
        <v>304</v>
      </c>
      <c r="G168" s="236" t="s">
        <v>148</v>
      </c>
      <c r="H168" s="237">
        <v>0.6</v>
      </c>
      <c r="I168" s="238"/>
      <c r="J168" s="239">
        <f>ROUND(I168*H168,2)</f>
        <v>0</v>
      </c>
      <c r="K168" s="235" t="s">
        <v>1</v>
      </c>
      <c r="L168" s="42"/>
      <c r="M168" s="240" t="s">
        <v>1</v>
      </c>
      <c r="N168" s="241" t="s">
        <v>40</v>
      </c>
      <c r="O168" s="89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4" t="s">
        <v>142</v>
      </c>
      <c r="AT168" s="244" t="s">
        <v>137</v>
      </c>
      <c r="AU168" s="244" t="s">
        <v>85</v>
      </c>
      <c r="AY168" s="15" t="s">
        <v>135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5" t="s">
        <v>83</v>
      </c>
      <c r="BK168" s="245">
        <f>ROUND(I168*H168,2)</f>
        <v>0</v>
      </c>
      <c r="BL168" s="15" t="s">
        <v>142</v>
      </c>
      <c r="BM168" s="244" t="s">
        <v>812</v>
      </c>
    </row>
    <row r="169" spans="1:47" s="2" customFormat="1" ht="12">
      <c r="A169" s="36"/>
      <c r="B169" s="37"/>
      <c r="C169" s="38"/>
      <c r="D169" s="246" t="s">
        <v>144</v>
      </c>
      <c r="E169" s="38"/>
      <c r="F169" s="247" t="s">
        <v>306</v>
      </c>
      <c r="G169" s="38"/>
      <c r="H169" s="38"/>
      <c r="I169" s="142"/>
      <c r="J169" s="38"/>
      <c r="K169" s="38"/>
      <c r="L169" s="42"/>
      <c r="M169" s="248"/>
      <c r="N169" s="249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144</v>
      </c>
      <c r="AU169" s="15" t="s">
        <v>85</v>
      </c>
    </row>
    <row r="170" spans="1:47" s="2" customFormat="1" ht="12">
      <c r="A170" s="36"/>
      <c r="B170" s="37"/>
      <c r="C170" s="38"/>
      <c r="D170" s="246" t="s">
        <v>181</v>
      </c>
      <c r="E170" s="38"/>
      <c r="F170" s="250" t="s">
        <v>591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181</v>
      </c>
      <c r="AU170" s="15" t="s">
        <v>85</v>
      </c>
    </row>
    <row r="171" spans="1:65" s="2" customFormat="1" ht="21.75" customHeight="1">
      <c r="A171" s="36"/>
      <c r="B171" s="37"/>
      <c r="C171" s="233" t="s">
        <v>245</v>
      </c>
      <c r="D171" s="233" t="s">
        <v>137</v>
      </c>
      <c r="E171" s="234" t="s">
        <v>592</v>
      </c>
      <c r="F171" s="235" t="s">
        <v>304</v>
      </c>
      <c r="G171" s="236" t="s">
        <v>148</v>
      </c>
      <c r="H171" s="237">
        <v>14.2</v>
      </c>
      <c r="I171" s="238"/>
      <c r="J171" s="239">
        <f>ROUND(I171*H171,2)</f>
        <v>0</v>
      </c>
      <c r="K171" s="235" t="s">
        <v>1</v>
      </c>
      <c r="L171" s="42"/>
      <c r="M171" s="240" t="s">
        <v>1</v>
      </c>
      <c r="N171" s="241" t="s">
        <v>40</v>
      </c>
      <c r="O171" s="89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4" t="s">
        <v>142</v>
      </c>
      <c r="AT171" s="244" t="s">
        <v>137</v>
      </c>
      <c r="AU171" s="244" t="s">
        <v>85</v>
      </c>
      <c r="AY171" s="15" t="s">
        <v>135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5" t="s">
        <v>83</v>
      </c>
      <c r="BK171" s="245">
        <f>ROUND(I171*H171,2)</f>
        <v>0</v>
      </c>
      <c r="BL171" s="15" t="s">
        <v>142</v>
      </c>
      <c r="BM171" s="244" t="s">
        <v>813</v>
      </c>
    </row>
    <row r="172" spans="1:47" s="2" customFormat="1" ht="12">
      <c r="A172" s="36"/>
      <c r="B172" s="37"/>
      <c r="C172" s="38"/>
      <c r="D172" s="246" t="s">
        <v>144</v>
      </c>
      <c r="E172" s="38"/>
      <c r="F172" s="247" t="s">
        <v>306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144</v>
      </c>
      <c r="AU172" s="15" t="s">
        <v>85</v>
      </c>
    </row>
    <row r="173" spans="1:47" s="2" customFormat="1" ht="12">
      <c r="A173" s="36"/>
      <c r="B173" s="37"/>
      <c r="C173" s="38"/>
      <c r="D173" s="246" t="s">
        <v>181</v>
      </c>
      <c r="E173" s="38"/>
      <c r="F173" s="250" t="s">
        <v>814</v>
      </c>
      <c r="G173" s="38"/>
      <c r="H173" s="38"/>
      <c r="I173" s="142"/>
      <c r="J173" s="38"/>
      <c r="K173" s="38"/>
      <c r="L173" s="42"/>
      <c r="M173" s="248"/>
      <c r="N173" s="249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181</v>
      </c>
      <c r="AU173" s="15" t="s">
        <v>85</v>
      </c>
    </row>
    <row r="174" spans="1:65" s="2" customFormat="1" ht="21.75" customHeight="1">
      <c r="A174" s="36"/>
      <c r="B174" s="37"/>
      <c r="C174" s="233" t="s">
        <v>252</v>
      </c>
      <c r="D174" s="233" t="s">
        <v>137</v>
      </c>
      <c r="E174" s="234" t="s">
        <v>595</v>
      </c>
      <c r="F174" s="235" t="s">
        <v>304</v>
      </c>
      <c r="G174" s="236" t="s">
        <v>148</v>
      </c>
      <c r="H174" s="237">
        <v>7.9</v>
      </c>
      <c r="I174" s="238"/>
      <c r="J174" s="239">
        <f>ROUND(I174*H174,2)</f>
        <v>0</v>
      </c>
      <c r="K174" s="235" t="s">
        <v>1</v>
      </c>
      <c r="L174" s="42"/>
      <c r="M174" s="240" t="s">
        <v>1</v>
      </c>
      <c r="N174" s="241" t="s">
        <v>40</v>
      </c>
      <c r="O174" s="89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4" t="s">
        <v>142</v>
      </c>
      <c r="AT174" s="244" t="s">
        <v>137</v>
      </c>
      <c r="AU174" s="244" t="s">
        <v>85</v>
      </c>
      <c r="AY174" s="15" t="s">
        <v>135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5" t="s">
        <v>83</v>
      </c>
      <c r="BK174" s="245">
        <f>ROUND(I174*H174,2)</f>
        <v>0</v>
      </c>
      <c r="BL174" s="15" t="s">
        <v>142</v>
      </c>
      <c r="BM174" s="244" t="s">
        <v>815</v>
      </c>
    </row>
    <row r="175" spans="1:47" s="2" customFormat="1" ht="12">
      <c r="A175" s="36"/>
      <c r="B175" s="37"/>
      <c r="C175" s="38"/>
      <c r="D175" s="246" t="s">
        <v>144</v>
      </c>
      <c r="E175" s="38"/>
      <c r="F175" s="247" t="s">
        <v>306</v>
      </c>
      <c r="G175" s="38"/>
      <c r="H175" s="38"/>
      <c r="I175" s="142"/>
      <c r="J175" s="38"/>
      <c r="K175" s="38"/>
      <c r="L175" s="42"/>
      <c r="M175" s="248"/>
      <c r="N175" s="249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144</v>
      </c>
      <c r="AU175" s="15" t="s">
        <v>85</v>
      </c>
    </row>
    <row r="176" spans="1:47" s="2" customFormat="1" ht="12">
      <c r="A176" s="36"/>
      <c r="B176" s="37"/>
      <c r="C176" s="38"/>
      <c r="D176" s="246" t="s">
        <v>181</v>
      </c>
      <c r="E176" s="38"/>
      <c r="F176" s="250" t="s">
        <v>816</v>
      </c>
      <c r="G176" s="38"/>
      <c r="H176" s="38"/>
      <c r="I176" s="142"/>
      <c r="J176" s="38"/>
      <c r="K176" s="38"/>
      <c r="L176" s="42"/>
      <c r="M176" s="248"/>
      <c r="N176" s="249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181</v>
      </c>
      <c r="AU176" s="15" t="s">
        <v>85</v>
      </c>
    </row>
    <row r="177" spans="1:65" s="2" customFormat="1" ht="21.75" customHeight="1">
      <c r="A177" s="36"/>
      <c r="B177" s="37"/>
      <c r="C177" s="233" t="s">
        <v>7</v>
      </c>
      <c r="D177" s="233" t="s">
        <v>137</v>
      </c>
      <c r="E177" s="234" t="s">
        <v>308</v>
      </c>
      <c r="F177" s="235" t="s">
        <v>309</v>
      </c>
      <c r="G177" s="236" t="s">
        <v>148</v>
      </c>
      <c r="H177" s="237">
        <v>89.65</v>
      </c>
      <c r="I177" s="238"/>
      <c r="J177" s="239">
        <f>ROUND(I177*H177,2)</f>
        <v>0</v>
      </c>
      <c r="K177" s="235" t="s">
        <v>141</v>
      </c>
      <c r="L177" s="42"/>
      <c r="M177" s="240" t="s">
        <v>1</v>
      </c>
      <c r="N177" s="241" t="s">
        <v>40</v>
      </c>
      <c r="O177" s="89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4" t="s">
        <v>142</v>
      </c>
      <c r="AT177" s="244" t="s">
        <v>137</v>
      </c>
      <c r="AU177" s="244" t="s">
        <v>85</v>
      </c>
      <c r="AY177" s="15" t="s">
        <v>135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5" t="s">
        <v>83</v>
      </c>
      <c r="BK177" s="245">
        <f>ROUND(I177*H177,2)</f>
        <v>0</v>
      </c>
      <c r="BL177" s="15" t="s">
        <v>142</v>
      </c>
      <c r="BM177" s="244" t="s">
        <v>817</v>
      </c>
    </row>
    <row r="178" spans="1:47" s="2" customFormat="1" ht="12">
      <c r="A178" s="36"/>
      <c r="B178" s="37"/>
      <c r="C178" s="38"/>
      <c r="D178" s="246" t="s">
        <v>144</v>
      </c>
      <c r="E178" s="38"/>
      <c r="F178" s="247" t="s">
        <v>311</v>
      </c>
      <c r="G178" s="38"/>
      <c r="H178" s="38"/>
      <c r="I178" s="142"/>
      <c r="J178" s="38"/>
      <c r="K178" s="38"/>
      <c r="L178" s="42"/>
      <c r="M178" s="248"/>
      <c r="N178" s="249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144</v>
      </c>
      <c r="AU178" s="15" t="s">
        <v>85</v>
      </c>
    </row>
    <row r="179" spans="1:47" s="2" customFormat="1" ht="12">
      <c r="A179" s="36"/>
      <c r="B179" s="37"/>
      <c r="C179" s="38"/>
      <c r="D179" s="246" t="s">
        <v>181</v>
      </c>
      <c r="E179" s="38"/>
      <c r="F179" s="250" t="s">
        <v>818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181</v>
      </c>
      <c r="AU179" s="15" t="s">
        <v>85</v>
      </c>
    </row>
    <row r="180" spans="1:51" s="13" customFormat="1" ht="12">
      <c r="A180" s="13"/>
      <c r="B180" s="251"/>
      <c r="C180" s="252"/>
      <c r="D180" s="246" t="s">
        <v>183</v>
      </c>
      <c r="E180" s="253" t="s">
        <v>1</v>
      </c>
      <c r="F180" s="254" t="s">
        <v>819</v>
      </c>
      <c r="G180" s="252"/>
      <c r="H180" s="255">
        <v>89.65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183</v>
      </c>
      <c r="AU180" s="261" t="s">
        <v>85</v>
      </c>
      <c r="AV180" s="13" t="s">
        <v>85</v>
      </c>
      <c r="AW180" s="13" t="s">
        <v>31</v>
      </c>
      <c r="AX180" s="13" t="s">
        <v>83</v>
      </c>
      <c r="AY180" s="261" t="s">
        <v>135</v>
      </c>
    </row>
    <row r="181" spans="1:65" s="2" customFormat="1" ht="21.75" customHeight="1">
      <c r="A181" s="36"/>
      <c r="B181" s="37"/>
      <c r="C181" s="233" t="s">
        <v>264</v>
      </c>
      <c r="D181" s="233" t="s">
        <v>137</v>
      </c>
      <c r="E181" s="234" t="s">
        <v>601</v>
      </c>
      <c r="F181" s="235" t="s">
        <v>602</v>
      </c>
      <c r="G181" s="236" t="s">
        <v>148</v>
      </c>
      <c r="H181" s="237">
        <v>0.6</v>
      </c>
      <c r="I181" s="238"/>
      <c r="J181" s="239">
        <f>ROUND(I181*H181,2)</f>
        <v>0</v>
      </c>
      <c r="K181" s="235" t="s">
        <v>141</v>
      </c>
      <c r="L181" s="42"/>
      <c r="M181" s="240" t="s">
        <v>1</v>
      </c>
      <c r="N181" s="241" t="s">
        <v>40</v>
      </c>
      <c r="O181" s="89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4" t="s">
        <v>142</v>
      </c>
      <c r="AT181" s="244" t="s">
        <v>137</v>
      </c>
      <c r="AU181" s="244" t="s">
        <v>85</v>
      </c>
      <c r="AY181" s="15" t="s">
        <v>135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5" t="s">
        <v>83</v>
      </c>
      <c r="BK181" s="245">
        <f>ROUND(I181*H181,2)</f>
        <v>0</v>
      </c>
      <c r="BL181" s="15" t="s">
        <v>142</v>
      </c>
      <c r="BM181" s="244" t="s">
        <v>820</v>
      </c>
    </row>
    <row r="182" spans="1:47" s="2" customFormat="1" ht="12">
      <c r="A182" s="36"/>
      <c r="B182" s="37"/>
      <c r="C182" s="38"/>
      <c r="D182" s="246" t="s">
        <v>144</v>
      </c>
      <c r="E182" s="38"/>
      <c r="F182" s="247" t="s">
        <v>604</v>
      </c>
      <c r="G182" s="38"/>
      <c r="H182" s="38"/>
      <c r="I182" s="142"/>
      <c r="J182" s="38"/>
      <c r="K182" s="38"/>
      <c r="L182" s="42"/>
      <c r="M182" s="248"/>
      <c r="N182" s="249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144</v>
      </c>
      <c r="AU182" s="15" t="s">
        <v>85</v>
      </c>
    </row>
    <row r="183" spans="1:47" s="2" customFormat="1" ht="12">
      <c r="A183" s="36"/>
      <c r="B183" s="37"/>
      <c r="C183" s="38"/>
      <c r="D183" s="246" t="s">
        <v>181</v>
      </c>
      <c r="E183" s="38"/>
      <c r="F183" s="250" t="s">
        <v>821</v>
      </c>
      <c r="G183" s="38"/>
      <c r="H183" s="38"/>
      <c r="I183" s="142"/>
      <c r="J183" s="38"/>
      <c r="K183" s="38"/>
      <c r="L183" s="42"/>
      <c r="M183" s="248"/>
      <c r="N183" s="249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181</v>
      </c>
      <c r="AU183" s="15" t="s">
        <v>85</v>
      </c>
    </row>
    <row r="184" spans="1:65" s="2" customFormat="1" ht="21.75" customHeight="1">
      <c r="A184" s="36"/>
      <c r="B184" s="37"/>
      <c r="C184" s="233" t="s">
        <v>382</v>
      </c>
      <c r="D184" s="233" t="s">
        <v>137</v>
      </c>
      <c r="E184" s="234" t="s">
        <v>822</v>
      </c>
      <c r="F184" s="235" t="s">
        <v>608</v>
      </c>
      <c r="G184" s="236" t="s">
        <v>148</v>
      </c>
      <c r="H184" s="237">
        <v>14.2</v>
      </c>
      <c r="I184" s="238"/>
      <c r="J184" s="239">
        <f>ROUND(I184*H184,2)</f>
        <v>0</v>
      </c>
      <c r="K184" s="235" t="s">
        <v>1</v>
      </c>
      <c r="L184" s="42"/>
      <c r="M184" s="240" t="s">
        <v>1</v>
      </c>
      <c r="N184" s="241" t="s">
        <v>40</v>
      </c>
      <c r="O184" s="89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4" t="s">
        <v>142</v>
      </c>
      <c r="AT184" s="244" t="s">
        <v>137</v>
      </c>
      <c r="AU184" s="244" t="s">
        <v>85</v>
      </c>
      <c r="AY184" s="15" t="s">
        <v>135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5" t="s">
        <v>83</v>
      </c>
      <c r="BK184" s="245">
        <f>ROUND(I184*H184,2)</f>
        <v>0</v>
      </c>
      <c r="BL184" s="15" t="s">
        <v>142</v>
      </c>
      <c r="BM184" s="244" t="s">
        <v>823</v>
      </c>
    </row>
    <row r="185" spans="1:47" s="2" customFormat="1" ht="12">
      <c r="A185" s="36"/>
      <c r="B185" s="37"/>
      <c r="C185" s="38"/>
      <c r="D185" s="246" t="s">
        <v>144</v>
      </c>
      <c r="E185" s="38"/>
      <c r="F185" s="247" t="s">
        <v>610</v>
      </c>
      <c r="G185" s="38"/>
      <c r="H185" s="38"/>
      <c r="I185" s="142"/>
      <c r="J185" s="38"/>
      <c r="K185" s="38"/>
      <c r="L185" s="42"/>
      <c r="M185" s="248"/>
      <c r="N185" s="249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144</v>
      </c>
      <c r="AU185" s="15" t="s">
        <v>85</v>
      </c>
    </row>
    <row r="186" spans="1:47" s="2" customFormat="1" ht="12">
      <c r="A186" s="36"/>
      <c r="B186" s="37"/>
      <c r="C186" s="38"/>
      <c r="D186" s="246" t="s">
        <v>181</v>
      </c>
      <c r="E186" s="38"/>
      <c r="F186" s="250" t="s">
        <v>824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181</v>
      </c>
      <c r="AU186" s="15" t="s">
        <v>85</v>
      </c>
    </row>
    <row r="187" spans="1:65" s="2" customFormat="1" ht="21.75" customHeight="1">
      <c r="A187" s="36"/>
      <c r="B187" s="37"/>
      <c r="C187" s="233" t="s">
        <v>389</v>
      </c>
      <c r="D187" s="233" t="s">
        <v>137</v>
      </c>
      <c r="E187" s="234" t="s">
        <v>825</v>
      </c>
      <c r="F187" s="235" t="s">
        <v>608</v>
      </c>
      <c r="G187" s="236" t="s">
        <v>148</v>
      </c>
      <c r="H187" s="237">
        <v>7.9</v>
      </c>
      <c r="I187" s="238"/>
      <c r="J187" s="239">
        <f>ROUND(I187*H187,2)</f>
        <v>0</v>
      </c>
      <c r="K187" s="235" t="s">
        <v>1</v>
      </c>
      <c r="L187" s="42"/>
      <c r="M187" s="240" t="s">
        <v>1</v>
      </c>
      <c r="N187" s="241" t="s">
        <v>40</v>
      </c>
      <c r="O187" s="89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142</v>
      </c>
      <c r="AT187" s="244" t="s">
        <v>137</v>
      </c>
      <c r="AU187" s="244" t="s">
        <v>85</v>
      </c>
      <c r="AY187" s="15" t="s">
        <v>135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83</v>
      </c>
      <c r="BK187" s="245">
        <f>ROUND(I187*H187,2)</f>
        <v>0</v>
      </c>
      <c r="BL187" s="15" t="s">
        <v>142</v>
      </c>
      <c r="BM187" s="244" t="s">
        <v>826</v>
      </c>
    </row>
    <row r="188" spans="1:47" s="2" customFormat="1" ht="12">
      <c r="A188" s="36"/>
      <c r="B188" s="37"/>
      <c r="C188" s="38"/>
      <c r="D188" s="246" t="s">
        <v>144</v>
      </c>
      <c r="E188" s="38"/>
      <c r="F188" s="247" t="s">
        <v>610</v>
      </c>
      <c r="G188" s="38"/>
      <c r="H188" s="38"/>
      <c r="I188" s="142"/>
      <c r="J188" s="38"/>
      <c r="K188" s="38"/>
      <c r="L188" s="42"/>
      <c r="M188" s="248"/>
      <c r="N188" s="249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144</v>
      </c>
      <c r="AU188" s="15" t="s">
        <v>85</v>
      </c>
    </row>
    <row r="189" spans="1:47" s="2" customFormat="1" ht="12">
      <c r="A189" s="36"/>
      <c r="B189" s="37"/>
      <c r="C189" s="38"/>
      <c r="D189" s="246" t="s">
        <v>181</v>
      </c>
      <c r="E189" s="38"/>
      <c r="F189" s="250" t="s">
        <v>827</v>
      </c>
      <c r="G189" s="38"/>
      <c r="H189" s="38"/>
      <c r="I189" s="142"/>
      <c r="J189" s="38"/>
      <c r="K189" s="38"/>
      <c r="L189" s="42"/>
      <c r="M189" s="248"/>
      <c r="N189" s="249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181</v>
      </c>
      <c r="AU189" s="15" t="s">
        <v>85</v>
      </c>
    </row>
    <row r="190" spans="1:65" s="2" customFormat="1" ht="21.75" customHeight="1">
      <c r="A190" s="36"/>
      <c r="B190" s="37"/>
      <c r="C190" s="233" t="s">
        <v>394</v>
      </c>
      <c r="D190" s="233" t="s">
        <v>137</v>
      </c>
      <c r="E190" s="234" t="s">
        <v>314</v>
      </c>
      <c r="F190" s="235" t="s">
        <v>315</v>
      </c>
      <c r="G190" s="236" t="s">
        <v>148</v>
      </c>
      <c r="H190" s="237">
        <v>142.4</v>
      </c>
      <c r="I190" s="238"/>
      <c r="J190" s="239">
        <f>ROUND(I190*H190,2)</f>
        <v>0</v>
      </c>
      <c r="K190" s="235" t="s">
        <v>1</v>
      </c>
      <c r="L190" s="42"/>
      <c r="M190" s="240" t="s">
        <v>1</v>
      </c>
      <c r="N190" s="241" t="s">
        <v>40</v>
      </c>
      <c r="O190" s="89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4" t="s">
        <v>142</v>
      </c>
      <c r="AT190" s="244" t="s">
        <v>137</v>
      </c>
      <c r="AU190" s="244" t="s">
        <v>85</v>
      </c>
      <c r="AY190" s="15" t="s">
        <v>135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5" t="s">
        <v>83</v>
      </c>
      <c r="BK190" s="245">
        <f>ROUND(I190*H190,2)</f>
        <v>0</v>
      </c>
      <c r="BL190" s="15" t="s">
        <v>142</v>
      </c>
      <c r="BM190" s="244" t="s">
        <v>828</v>
      </c>
    </row>
    <row r="191" spans="1:47" s="2" customFormat="1" ht="12">
      <c r="A191" s="36"/>
      <c r="B191" s="37"/>
      <c r="C191" s="38"/>
      <c r="D191" s="246" t="s">
        <v>144</v>
      </c>
      <c r="E191" s="38"/>
      <c r="F191" s="247" t="s">
        <v>317</v>
      </c>
      <c r="G191" s="38"/>
      <c r="H191" s="38"/>
      <c r="I191" s="142"/>
      <c r="J191" s="38"/>
      <c r="K191" s="38"/>
      <c r="L191" s="42"/>
      <c r="M191" s="248"/>
      <c r="N191" s="249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144</v>
      </c>
      <c r="AU191" s="15" t="s">
        <v>85</v>
      </c>
    </row>
    <row r="192" spans="1:47" s="2" customFormat="1" ht="12">
      <c r="A192" s="36"/>
      <c r="B192" s="37"/>
      <c r="C192" s="38"/>
      <c r="D192" s="246" t="s">
        <v>181</v>
      </c>
      <c r="E192" s="38"/>
      <c r="F192" s="250" t="s">
        <v>829</v>
      </c>
      <c r="G192" s="38"/>
      <c r="H192" s="38"/>
      <c r="I192" s="142"/>
      <c r="J192" s="38"/>
      <c r="K192" s="38"/>
      <c r="L192" s="42"/>
      <c r="M192" s="248"/>
      <c r="N192" s="249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181</v>
      </c>
      <c r="AU192" s="15" t="s">
        <v>85</v>
      </c>
    </row>
    <row r="193" spans="1:51" s="13" customFormat="1" ht="12">
      <c r="A193" s="13"/>
      <c r="B193" s="251"/>
      <c r="C193" s="252"/>
      <c r="D193" s="246" t="s">
        <v>183</v>
      </c>
      <c r="E193" s="253" t="s">
        <v>1</v>
      </c>
      <c r="F193" s="254" t="s">
        <v>830</v>
      </c>
      <c r="G193" s="252"/>
      <c r="H193" s="255">
        <v>142.4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183</v>
      </c>
      <c r="AU193" s="261" t="s">
        <v>85</v>
      </c>
      <c r="AV193" s="13" t="s">
        <v>85</v>
      </c>
      <c r="AW193" s="13" t="s">
        <v>31</v>
      </c>
      <c r="AX193" s="13" t="s">
        <v>83</v>
      </c>
      <c r="AY193" s="261" t="s">
        <v>135</v>
      </c>
    </row>
    <row r="194" spans="1:65" s="2" customFormat="1" ht="21.75" customHeight="1">
      <c r="A194" s="36"/>
      <c r="B194" s="37"/>
      <c r="C194" s="233" t="s">
        <v>400</v>
      </c>
      <c r="D194" s="233" t="s">
        <v>137</v>
      </c>
      <c r="E194" s="234" t="s">
        <v>320</v>
      </c>
      <c r="F194" s="235" t="s">
        <v>315</v>
      </c>
      <c r="G194" s="236" t="s">
        <v>148</v>
      </c>
      <c r="H194" s="237">
        <v>66.15</v>
      </c>
      <c r="I194" s="238"/>
      <c r="J194" s="239">
        <f>ROUND(I194*H194,2)</f>
        <v>0</v>
      </c>
      <c r="K194" s="235" t="s">
        <v>1</v>
      </c>
      <c r="L194" s="42"/>
      <c r="M194" s="240" t="s">
        <v>1</v>
      </c>
      <c r="N194" s="241" t="s">
        <v>40</v>
      </c>
      <c r="O194" s="89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4" t="s">
        <v>142</v>
      </c>
      <c r="AT194" s="244" t="s">
        <v>137</v>
      </c>
      <c r="AU194" s="244" t="s">
        <v>85</v>
      </c>
      <c r="AY194" s="15" t="s">
        <v>135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5" t="s">
        <v>83</v>
      </c>
      <c r="BK194" s="245">
        <f>ROUND(I194*H194,2)</f>
        <v>0</v>
      </c>
      <c r="BL194" s="15" t="s">
        <v>142</v>
      </c>
      <c r="BM194" s="244" t="s">
        <v>831</v>
      </c>
    </row>
    <row r="195" spans="1:47" s="2" customFormat="1" ht="12">
      <c r="A195" s="36"/>
      <c r="B195" s="37"/>
      <c r="C195" s="38"/>
      <c r="D195" s="246" t="s">
        <v>144</v>
      </c>
      <c r="E195" s="38"/>
      <c r="F195" s="247" t="s">
        <v>317</v>
      </c>
      <c r="G195" s="38"/>
      <c r="H195" s="38"/>
      <c r="I195" s="142"/>
      <c r="J195" s="38"/>
      <c r="K195" s="38"/>
      <c r="L195" s="42"/>
      <c r="M195" s="248"/>
      <c r="N195" s="249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144</v>
      </c>
      <c r="AU195" s="15" t="s">
        <v>85</v>
      </c>
    </row>
    <row r="196" spans="1:47" s="2" customFormat="1" ht="12">
      <c r="A196" s="36"/>
      <c r="B196" s="37"/>
      <c r="C196" s="38"/>
      <c r="D196" s="246" t="s">
        <v>181</v>
      </c>
      <c r="E196" s="38"/>
      <c r="F196" s="250" t="s">
        <v>832</v>
      </c>
      <c r="G196" s="38"/>
      <c r="H196" s="38"/>
      <c r="I196" s="142"/>
      <c r="J196" s="38"/>
      <c r="K196" s="38"/>
      <c r="L196" s="42"/>
      <c r="M196" s="248"/>
      <c r="N196" s="249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181</v>
      </c>
      <c r="AU196" s="15" t="s">
        <v>85</v>
      </c>
    </row>
    <row r="197" spans="1:65" s="2" customFormat="1" ht="33" customHeight="1">
      <c r="A197" s="36"/>
      <c r="B197" s="37"/>
      <c r="C197" s="233" t="s">
        <v>406</v>
      </c>
      <c r="D197" s="233" t="s">
        <v>137</v>
      </c>
      <c r="E197" s="234" t="s">
        <v>323</v>
      </c>
      <c r="F197" s="235" t="s">
        <v>324</v>
      </c>
      <c r="G197" s="236" t="s">
        <v>148</v>
      </c>
      <c r="H197" s="237">
        <v>2136</v>
      </c>
      <c r="I197" s="238"/>
      <c r="J197" s="239">
        <f>ROUND(I197*H197,2)</f>
        <v>0</v>
      </c>
      <c r="K197" s="235" t="s">
        <v>1</v>
      </c>
      <c r="L197" s="42"/>
      <c r="M197" s="240" t="s">
        <v>1</v>
      </c>
      <c r="N197" s="241" t="s">
        <v>40</v>
      </c>
      <c r="O197" s="89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4" t="s">
        <v>142</v>
      </c>
      <c r="AT197" s="244" t="s">
        <v>137</v>
      </c>
      <c r="AU197" s="244" t="s">
        <v>85</v>
      </c>
      <c r="AY197" s="15" t="s">
        <v>135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15" t="s">
        <v>83</v>
      </c>
      <c r="BK197" s="245">
        <f>ROUND(I197*H197,2)</f>
        <v>0</v>
      </c>
      <c r="BL197" s="15" t="s">
        <v>142</v>
      </c>
      <c r="BM197" s="244" t="s">
        <v>833</v>
      </c>
    </row>
    <row r="198" spans="1:47" s="2" customFormat="1" ht="12">
      <c r="A198" s="36"/>
      <c r="B198" s="37"/>
      <c r="C198" s="38"/>
      <c r="D198" s="246" t="s">
        <v>144</v>
      </c>
      <c r="E198" s="38"/>
      <c r="F198" s="247" t="s">
        <v>326</v>
      </c>
      <c r="G198" s="38"/>
      <c r="H198" s="38"/>
      <c r="I198" s="142"/>
      <c r="J198" s="38"/>
      <c r="K198" s="38"/>
      <c r="L198" s="42"/>
      <c r="M198" s="248"/>
      <c r="N198" s="249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144</v>
      </c>
      <c r="AU198" s="15" t="s">
        <v>85</v>
      </c>
    </row>
    <row r="199" spans="1:47" s="2" customFormat="1" ht="12">
      <c r="A199" s="36"/>
      <c r="B199" s="37"/>
      <c r="C199" s="38"/>
      <c r="D199" s="246" t="s">
        <v>181</v>
      </c>
      <c r="E199" s="38"/>
      <c r="F199" s="250" t="s">
        <v>327</v>
      </c>
      <c r="G199" s="38"/>
      <c r="H199" s="38"/>
      <c r="I199" s="142"/>
      <c r="J199" s="38"/>
      <c r="K199" s="38"/>
      <c r="L199" s="42"/>
      <c r="M199" s="248"/>
      <c r="N199" s="249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181</v>
      </c>
      <c r="AU199" s="15" t="s">
        <v>85</v>
      </c>
    </row>
    <row r="200" spans="1:51" s="13" customFormat="1" ht="12">
      <c r="A200" s="13"/>
      <c r="B200" s="251"/>
      <c r="C200" s="252"/>
      <c r="D200" s="246" t="s">
        <v>183</v>
      </c>
      <c r="E200" s="253" t="s">
        <v>1</v>
      </c>
      <c r="F200" s="254" t="s">
        <v>834</v>
      </c>
      <c r="G200" s="252"/>
      <c r="H200" s="255">
        <v>2136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183</v>
      </c>
      <c r="AU200" s="261" t="s">
        <v>85</v>
      </c>
      <c r="AV200" s="13" t="s">
        <v>85</v>
      </c>
      <c r="AW200" s="13" t="s">
        <v>31</v>
      </c>
      <c r="AX200" s="13" t="s">
        <v>83</v>
      </c>
      <c r="AY200" s="261" t="s">
        <v>135</v>
      </c>
    </row>
    <row r="201" spans="1:65" s="2" customFormat="1" ht="33" customHeight="1">
      <c r="A201" s="36"/>
      <c r="B201" s="37"/>
      <c r="C201" s="233" t="s">
        <v>410</v>
      </c>
      <c r="D201" s="233" t="s">
        <v>137</v>
      </c>
      <c r="E201" s="234" t="s">
        <v>329</v>
      </c>
      <c r="F201" s="235" t="s">
        <v>324</v>
      </c>
      <c r="G201" s="236" t="s">
        <v>148</v>
      </c>
      <c r="H201" s="237">
        <v>992.25</v>
      </c>
      <c r="I201" s="238"/>
      <c r="J201" s="239">
        <f>ROUND(I201*H201,2)</f>
        <v>0</v>
      </c>
      <c r="K201" s="235" t="s">
        <v>1</v>
      </c>
      <c r="L201" s="42"/>
      <c r="M201" s="240" t="s">
        <v>1</v>
      </c>
      <c r="N201" s="241" t="s">
        <v>40</v>
      </c>
      <c r="O201" s="89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4" t="s">
        <v>142</v>
      </c>
      <c r="AT201" s="244" t="s">
        <v>137</v>
      </c>
      <c r="AU201" s="244" t="s">
        <v>85</v>
      </c>
      <c r="AY201" s="15" t="s">
        <v>135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5" t="s">
        <v>83</v>
      </c>
      <c r="BK201" s="245">
        <f>ROUND(I201*H201,2)</f>
        <v>0</v>
      </c>
      <c r="BL201" s="15" t="s">
        <v>142</v>
      </c>
      <c r="BM201" s="244" t="s">
        <v>835</v>
      </c>
    </row>
    <row r="202" spans="1:47" s="2" customFormat="1" ht="12">
      <c r="A202" s="36"/>
      <c r="B202" s="37"/>
      <c r="C202" s="38"/>
      <c r="D202" s="246" t="s">
        <v>144</v>
      </c>
      <c r="E202" s="38"/>
      <c r="F202" s="247" t="s">
        <v>326</v>
      </c>
      <c r="G202" s="38"/>
      <c r="H202" s="38"/>
      <c r="I202" s="142"/>
      <c r="J202" s="38"/>
      <c r="K202" s="38"/>
      <c r="L202" s="42"/>
      <c r="M202" s="248"/>
      <c r="N202" s="249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144</v>
      </c>
      <c r="AU202" s="15" t="s">
        <v>85</v>
      </c>
    </row>
    <row r="203" spans="1:47" s="2" customFormat="1" ht="12">
      <c r="A203" s="36"/>
      <c r="B203" s="37"/>
      <c r="C203" s="38"/>
      <c r="D203" s="246" t="s">
        <v>181</v>
      </c>
      <c r="E203" s="38"/>
      <c r="F203" s="250" t="s">
        <v>331</v>
      </c>
      <c r="G203" s="38"/>
      <c r="H203" s="38"/>
      <c r="I203" s="142"/>
      <c r="J203" s="38"/>
      <c r="K203" s="38"/>
      <c r="L203" s="42"/>
      <c r="M203" s="248"/>
      <c r="N203" s="249"/>
      <c r="O203" s="89"/>
      <c r="P203" s="89"/>
      <c r="Q203" s="89"/>
      <c r="R203" s="89"/>
      <c r="S203" s="89"/>
      <c r="T203" s="90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181</v>
      </c>
      <c r="AU203" s="15" t="s">
        <v>85</v>
      </c>
    </row>
    <row r="204" spans="1:51" s="13" customFormat="1" ht="12">
      <c r="A204" s="13"/>
      <c r="B204" s="251"/>
      <c r="C204" s="252"/>
      <c r="D204" s="246" t="s">
        <v>183</v>
      </c>
      <c r="E204" s="253" t="s">
        <v>1</v>
      </c>
      <c r="F204" s="254" t="s">
        <v>836</v>
      </c>
      <c r="G204" s="252"/>
      <c r="H204" s="255">
        <v>992.25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1" t="s">
        <v>183</v>
      </c>
      <c r="AU204" s="261" t="s">
        <v>85</v>
      </c>
      <c r="AV204" s="13" t="s">
        <v>85</v>
      </c>
      <c r="AW204" s="13" t="s">
        <v>31</v>
      </c>
      <c r="AX204" s="13" t="s">
        <v>83</v>
      </c>
      <c r="AY204" s="261" t="s">
        <v>135</v>
      </c>
    </row>
    <row r="205" spans="1:65" s="2" customFormat="1" ht="16.5" customHeight="1">
      <c r="A205" s="36"/>
      <c r="B205" s="37"/>
      <c r="C205" s="233" t="s">
        <v>415</v>
      </c>
      <c r="D205" s="233" t="s">
        <v>137</v>
      </c>
      <c r="E205" s="234" t="s">
        <v>333</v>
      </c>
      <c r="F205" s="235" t="s">
        <v>334</v>
      </c>
      <c r="G205" s="236" t="s">
        <v>148</v>
      </c>
      <c r="H205" s="237">
        <v>66.15</v>
      </c>
      <c r="I205" s="238"/>
      <c r="J205" s="239">
        <f>ROUND(I205*H205,2)</f>
        <v>0</v>
      </c>
      <c r="K205" s="235" t="s">
        <v>141</v>
      </c>
      <c r="L205" s="42"/>
      <c r="M205" s="240" t="s">
        <v>1</v>
      </c>
      <c r="N205" s="241" t="s">
        <v>40</v>
      </c>
      <c r="O205" s="89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4" t="s">
        <v>142</v>
      </c>
      <c r="AT205" s="244" t="s">
        <v>137</v>
      </c>
      <c r="AU205" s="244" t="s">
        <v>85</v>
      </c>
      <c r="AY205" s="15" t="s">
        <v>135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5" t="s">
        <v>83</v>
      </c>
      <c r="BK205" s="245">
        <f>ROUND(I205*H205,2)</f>
        <v>0</v>
      </c>
      <c r="BL205" s="15" t="s">
        <v>142</v>
      </c>
      <c r="BM205" s="244" t="s">
        <v>837</v>
      </c>
    </row>
    <row r="206" spans="1:47" s="2" customFormat="1" ht="12">
      <c r="A206" s="36"/>
      <c r="B206" s="37"/>
      <c r="C206" s="38"/>
      <c r="D206" s="246" t="s">
        <v>144</v>
      </c>
      <c r="E206" s="38"/>
      <c r="F206" s="247" t="s">
        <v>336</v>
      </c>
      <c r="G206" s="38"/>
      <c r="H206" s="38"/>
      <c r="I206" s="142"/>
      <c r="J206" s="38"/>
      <c r="K206" s="38"/>
      <c r="L206" s="42"/>
      <c r="M206" s="248"/>
      <c r="N206" s="249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144</v>
      </c>
      <c r="AU206" s="15" t="s">
        <v>85</v>
      </c>
    </row>
    <row r="207" spans="1:47" s="2" customFormat="1" ht="12">
      <c r="A207" s="36"/>
      <c r="B207" s="37"/>
      <c r="C207" s="38"/>
      <c r="D207" s="246" t="s">
        <v>181</v>
      </c>
      <c r="E207" s="38"/>
      <c r="F207" s="250" t="s">
        <v>337</v>
      </c>
      <c r="G207" s="38"/>
      <c r="H207" s="38"/>
      <c r="I207" s="142"/>
      <c r="J207" s="38"/>
      <c r="K207" s="38"/>
      <c r="L207" s="42"/>
      <c r="M207" s="248"/>
      <c r="N207" s="249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181</v>
      </c>
      <c r="AU207" s="15" t="s">
        <v>85</v>
      </c>
    </row>
    <row r="208" spans="1:65" s="2" customFormat="1" ht="21.75" customHeight="1">
      <c r="A208" s="36"/>
      <c r="B208" s="37"/>
      <c r="C208" s="233" t="s">
        <v>420</v>
      </c>
      <c r="D208" s="233" t="s">
        <v>137</v>
      </c>
      <c r="E208" s="234" t="s">
        <v>338</v>
      </c>
      <c r="F208" s="235" t="s">
        <v>339</v>
      </c>
      <c r="G208" s="236" t="s">
        <v>148</v>
      </c>
      <c r="H208" s="237">
        <v>31.9</v>
      </c>
      <c r="I208" s="238"/>
      <c r="J208" s="239">
        <f>ROUND(I208*H208,2)</f>
        <v>0</v>
      </c>
      <c r="K208" s="235" t="s">
        <v>141</v>
      </c>
      <c r="L208" s="42"/>
      <c r="M208" s="240" t="s">
        <v>1</v>
      </c>
      <c r="N208" s="241" t="s">
        <v>40</v>
      </c>
      <c r="O208" s="89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4" t="s">
        <v>142</v>
      </c>
      <c r="AT208" s="244" t="s">
        <v>137</v>
      </c>
      <c r="AU208" s="244" t="s">
        <v>85</v>
      </c>
      <c r="AY208" s="15" t="s">
        <v>135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5" t="s">
        <v>83</v>
      </c>
      <c r="BK208" s="245">
        <f>ROUND(I208*H208,2)</f>
        <v>0</v>
      </c>
      <c r="BL208" s="15" t="s">
        <v>142</v>
      </c>
      <c r="BM208" s="244" t="s">
        <v>838</v>
      </c>
    </row>
    <row r="209" spans="1:47" s="2" customFormat="1" ht="12">
      <c r="A209" s="36"/>
      <c r="B209" s="37"/>
      <c r="C209" s="38"/>
      <c r="D209" s="246" t="s">
        <v>144</v>
      </c>
      <c r="E209" s="38"/>
      <c r="F209" s="247" t="s">
        <v>341</v>
      </c>
      <c r="G209" s="38"/>
      <c r="H209" s="38"/>
      <c r="I209" s="142"/>
      <c r="J209" s="38"/>
      <c r="K209" s="38"/>
      <c r="L209" s="42"/>
      <c r="M209" s="248"/>
      <c r="N209" s="249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144</v>
      </c>
      <c r="AU209" s="15" t="s">
        <v>85</v>
      </c>
    </row>
    <row r="210" spans="1:65" s="2" customFormat="1" ht="21.75" customHeight="1">
      <c r="A210" s="36"/>
      <c r="B210" s="37"/>
      <c r="C210" s="233" t="s">
        <v>425</v>
      </c>
      <c r="D210" s="233" t="s">
        <v>137</v>
      </c>
      <c r="E210" s="234" t="s">
        <v>342</v>
      </c>
      <c r="F210" s="235" t="s">
        <v>343</v>
      </c>
      <c r="G210" s="236" t="s">
        <v>344</v>
      </c>
      <c r="H210" s="237">
        <v>270.56</v>
      </c>
      <c r="I210" s="238"/>
      <c r="J210" s="239">
        <f>ROUND(I210*H210,2)</f>
        <v>0</v>
      </c>
      <c r="K210" s="235" t="s">
        <v>141</v>
      </c>
      <c r="L210" s="42"/>
      <c r="M210" s="240" t="s">
        <v>1</v>
      </c>
      <c r="N210" s="241" t="s">
        <v>40</v>
      </c>
      <c r="O210" s="89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4" t="s">
        <v>142</v>
      </c>
      <c r="AT210" s="244" t="s">
        <v>137</v>
      </c>
      <c r="AU210" s="244" t="s">
        <v>85</v>
      </c>
      <c r="AY210" s="15" t="s">
        <v>135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15" t="s">
        <v>83</v>
      </c>
      <c r="BK210" s="245">
        <f>ROUND(I210*H210,2)</f>
        <v>0</v>
      </c>
      <c r="BL210" s="15" t="s">
        <v>142</v>
      </c>
      <c r="BM210" s="244" t="s">
        <v>839</v>
      </c>
    </row>
    <row r="211" spans="1:47" s="2" customFormat="1" ht="12">
      <c r="A211" s="36"/>
      <c r="B211" s="37"/>
      <c r="C211" s="38"/>
      <c r="D211" s="246" t="s">
        <v>144</v>
      </c>
      <c r="E211" s="38"/>
      <c r="F211" s="247" t="s">
        <v>346</v>
      </c>
      <c r="G211" s="38"/>
      <c r="H211" s="38"/>
      <c r="I211" s="142"/>
      <c r="J211" s="38"/>
      <c r="K211" s="38"/>
      <c r="L211" s="42"/>
      <c r="M211" s="248"/>
      <c r="N211" s="249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144</v>
      </c>
      <c r="AU211" s="15" t="s">
        <v>85</v>
      </c>
    </row>
    <row r="212" spans="1:47" s="2" customFormat="1" ht="12">
      <c r="A212" s="36"/>
      <c r="B212" s="37"/>
      <c r="C212" s="38"/>
      <c r="D212" s="246" t="s">
        <v>181</v>
      </c>
      <c r="E212" s="38"/>
      <c r="F212" s="250" t="s">
        <v>347</v>
      </c>
      <c r="G212" s="38"/>
      <c r="H212" s="38"/>
      <c r="I212" s="142"/>
      <c r="J212" s="38"/>
      <c r="K212" s="38"/>
      <c r="L212" s="42"/>
      <c r="M212" s="248"/>
      <c r="N212" s="249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181</v>
      </c>
      <c r="AU212" s="15" t="s">
        <v>85</v>
      </c>
    </row>
    <row r="213" spans="1:51" s="13" customFormat="1" ht="12">
      <c r="A213" s="13"/>
      <c r="B213" s="251"/>
      <c r="C213" s="252"/>
      <c r="D213" s="246" t="s">
        <v>183</v>
      </c>
      <c r="E213" s="253" t="s">
        <v>1</v>
      </c>
      <c r="F213" s="254" t="s">
        <v>840</v>
      </c>
      <c r="G213" s="252"/>
      <c r="H213" s="255">
        <v>270.56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183</v>
      </c>
      <c r="AU213" s="261" t="s">
        <v>85</v>
      </c>
      <c r="AV213" s="13" t="s">
        <v>85</v>
      </c>
      <c r="AW213" s="13" t="s">
        <v>31</v>
      </c>
      <c r="AX213" s="13" t="s">
        <v>83</v>
      </c>
      <c r="AY213" s="261" t="s">
        <v>135</v>
      </c>
    </row>
    <row r="214" spans="1:65" s="2" customFormat="1" ht="16.5" customHeight="1">
      <c r="A214" s="36"/>
      <c r="B214" s="37"/>
      <c r="C214" s="233" t="s">
        <v>431</v>
      </c>
      <c r="D214" s="233" t="s">
        <v>137</v>
      </c>
      <c r="E214" s="234" t="s">
        <v>349</v>
      </c>
      <c r="F214" s="235" t="s">
        <v>350</v>
      </c>
      <c r="G214" s="236" t="s">
        <v>148</v>
      </c>
      <c r="H214" s="237">
        <v>142.4</v>
      </c>
      <c r="I214" s="238"/>
      <c r="J214" s="239">
        <f>ROUND(I214*H214,2)</f>
        <v>0</v>
      </c>
      <c r="K214" s="235" t="s">
        <v>141</v>
      </c>
      <c r="L214" s="42"/>
      <c r="M214" s="240" t="s">
        <v>1</v>
      </c>
      <c r="N214" s="241" t="s">
        <v>40</v>
      </c>
      <c r="O214" s="89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44" t="s">
        <v>142</v>
      </c>
      <c r="AT214" s="244" t="s">
        <v>137</v>
      </c>
      <c r="AU214" s="244" t="s">
        <v>85</v>
      </c>
      <c r="AY214" s="15" t="s">
        <v>135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15" t="s">
        <v>83</v>
      </c>
      <c r="BK214" s="245">
        <f>ROUND(I214*H214,2)</f>
        <v>0</v>
      </c>
      <c r="BL214" s="15" t="s">
        <v>142</v>
      </c>
      <c r="BM214" s="244" t="s">
        <v>841</v>
      </c>
    </row>
    <row r="215" spans="1:47" s="2" customFormat="1" ht="12">
      <c r="A215" s="36"/>
      <c r="B215" s="37"/>
      <c r="C215" s="38"/>
      <c r="D215" s="246" t="s">
        <v>144</v>
      </c>
      <c r="E215" s="38"/>
      <c r="F215" s="247" t="s">
        <v>352</v>
      </c>
      <c r="G215" s="38"/>
      <c r="H215" s="38"/>
      <c r="I215" s="142"/>
      <c r="J215" s="38"/>
      <c r="K215" s="38"/>
      <c r="L215" s="42"/>
      <c r="M215" s="248"/>
      <c r="N215" s="249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144</v>
      </c>
      <c r="AU215" s="15" t="s">
        <v>85</v>
      </c>
    </row>
    <row r="216" spans="1:47" s="2" customFormat="1" ht="12">
      <c r="A216" s="36"/>
      <c r="B216" s="37"/>
      <c r="C216" s="38"/>
      <c r="D216" s="246" t="s">
        <v>181</v>
      </c>
      <c r="E216" s="38"/>
      <c r="F216" s="250" t="s">
        <v>353</v>
      </c>
      <c r="G216" s="38"/>
      <c r="H216" s="38"/>
      <c r="I216" s="142"/>
      <c r="J216" s="38"/>
      <c r="K216" s="38"/>
      <c r="L216" s="42"/>
      <c r="M216" s="248"/>
      <c r="N216" s="249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181</v>
      </c>
      <c r="AU216" s="15" t="s">
        <v>85</v>
      </c>
    </row>
    <row r="217" spans="1:65" s="2" customFormat="1" ht="21.75" customHeight="1">
      <c r="A217" s="36"/>
      <c r="B217" s="37"/>
      <c r="C217" s="233" t="s">
        <v>436</v>
      </c>
      <c r="D217" s="233" t="s">
        <v>137</v>
      </c>
      <c r="E217" s="234" t="s">
        <v>628</v>
      </c>
      <c r="F217" s="235" t="s">
        <v>629</v>
      </c>
      <c r="G217" s="236" t="s">
        <v>148</v>
      </c>
      <c r="H217" s="237">
        <v>5</v>
      </c>
      <c r="I217" s="238"/>
      <c r="J217" s="239">
        <f>ROUND(I217*H217,2)</f>
        <v>0</v>
      </c>
      <c r="K217" s="235" t="s">
        <v>141</v>
      </c>
      <c r="L217" s="42"/>
      <c r="M217" s="240" t="s">
        <v>1</v>
      </c>
      <c r="N217" s="241" t="s">
        <v>40</v>
      </c>
      <c r="O217" s="89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4" t="s">
        <v>142</v>
      </c>
      <c r="AT217" s="244" t="s">
        <v>137</v>
      </c>
      <c r="AU217" s="244" t="s">
        <v>85</v>
      </c>
      <c r="AY217" s="15" t="s">
        <v>135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5" t="s">
        <v>83</v>
      </c>
      <c r="BK217" s="245">
        <f>ROUND(I217*H217,2)</f>
        <v>0</v>
      </c>
      <c r="BL217" s="15" t="s">
        <v>142</v>
      </c>
      <c r="BM217" s="244" t="s">
        <v>842</v>
      </c>
    </row>
    <row r="218" spans="1:47" s="2" customFormat="1" ht="12">
      <c r="A218" s="36"/>
      <c r="B218" s="37"/>
      <c r="C218" s="38"/>
      <c r="D218" s="246" t="s">
        <v>144</v>
      </c>
      <c r="E218" s="38"/>
      <c r="F218" s="247" t="s">
        <v>631</v>
      </c>
      <c r="G218" s="38"/>
      <c r="H218" s="38"/>
      <c r="I218" s="142"/>
      <c r="J218" s="38"/>
      <c r="K218" s="38"/>
      <c r="L218" s="42"/>
      <c r="M218" s="248"/>
      <c r="N218" s="249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144</v>
      </c>
      <c r="AU218" s="15" t="s">
        <v>85</v>
      </c>
    </row>
    <row r="219" spans="1:47" s="2" customFormat="1" ht="12">
      <c r="A219" s="36"/>
      <c r="B219" s="37"/>
      <c r="C219" s="38"/>
      <c r="D219" s="246" t="s">
        <v>181</v>
      </c>
      <c r="E219" s="38"/>
      <c r="F219" s="250" t="s">
        <v>843</v>
      </c>
      <c r="G219" s="38"/>
      <c r="H219" s="38"/>
      <c r="I219" s="142"/>
      <c r="J219" s="38"/>
      <c r="K219" s="38"/>
      <c r="L219" s="42"/>
      <c r="M219" s="248"/>
      <c r="N219" s="249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181</v>
      </c>
      <c r="AU219" s="15" t="s">
        <v>85</v>
      </c>
    </row>
    <row r="220" spans="1:65" s="2" customFormat="1" ht="21.75" customHeight="1">
      <c r="A220" s="36"/>
      <c r="B220" s="37"/>
      <c r="C220" s="233" t="s">
        <v>441</v>
      </c>
      <c r="D220" s="233" t="s">
        <v>137</v>
      </c>
      <c r="E220" s="234" t="s">
        <v>633</v>
      </c>
      <c r="F220" s="235" t="s">
        <v>634</v>
      </c>
      <c r="G220" s="236" t="s">
        <v>148</v>
      </c>
      <c r="H220" s="237">
        <v>5</v>
      </c>
      <c r="I220" s="238"/>
      <c r="J220" s="239">
        <f>ROUND(I220*H220,2)</f>
        <v>0</v>
      </c>
      <c r="K220" s="235" t="s">
        <v>141</v>
      </c>
      <c r="L220" s="42"/>
      <c r="M220" s="240" t="s">
        <v>1</v>
      </c>
      <c r="N220" s="241" t="s">
        <v>40</v>
      </c>
      <c r="O220" s="89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4" t="s">
        <v>142</v>
      </c>
      <c r="AT220" s="244" t="s">
        <v>137</v>
      </c>
      <c r="AU220" s="244" t="s">
        <v>85</v>
      </c>
      <c r="AY220" s="15" t="s">
        <v>135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5" t="s">
        <v>83</v>
      </c>
      <c r="BK220" s="245">
        <f>ROUND(I220*H220,2)</f>
        <v>0</v>
      </c>
      <c r="BL220" s="15" t="s">
        <v>142</v>
      </c>
      <c r="BM220" s="244" t="s">
        <v>844</v>
      </c>
    </row>
    <row r="221" spans="1:47" s="2" customFormat="1" ht="12">
      <c r="A221" s="36"/>
      <c r="B221" s="37"/>
      <c r="C221" s="38"/>
      <c r="D221" s="246" t="s">
        <v>144</v>
      </c>
      <c r="E221" s="38"/>
      <c r="F221" s="247" t="s">
        <v>636</v>
      </c>
      <c r="G221" s="38"/>
      <c r="H221" s="38"/>
      <c r="I221" s="142"/>
      <c r="J221" s="38"/>
      <c r="K221" s="38"/>
      <c r="L221" s="42"/>
      <c r="M221" s="248"/>
      <c r="N221" s="249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144</v>
      </c>
      <c r="AU221" s="15" t="s">
        <v>85</v>
      </c>
    </row>
    <row r="222" spans="1:47" s="2" customFormat="1" ht="12">
      <c r="A222" s="36"/>
      <c r="B222" s="37"/>
      <c r="C222" s="38"/>
      <c r="D222" s="246" t="s">
        <v>181</v>
      </c>
      <c r="E222" s="38"/>
      <c r="F222" s="250" t="s">
        <v>637</v>
      </c>
      <c r="G222" s="38"/>
      <c r="H222" s="38"/>
      <c r="I222" s="142"/>
      <c r="J222" s="38"/>
      <c r="K222" s="38"/>
      <c r="L222" s="42"/>
      <c r="M222" s="248"/>
      <c r="N222" s="249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181</v>
      </c>
      <c r="AU222" s="15" t="s">
        <v>85</v>
      </c>
    </row>
    <row r="223" spans="1:65" s="2" customFormat="1" ht="21.75" customHeight="1">
      <c r="A223" s="36"/>
      <c r="B223" s="37"/>
      <c r="C223" s="233" t="s">
        <v>450</v>
      </c>
      <c r="D223" s="233" t="s">
        <v>137</v>
      </c>
      <c r="E223" s="234" t="s">
        <v>354</v>
      </c>
      <c r="F223" s="235" t="s">
        <v>355</v>
      </c>
      <c r="G223" s="236" t="s">
        <v>140</v>
      </c>
      <c r="H223" s="237">
        <v>661.5</v>
      </c>
      <c r="I223" s="238"/>
      <c r="J223" s="239">
        <f>ROUND(I223*H223,2)</f>
        <v>0</v>
      </c>
      <c r="K223" s="235" t="s">
        <v>141</v>
      </c>
      <c r="L223" s="42"/>
      <c r="M223" s="240" t="s">
        <v>1</v>
      </c>
      <c r="N223" s="241" t="s">
        <v>40</v>
      </c>
      <c r="O223" s="89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44" t="s">
        <v>142</v>
      </c>
      <c r="AT223" s="244" t="s">
        <v>137</v>
      </c>
      <c r="AU223" s="244" t="s">
        <v>85</v>
      </c>
      <c r="AY223" s="15" t="s">
        <v>135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15" t="s">
        <v>83</v>
      </c>
      <c r="BK223" s="245">
        <f>ROUND(I223*H223,2)</f>
        <v>0</v>
      </c>
      <c r="BL223" s="15" t="s">
        <v>142</v>
      </c>
      <c r="BM223" s="244" t="s">
        <v>845</v>
      </c>
    </row>
    <row r="224" spans="1:47" s="2" customFormat="1" ht="12">
      <c r="A224" s="36"/>
      <c r="B224" s="37"/>
      <c r="C224" s="38"/>
      <c r="D224" s="246" t="s">
        <v>144</v>
      </c>
      <c r="E224" s="38"/>
      <c r="F224" s="247" t="s">
        <v>357</v>
      </c>
      <c r="G224" s="38"/>
      <c r="H224" s="38"/>
      <c r="I224" s="142"/>
      <c r="J224" s="38"/>
      <c r="K224" s="38"/>
      <c r="L224" s="42"/>
      <c r="M224" s="248"/>
      <c r="N224" s="249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144</v>
      </c>
      <c r="AU224" s="15" t="s">
        <v>85</v>
      </c>
    </row>
    <row r="225" spans="1:65" s="2" customFormat="1" ht="21.75" customHeight="1">
      <c r="A225" s="36"/>
      <c r="B225" s="37"/>
      <c r="C225" s="233" t="s">
        <v>456</v>
      </c>
      <c r="D225" s="233" t="s">
        <v>137</v>
      </c>
      <c r="E225" s="234" t="s">
        <v>358</v>
      </c>
      <c r="F225" s="235" t="s">
        <v>359</v>
      </c>
      <c r="G225" s="236" t="s">
        <v>140</v>
      </c>
      <c r="H225" s="237">
        <v>784.6</v>
      </c>
      <c r="I225" s="238"/>
      <c r="J225" s="239">
        <f>ROUND(I225*H225,2)</f>
        <v>0</v>
      </c>
      <c r="K225" s="235" t="s">
        <v>141</v>
      </c>
      <c r="L225" s="42"/>
      <c r="M225" s="240" t="s">
        <v>1</v>
      </c>
      <c r="N225" s="241" t="s">
        <v>40</v>
      </c>
      <c r="O225" s="89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44" t="s">
        <v>142</v>
      </c>
      <c r="AT225" s="244" t="s">
        <v>137</v>
      </c>
      <c r="AU225" s="244" t="s">
        <v>85</v>
      </c>
      <c r="AY225" s="15" t="s">
        <v>135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15" t="s">
        <v>83</v>
      </c>
      <c r="BK225" s="245">
        <f>ROUND(I225*H225,2)</f>
        <v>0</v>
      </c>
      <c r="BL225" s="15" t="s">
        <v>142</v>
      </c>
      <c r="BM225" s="244" t="s">
        <v>846</v>
      </c>
    </row>
    <row r="226" spans="1:47" s="2" customFormat="1" ht="12">
      <c r="A226" s="36"/>
      <c r="B226" s="37"/>
      <c r="C226" s="38"/>
      <c r="D226" s="246" t="s">
        <v>144</v>
      </c>
      <c r="E226" s="38"/>
      <c r="F226" s="247" t="s">
        <v>361</v>
      </c>
      <c r="G226" s="38"/>
      <c r="H226" s="38"/>
      <c r="I226" s="142"/>
      <c r="J226" s="38"/>
      <c r="K226" s="38"/>
      <c r="L226" s="42"/>
      <c r="M226" s="248"/>
      <c r="N226" s="249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144</v>
      </c>
      <c r="AU226" s="15" t="s">
        <v>85</v>
      </c>
    </row>
    <row r="227" spans="1:47" s="2" customFormat="1" ht="12">
      <c r="A227" s="36"/>
      <c r="B227" s="37"/>
      <c r="C227" s="38"/>
      <c r="D227" s="246" t="s">
        <v>181</v>
      </c>
      <c r="E227" s="38"/>
      <c r="F227" s="250" t="s">
        <v>847</v>
      </c>
      <c r="G227" s="38"/>
      <c r="H227" s="38"/>
      <c r="I227" s="142"/>
      <c r="J227" s="38"/>
      <c r="K227" s="38"/>
      <c r="L227" s="42"/>
      <c r="M227" s="248"/>
      <c r="N227" s="249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181</v>
      </c>
      <c r="AU227" s="15" t="s">
        <v>85</v>
      </c>
    </row>
    <row r="228" spans="1:51" s="13" customFormat="1" ht="12">
      <c r="A228" s="13"/>
      <c r="B228" s="251"/>
      <c r="C228" s="252"/>
      <c r="D228" s="246" t="s">
        <v>183</v>
      </c>
      <c r="E228" s="253" t="s">
        <v>1</v>
      </c>
      <c r="F228" s="254" t="s">
        <v>848</v>
      </c>
      <c r="G228" s="252"/>
      <c r="H228" s="255">
        <v>784.6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183</v>
      </c>
      <c r="AU228" s="261" t="s">
        <v>85</v>
      </c>
      <c r="AV228" s="13" t="s">
        <v>85</v>
      </c>
      <c r="AW228" s="13" t="s">
        <v>31</v>
      </c>
      <c r="AX228" s="13" t="s">
        <v>83</v>
      </c>
      <c r="AY228" s="261" t="s">
        <v>135</v>
      </c>
    </row>
    <row r="229" spans="1:65" s="2" customFormat="1" ht="21.75" customHeight="1">
      <c r="A229" s="36"/>
      <c r="B229" s="37"/>
      <c r="C229" s="233" t="s">
        <v>463</v>
      </c>
      <c r="D229" s="233" t="s">
        <v>137</v>
      </c>
      <c r="E229" s="234" t="s">
        <v>362</v>
      </c>
      <c r="F229" s="235" t="s">
        <v>363</v>
      </c>
      <c r="G229" s="236" t="s">
        <v>140</v>
      </c>
      <c r="H229" s="237">
        <v>457.1</v>
      </c>
      <c r="I229" s="238"/>
      <c r="J229" s="239">
        <f>ROUND(I229*H229,2)</f>
        <v>0</v>
      </c>
      <c r="K229" s="235" t="s">
        <v>141</v>
      </c>
      <c r="L229" s="42"/>
      <c r="M229" s="240" t="s">
        <v>1</v>
      </c>
      <c r="N229" s="241" t="s">
        <v>40</v>
      </c>
      <c r="O229" s="89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44" t="s">
        <v>142</v>
      </c>
      <c r="AT229" s="244" t="s">
        <v>137</v>
      </c>
      <c r="AU229" s="244" t="s">
        <v>85</v>
      </c>
      <c r="AY229" s="15" t="s">
        <v>135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15" t="s">
        <v>83</v>
      </c>
      <c r="BK229" s="245">
        <f>ROUND(I229*H229,2)</f>
        <v>0</v>
      </c>
      <c r="BL229" s="15" t="s">
        <v>142</v>
      </c>
      <c r="BM229" s="244" t="s">
        <v>849</v>
      </c>
    </row>
    <row r="230" spans="1:47" s="2" customFormat="1" ht="12">
      <c r="A230" s="36"/>
      <c r="B230" s="37"/>
      <c r="C230" s="38"/>
      <c r="D230" s="246" t="s">
        <v>144</v>
      </c>
      <c r="E230" s="38"/>
      <c r="F230" s="247" t="s">
        <v>365</v>
      </c>
      <c r="G230" s="38"/>
      <c r="H230" s="38"/>
      <c r="I230" s="142"/>
      <c r="J230" s="38"/>
      <c r="K230" s="38"/>
      <c r="L230" s="42"/>
      <c r="M230" s="248"/>
      <c r="N230" s="249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144</v>
      </c>
      <c r="AU230" s="15" t="s">
        <v>85</v>
      </c>
    </row>
    <row r="231" spans="1:47" s="2" customFormat="1" ht="12">
      <c r="A231" s="36"/>
      <c r="B231" s="37"/>
      <c r="C231" s="38"/>
      <c r="D231" s="246" t="s">
        <v>181</v>
      </c>
      <c r="E231" s="38"/>
      <c r="F231" s="250" t="s">
        <v>366</v>
      </c>
      <c r="G231" s="38"/>
      <c r="H231" s="38"/>
      <c r="I231" s="142"/>
      <c r="J231" s="38"/>
      <c r="K231" s="38"/>
      <c r="L231" s="42"/>
      <c r="M231" s="248"/>
      <c r="N231" s="249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181</v>
      </c>
      <c r="AU231" s="15" t="s">
        <v>85</v>
      </c>
    </row>
    <row r="232" spans="1:65" s="2" customFormat="1" ht="21.75" customHeight="1">
      <c r="A232" s="36"/>
      <c r="B232" s="37"/>
      <c r="C232" s="233" t="s">
        <v>470</v>
      </c>
      <c r="D232" s="233" t="s">
        <v>137</v>
      </c>
      <c r="E232" s="234" t="s">
        <v>367</v>
      </c>
      <c r="F232" s="235" t="s">
        <v>368</v>
      </c>
      <c r="G232" s="236" t="s">
        <v>140</v>
      </c>
      <c r="H232" s="237">
        <v>457.1</v>
      </c>
      <c r="I232" s="238"/>
      <c r="J232" s="239">
        <f>ROUND(I232*H232,2)</f>
        <v>0</v>
      </c>
      <c r="K232" s="235" t="s">
        <v>141</v>
      </c>
      <c r="L232" s="42"/>
      <c r="M232" s="240" t="s">
        <v>1</v>
      </c>
      <c r="N232" s="241" t="s">
        <v>40</v>
      </c>
      <c r="O232" s="89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44" t="s">
        <v>142</v>
      </c>
      <c r="AT232" s="244" t="s">
        <v>137</v>
      </c>
      <c r="AU232" s="244" t="s">
        <v>85</v>
      </c>
      <c r="AY232" s="15" t="s">
        <v>135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15" t="s">
        <v>83</v>
      </c>
      <c r="BK232" s="245">
        <f>ROUND(I232*H232,2)</f>
        <v>0</v>
      </c>
      <c r="BL232" s="15" t="s">
        <v>142</v>
      </c>
      <c r="BM232" s="244" t="s">
        <v>850</v>
      </c>
    </row>
    <row r="233" spans="1:47" s="2" customFormat="1" ht="12">
      <c r="A233" s="36"/>
      <c r="B233" s="37"/>
      <c r="C233" s="38"/>
      <c r="D233" s="246" t="s">
        <v>144</v>
      </c>
      <c r="E233" s="38"/>
      <c r="F233" s="247" t="s">
        <v>370</v>
      </c>
      <c r="G233" s="38"/>
      <c r="H233" s="38"/>
      <c r="I233" s="142"/>
      <c r="J233" s="38"/>
      <c r="K233" s="38"/>
      <c r="L233" s="42"/>
      <c r="M233" s="248"/>
      <c r="N233" s="249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144</v>
      </c>
      <c r="AU233" s="15" t="s">
        <v>85</v>
      </c>
    </row>
    <row r="234" spans="1:47" s="2" customFormat="1" ht="12">
      <c r="A234" s="36"/>
      <c r="B234" s="37"/>
      <c r="C234" s="38"/>
      <c r="D234" s="246" t="s">
        <v>181</v>
      </c>
      <c r="E234" s="38"/>
      <c r="F234" s="250" t="s">
        <v>371</v>
      </c>
      <c r="G234" s="38"/>
      <c r="H234" s="38"/>
      <c r="I234" s="142"/>
      <c r="J234" s="38"/>
      <c r="K234" s="38"/>
      <c r="L234" s="42"/>
      <c r="M234" s="248"/>
      <c r="N234" s="249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181</v>
      </c>
      <c r="AU234" s="15" t="s">
        <v>85</v>
      </c>
    </row>
    <row r="235" spans="1:65" s="2" customFormat="1" ht="21.75" customHeight="1">
      <c r="A235" s="36"/>
      <c r="B235" s="37"/>
      <c r="C235" s="233" t="s">
        <v>476</v>
      </c>
      <c r="D235" s="233" t="s">
        <v>137</v>
      </c>
      <c r="E235" s="234" t="s">
        <v>372</v>
      </c>
      <c r="F235" s="235" t="s">
        <v>373</v>
      </c>
      <c r="G235" s="236" t="s">
        <v>140</v>
      </c>
      <c r="H235" s="237">
        <v>204.4</v>
      </c>
      <c r="I235" s="238"/>
      <c r="J235" s="239">
        <f>ROUND(I235*H235,2)</f>
        <v>0</v>
      </c>
      <c r="K235" s="235" t="s">
        <v>141</v>
      </c>
      <c r="L235" s="42"/>
      <c r="M235" s="240" t="s">
        <v>1</v>
      </c>
      <c r="N235" s="241" t="s">
        <v>40</v>
      </c>
      <c r="O235" s="89"/>
      <c r="P235" s="242">
        <f>O235*H235</f>
        <v>0</v>
      </c>
      <c r="Q235" s="242">
        <v>0</v>
      </c>
      <c r="R235" s="242">
        <f>Q235*H235</f>
        <v>0</v>
      </c>
      <c r="S235" s="242">
        <v>0</v>
      </c>
      <c r="T235" s="24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4" t="s">
        <v>142</v>
      </c>
      <c r="AT235" s="244" t="s">
        <v>137</v>
      </c>
      <c r="AU235" s="244" t="s">
        <v>85</v>
      </c>
      <c r="AY235" s="15" t="s">
        <v>135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15" t="s">
        <v>83</v>
      </c>
      <c r="BK235" s="245">
        <f>ROUND(I235*H235,2)</f>
        <v>0</v>
      </c>
      <c r="BL235" s="15" t="s">
        <v>142</v>
      </c>
      <c r="BM235" s="244" t="s">
        <v>851</v>
      </c>
    </row>
    <row r="236" spans="1:47" s="2" customFormat="1" ht="12">
      <c r="A236" s="36"/>
      <c r="B236" s="37"/>
      <c r="C236" s="38"/>
      <c r="D236" s="246" t="s">
        <v>144</v>
      </c>
      <c r="E236" s="38"/>
      <c r="F236" s="247" t="s">
        <v>375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144</v>
      </c>
      <c r="AU236" s="15" t="s">
        <v>85</v>
      </c>
    </row>
    <row r="237" spans="1:47" s="2" customFormat="1" ht="12">
      <c r="A237" s="36"/>
      <c r="B237" s="37"/>
      <c r="C237" s="38"/>
      <c r="D237" s="246" t="s">
        <v>181</v>
      </c>
      <c r="E237" s="38"/>
      <c r="F237" s="250" t="s">
        <v>852</v>
      </c>
      <c r="G237" s="38"/>
      <c r="H237" s="38"/>
      <c r="I237" s="142"/>
      <c r="J237" s="38"/>
      <c r="K237" s="38"/>
      <c r="L237" s="42"/>
      <c r="M237" s="248"/>
      <c r="N237" s="249"/>
      <c r="O237" s="89"/>
      <c r="P237" s="89"/>
      <c r="Q237" s="89"/>
      <c r="R237" s="89"/>
      <c r="S237" s="89"/>
      <c r="T237" s="90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181</v>
      </c>
      <c r="AU237" s="15" t="s">
        <v>85</v>
      </c>
    </row>
    <row r="238" spans="1:65" s="2" customFormat="1" ht="16.5" customHeight="1">
      <c r="A238" s="36"/>
      <c r="B238" s="37"/>
      <c r="C238" s="233" t="s">
        <v>482</v>
      </c>
      <c r="D238" s="233" t="s">
        <v>137</v>
      </c>
      <c r="E238" s="234" t="s">
        <v>853</v>
      </c>
      <c r="F238" s="235" t="s">
        <v>854</v>
      </c>
      <c r="G238" s="236" t="s">
        <v>140</v>
      </c>
      <c r="H238" s="237">
        <v>204.4</v>
      </c>
      <c r="I238" s="238"/>
      <c r="J238" s="239">
        <f>ROUND(I238*H238,2)</f>
        <v>0</v>
      </c>
      <c r="K238" s="235" t="s">
        <v>141</v>
      </c>
      <c r="L238" s="42"/>
      <c r="M238" s="240" t="s">
        <v>1</v>
      </c>
      <c r="N238" s="241" t="s">
        <v>40</v>
      </c>
      <c r="O238" s="89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44" t="s">
        <v>142</v>
      </c>
      <c r="AT238" s="244" t="s">
        <v>137</v>
      </c>
      <c r="AU238" s="244" t="s">
        <v>85</v>
      </c>
      <c r="AY238" s="15" t="s">
        <v>135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15" t="s">
        <v>83</v>
      </c>
      <c r="BK238" s="245">
        <f>ROUND(I238*H238,2)</f>
        <v>0</v>
      </c>
      <c r="BL238" s="15" t="s">
        <v>142</v>
      </c>
      <c r="BM238" s="244" t="s">
        <v>855</v>
      </c>
    </row>
    <row r="239" spans="1:47" s="2" customFormat="1" ht="12">
      <c r="A239" s="36"/>
      <c r="B239" s="37"/>
      <c r="C239" s="38"/>
      <c r="D239" s="246" t="s">
        <v>144</v>
      </c>
      <c r="E239" s="38"/>
      <c r="F239" s="247" t="s">
        <v>856</v>
      </c>
      <c r="G239" s="38"/>
      <c r="H239" s="38"/>
      <c r="I239" s="142"/>
      <c r="J239" s="38"/>
      <c r="K239" s="38"/>
      <c r="L239" s="42"/>
      <c r="M239" s="248"/>
      <c r="N239" s="249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144</v>
      </c>
      <c r="AU239" s="15" t="s">
        <v>85</v>
      </c>
    </row>
    <row r="240" spans="1:65" s="2" customFormat="1" ht="21.75" customHeight="1">
      <c r="A240" s="36"/>
      <c r="B240" s="37"/>
      <c r="C240" s="233" t="s">
        <v>489</v>
      </c>
      <c r="D240" s="233" t="s">
        <v>137</v>
      </c>
      <c r="E240" s="234" t="s">
        <v>857</v>
      </c>
      <c r="F240" s="235" t="s">
        <v>858</v>
      </c>
      <c r="G240" s="236" t="s">
        <v>140</v>
      </c>
      <c r="H240" s="237">
        <v>204.4</v>
      </c>
      <c r="I240" s="238"/>
      <c r="J240" s="239">
        <f>ROUND(I240*H240,2)</f>
        <v>0</v>
      </c>
      <c r="K240" s="235" t="s">
        <v>141</v>
      </c>
      <c r="L240" s="42"/>
      <c r="M240" s="240" t="s">
        <v>1</v>
      </c>
      <c r="N240" s="241" t="s">
        <v>40</v>
      </c>
      <c r="O240" s="89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44" t="s">
        <v>142</v>
      </c>
      <c r="AT240" s="244" t="s">
        <v>137</v>
      </c>
      <c r="AU240" s="244" t="s">
        <v>85</v>
      </c>
      <c r="AY240" s="15" t="s">
        <v>135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15" t="s">
        <v>83</v>
      </c>
      <c r="BK240" s="245">
        <f>ROUND(I240*H240,2)</f>
        <v>0</v>
      </c>
      <c r="BL240" s="15" t="s">
        <v>142</v>
      </c>
      <c r="BM240" s="244" t="s">
        <v>859</v>
      </c>
    </row>
    <row r="241" spans="1:47" s="2" customFormat="1" ht="12">
      <c r="A241" s="36"/>
      <c r="B241" s="37"/>
      <c r="C241" s="38"/>
      <c r="D241" s="246" t="s">
        <v>144</v>
      </c>
      <c r="E241" s="38"/>
      <c r="F241" s="247" t="s">
        <v>860</v>
      </c>
      <c r="G241" s="38"/>
      <c r="H241" s="38"/>
      <c r="I241" s="142"/>
      <c r="J241" s="38"/>
      <c r="K241" s="38"/>
      <c r="L241" s="42"/>
      <c r="M241" s="248"/>
      <c r="N241" s="249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144</v>
      </c>
      <c r="AU241" s="15" t="s">
        <v>85</v>
      </c>
    </row>
    <row r="242" spans="1:47" s="2" customFormat="1" ht="12">
      <c r="A242" s="36"/>
      <c r="B242" s="37"/>
      <c r="C242" s="38"/>
      <c r="D242" s="246" t="s">
        <v>181</v>
      </c>
      <c r="E242" s="38"/>
      <c r="F242" s="250" t="s">
        <v>852</v>
      </c>
      <c r="G242" s="38"/>
      <c r="H242" s="38"/>
      <c r="I242" s="142"/>
      <c r="J242" s="38"/>
      <c r="K242" s="38"/>
      <c r="L242" s="42"/>
      <c r="M242" s="248"/>
      <c r="N242" s="249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181</v>
      </c>
      <c r="AU242" s="15" t="s">
        <v>85</v>
      </c>
    </row>
    <row r="243" spans="1:65" s="2" customFormat="1" ht="21.75" customHeight="1">
      <c r="A243" s="36"/>
      <c r="B243" s="37"/>
      <c r="C243" s="233" t="s">
        <v>496</v>
      </c>
      <c r="D243" s="233" t="s">
        <v>137</v>
      </c>
      <c r="E243" s="234" t="s">
        <v>861</v>
      </c>
      <c r="F243" s="235" t="s">
        <v>862</v>
      </c>
      <c r="G243" s="236" t="s">
        <v>154</v>
      </c>
      <c r="H243" s="237">
        <v>6</v>
      </c>
      <c r="I243" s="238"/>
      <c r="J243" s="239">
        <f>ROUND(I243*H243,2)</f>
        <v>0</v>
      </c>
      <c r="K243" s="235" t="s">
        <v>141</v>
      </c>
      <c r="L243" s="42"/>
      <c r="M243" s="240" t="s">
        <v>1</v>
      </c>
      <c r="N243" s="241" t="s">
        <v>40</v>
      </c>
      <c r="O243" s="89"/>
      <c r="P243" s="242">
        <f>O243*H243</f>
        <v>0</v>
      </c>
      <c r="Q243" s="242">
        <v>0.02135</v>
      </c>
      <c r="R243" s="242">
        <f>Q243*H243</f>
        <v>0.1281</v>
      </c>
      <c r="S243" s="242">
        <v>0</v>
      </c>
      <c r="T243" s="243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44" t="s">
        <v>142</v>
      </c>
      <c r="AT243" s="244" t="s">
        <v>137</v>
      </c>
      <c r="AU243" s="244" t="s">
        <v>85</v>
      </c>
      <c r="AY243" s="15" t="s">
        <v>135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15" t="s">
        <v>83</v>
      </c>
      <c r="BK243" s="245">
        <f>ROUND(I243*H243,2)</f>
        <v>0</v>
      </c>
      <c r="BL243" s="15" t="s">
        <v>142</v>
      </c>
      <c r="BM243" s="244" t="s">
        <v>863</v>
      </c>
    </row>
    <row r="244" spans="1:47" s="2" customFormat="1" ht="12">
      <c r="A244" s="36"/>
      <c r="B244" s="37"/>
      <c r="C244" s="38"/>
      <c r="D244" s="246" t="s">
        <v>144</v>
      </c>
      <c r="E244" s="38"/>
      <c r="F244" s="247" t="s">
        <v>864</v>
      </c>
      <c r="G244" s="38"/>
      <c r="H244" s="38"/>
      <c r="I244" s="142"/>
      <c r="J244" s="38"/>
      <c r="K244" s="38"/>
      <c r="L244" s="42"/>
      <c r="M244" s="248"/>
      <c r="N244" s="249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144</v>
      </c>
      <c r="AU244" s="15" t="s">
        <v>85</v>
      </c>
    </row>
    <row r="245" spans="1:63" s="12" customFormat="1" ht="22.8" customHeight="1">
      <c r="A245" s="12"/>
      <c r="B245" s="217"/>
      <c r="C245" s="218"/>
      <c r="D245" s="219" t="s">
        <v>74</v>
      </c>
      <c r="E245" s="231" t="s">
        <v>151</v>
      </c>
      <c r="F245" s="231" t="s">
        <v>388</v>
      </c>
      <c r="G245" s="218"/>
      <c r="H245" s="218"/>
      <c r="I245" s="221"/>
      <c r="J245" s="232">
        <f>BK245</f>
        <v>0</v>
      </c>
      <c r="K245" s="218"/>
      <c r="L245" s="223"/>
      <c r="M245" s="224"/>
      <c r="N245" s="225"/>
      <c r="O245" s="225"/>
      <c r="P245" s="226">
        <f>SUM(P246:P251)</f>
        <v>0</v>
      </c>
      <c r="Q245" s="225"/>
      <c r="R245" s="226">
        <f>SUM(R246:R251)</f>
        <v>16.770108</v>
      </c>
      <c r="S245" s="225"/>
      <c r="T245" s="227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8" t="s">
        <v>83</v>
      </c>
      <c r="AT245" s="229" t="s">
        <v>74</v>
      </c>
      <c r="AU245" s="229" t="s">
        <v>83</v>
      </c>
      <c r="AY245" s="228" t="s">
        <v>135</v>
      </c>
      <c r="BK245" s="230">
        <f>SUM(BK246:BK251)</f>
        <v>0</v>
      </c>
    </row>
    <row r="246" spans="1:65" s="2" customFormat="1" ht="21.75" customHeight="1">
      <c r="A246" s="36"/>
      <c r="B246" s="37"/>
      <c r="C246" s="233" t="s">
        <v>500</v>
      </c>
      <c r="D246" s="233" t="s">
        <v>137</v>
      </c>
      <c r="E246" s="234" t="s">
        <v>390</v>
      </c>
      <c r="F246" s="235" t="s">
        <v>391</v>
      </c>
      <c r="G246" s="236" t="s">
        <v>292</v>
      </c>
      <c r="H246" s="237">
        <v>38.4</v>
      </c>
      <c r="I246" s="238"/>
      <c r="J246" s="239">
        <f>ROUND(I246*H246,2)</f>
        <v>0</v>
      </c>
      <c r="K246" s="235" t="s">
        <v>141</v>
      </c>
      <c r="L246" s="42"/>
      <c r="M246" s="240" t="s">
        <v>1</v>
      </c>
      <c r="N246" s="241" t="s">
        <v>40</v>
      </c>
      <c r="O246" s="89"/>
      <c r="P246" s="242">
        <f>O246*H246</f>
        <v>0</v>
      </c>
      <c r="Q246" s="242">
        <v>0.12064</v>
      </c>
      <c r="R246" s="242">
        <f>Q246*H246</f>
        <v>4.632575999999999</v>
      </c>
      <c r="S246" s="242">
        <v>0</v>
      </c>
      <c r="T246" s="24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44" t="s">
        <v>142</v>
      </c>
      <c r="AT246" s="244" t="s">
        <v>137</v>
      </c>
      <c r="AU246" s="244" t="s">
        <v>85</v>
      </c>
      <c r="AY246" s="15" t="s">
        <v>135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15" t="s">
        <v>83</v>
      </c>
      <c r="BK246" s="245">
        <f>ROUND(I246*H246,2)</f>
        <v>0</v>
      </c>
      <c r="BL246" s="15" t="s">
        <v>142</v>
      </c>
      <c r="BM246" s="244" t="s">
        <v>865</v>
      </c>
    </row>
    <row r="247" spans="1:47" s="2" customFormat="1" ht="12">
      <c r="A247" s="36"/>
      <c r="B247" s="37"/>
      <c r="C247" s="38"/>
      <c r="D247" s="246" t="s">
        <v>144</v>
      </c>
      <c r="E247" s="38"/>
      <c r="F247" s="247" t="s">
        <v>393</v>
      </c>
      <c r="G247" s="38"/>
      <c r="H247" s="38"/>
      <c r="I247" s="142"/>
      <c r="J247" s="38"/>
      <c r="K247" s="38"/>
      <c r="L247" s="42"/>
      <c r="M247" s="248"/>
      <c r="N247" s="249"/>
      <c r="O247" s="89"/>
      <c r="P247" s="89"/>
      <c r="Q247" s="89"/>
      <c r="R247" s="89"/>
      <c r="S247" s="89"/>
      <c r="T247" s="90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5" t="s">
        <v>144</v>
      </c>
      <c r="AU247" s="15" t="s">
        <v>85</v>
      </c>
    </row>
    <row r="248" spans="1:65" s="2" customFormat="1" ht="21.75" customHeight="1">
      <c r="A248" s="36"/>
      <c r="B248" s="37"/>
      <c r="C248" s="233" t="s">
        <v>504</v>
      </c>
      <c r="D248" s="233" t="s">
        <v>137</v>
      </c>
      <c r="E248" s="234" t="s">
        <v>395</v>
      </c>
      <c r="F248" s="235" t="s">
        <v>396</v>
      </c>
      <c r="G248" s="236" t="s">
        <v>292</v>
      </c>
      <c r="H248" s="237">
        <v>36</v>
      </c>
      <c r="I248" s="238"/>
      <c r="J248" s="239">
        <f>ROUND(I248*H248,2)</f>
        <v>0</v>
      </c>
      <c r="K248" s="235" t="s">
        <v>141</v>
      </c>
      <c r="L248" s="42"/>
      <c r="M248" s="240" t="s">
        <v>1</v>
      </c>
      <c r="N248" s="241" t="s">
        <v>40</v>
      </c>
      <c r="O248" s="89"/>
      <c r="P248" s="242">
        <f>O248*H248</f>
        <v>0</v>
      </c>
      <c r="Q248" s="242">
        <v>0.24127</v>
      </c>
      <c r="R248" s="242">
        <f>Q248*H248</f>
        <v>8.68572</v>
      </c>
      <c r="S248" s="242">
        <v>0</v>
      </c>
      <c r="T248" s="243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44" t="s">
        <v>142</v>
      </c>
      <c r="AT248" s="244" t="s">
        <v>137</v>
      </c>
      <c r="AU248" s="244" t="s">
        <v>85</v>
      </c>
      <c r="AY248" s="15" t="s">
        <v>135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15" t="s">
        <v>83</v>
      </c>
      <c r="BK248" s="245">
        <f>ROUND(I248*H248,2)</f>
        <v>0</v>
      </c>
      <c r="BL248" s="15" t="s">
        <v>142</v>
      </c>
      <c r="BM248" s="244" t="s">
        <v>866</v>
      </c>
    </row>
    <row r="249" spans="1:47" s="2" customFormat="1" ht="12">
      <c r="A249" s="36"/>
      <c r="B249" s="37"/>
      <c r="C249" s="38"/>
      <c r="D249" s="246" t="s">
        <v>144</v>
      </c>
      <c r="E249" s="38"/>
      <c r="F249" s="247" t="s">
        <v>398</v>
      </c>
      <c r="G249" s="38"/>
      <c r="H249" s="38"/>
      <c r="I249" s="142"/>
      <c r="J249" s="38"/>
      <c r="K249" s="38"/>
      <c r="L249" s="42"/>
      <c r="M249" s="248"/>
      <c r="N249" s="249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144</v>
      </c>
      <c r="AU249" s="15" t="s">
        <v>85</v>
      </c>
    </row>
    <row r="250" spans="1:65" s="2" customFormat="1" ht="21.75" customHeight="1">
      <c r="A250" s="36"/>
      <c r="B250" s="37"/>
      <c r="C250" s="233" t="s">
        <v>509</v>
      </c>
      <c r="D250" s="233" t="s">
        <v>137</v>
      </c>
      <c r="E250" s="234" t="s">
        <v>867</v>
      </c>
      <c r="F250" s="235" t="s">
        <v>868</v>
      </c>
      <c r="G250" s="236" t="s">
        <v>292</v>
      </c>
      <c r="H250" s="237">
        <v>11.6</v>
      </c>
      <c r="I250" s="238"/>
      <c r="J250" s="239">
        <f>ROUND(I250*H250,2)</f>
        <v>0</v>
      </c>
      <c r="K250" s="235" t="s">
        <v>141</v>
      </c>
      <c r="L250" s="42"/>
      <c r="M250" s="240" t="s">
        <v>1</v>
      </c>
      <c r="N250" s="241" t="s">
        <v>40</v>
      </c>
      <c r="O250" s="89"/>
      <c r="P250" s="242">
        <f>O250*H250</f>
        <v>0</v>
      </c>
      <c r="Q250" s="242">
        <v>0.29757</v>
      </c>
      <c r="R250" s="242">
        <f>Q250*H250</f>
        <v>3.451812</v>
      </c>
      <c r="S250" s="242">
        <v>0</v>
      </c>
      <c r="T250" s="243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44" t="s">
        <v>142</v>
      </c>
      <c r="AT250" s="244" t="s">
        <v>137</v>
      </c>
      <c r="AU250" s="244" t="s">
        <v>85</v>
      </c>
      <c r="AY250" s="15" t="s">
        <v>135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15" t="s">
        <v>83</v>
      </c>
      <c r="BK250" s="245">
        <f>ROUND(I250*H250,2)</f>
        <v>0</v>
      </c>
      <c r="BL250" s="15" t="s">
        <v>142</v>
      </c>
      <c r="BM250" s="244" t="s">
        <v>869</v>
      </c>
    </row>
    <row r="251" spans="1:47" s="2" customFormat="1" ht="12">
      <c r="A251" s="36"/>
      <c r="B251" s="37"/>
      <c r="C251" s="38"/>
      <c r="D251" s="246" t="s">
        <v>144</v>
      </c>
      <c r="E251" s="38"/>
      <c r="F251" s="247" t="s">
        <v>870</v>
      </c>
      <c r="G251" s="38"/>
      <c r="H251" s="38"/>
      <c r="I251" s="142"/>
      <c r="J251" s="38"/>
      <c r="K251" s="38"/>
      <c r="L251" s="42"/>
      <c r="M251" s="248"/>
      <c r="N251" s="249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144</v>
      </c>
      <c r="AU251" s="15" t="s">
        <v>85</v>
      </c>
    </row>
    <row r="252" spans="1:63" s="12" customFormat="1" ht="22.8" customHeight="1">
      <c r="A252" s="12"/>
      <c r="B252" s="217"/>
      <c r="C252" s="218"/>
      <c r="D252" s="219" t="s">
        <v>74</v>
      </c>
      <c r="E252" s="231" t="s">
        <v>161</v>
      </c>
      <c r="F252" s="231" t="s">
        <v>399</v>
      </c>
      <c r="G252" s="218"/>
      <c r="H252" s="218"/>
      <c r="I252" s="221"/>
      <c r="J252" s="232">
        <f>BK252</f>
        <v>0</v>
      </c>
      <c r="K252" s="218"/>
      <c r="L252" s="223"/>
      <c r="M252" s="224"/>
      <c r="N252" s="225"/>
      <c r="O252" s="225"/>
      <c r="P252" s="226">
        <f>SUM(P253:P290)</f>
        <v>0</v>
      </c>
      <c r="Q252" s="225"/>
      <c r="R252" s="226">
        <f>SUM(R253:R290)</f>
        <v>49.48617000000001</v>
      </c>
      <c r="S252" s="225"/>
      <c r="T252" s="227">
        <f>SUM(T253:T290)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8" t="s">
        <v>83</v>
      </c>
      <c r="AT252" s="229" t="s">
        <v>74</v>
      </c>
      <c r="AU252" s="229" t="s">
        <v>83</v>
      </c>
      <c r="AY252" s="228" t="s">
        <v>135</v>
      </c>
      <c r="BK252" s="230">
        <f>SUM(BK253:BK290)</f>
        <v>0</v>
      </c>
    </row>
    <row r="253" spans="1:65" s="2" customFormat="1" ht="16.5" customHeight="1">
      <c r="A253" s="36"/>
      <c r="B253" s="37"/>
      <c r="C253" s="233" t="s">
        <v>515</v>
      </c>
      <c r="D253" s="233" t="s">
        <v>137</v>
      </c>
      <c r="E253" s="234" t="s">
        <v>871</v>
      </c>
      <c r="F253" s="235" t="s">
        <v>402</v>
      </c>
      <c r="G253" s="236" t="s">
        <v>140</v>
      </c>
      <c r="H253" s="237">
        <v>425.8</v>
      </c>
      <c r="I253" s="238"/>
      <c r="J253" s="239">
        <f>ROUND(I253*H253,2)</f>
        <v>0</v>
      </c>
      <c r="K253" s="235" t="s">
        <v>141</v>
      </c>
      <c r="L253" s="42"/>
      <c r="M253" s="240" t="s">
        <v>1</v>
      </c>
      <c r="N253" s="241" t="s">
        <v>40</v>
      </c>
      <c r="O253" s="89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44" t="s">
        <v>142</v>
      </c>
      <c r="AT253" s="244" t="s">
        <v>137</v>
      </c>
      <c r="AU253" s="244" t="s">
        <v>85</v>
      </c>
      <c r="AY253" s="15" t="s">
        <v>135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15" t="s">
        <v>83</v>
      </c>
      <c r="BK253" s="245">
        <f>ROUND(I253*H253,2)</f>
        <v>0</v>
      </c>
      <c r="BL253" s="15" t="s">
        <v>142</v>
      </c>
      <c r="BM253" s="244" t="s">
        <v>872</v>
      </c>
    </row>
    <row r="254" spans="1:47" s="2" customFormat="1" ht="12">
      <c r="A254" s="36"/>
      <c r="B254" s="37"/>
      <c r="C254" s="38"/>
      <c r="D254" s="246" t="s">
        <v>144</v>
      </c>
      <c r="E254" s="38"/>
      <c r="F254" s="247" t="s">
        <v>404</v>
      </c>
      <c r="G254" s="38"/>
      <c r="H254" s="38"/>
      <c r="I254" s="142"/>
      <c r="J254" s="38"/>
      <c r="K254" s="38"/>
      <c r="L254" s="42"/>
      <c r="M254" s="248"/>
      <c r="N254" s="249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144</v>
      </c>
      <c r="AU254" s="15" t="s">
        <v>85</v>
      </c>
    </row>
    <row r="255" spans="1:47" s="2" customFormat="1" ht="12">
      <c r="A255" s="36"/>
      <c r="B255" s="37"/>
      <c r="C255" s="38"/>
      <c r="D255" s="246" t="s">
        <v>181</v>
      </c>
      <c r="E255" s="38"/>
      <c r="F255" s="250" t="s">
        <v>765</v>
      </c>
      <c r="G255" s="38"/>
      <c r="H255" s="38"/>
      <c r="I255" s="142"/>
      <c r="J255" s="38"/>
      <c r="K255" s="38"/>
      <c r="L255" s="42"/>
      <c r="M255" s="248"/>
      <c r="N255" s="249"/>
      <c r="O255" s="89"/>
      <c r="P255" s="89"/>
      <c r="Q255" s="89"/>
      <c r="R255" s="89"/>
      <c r="S255" s="89"/>
      <c r="T255" s="90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181</v>
      </c>
      <c r="AU255" s="15" t="s">
        <v>85</v>
      </c>
    </row>
    <row r="256" spans="1:65" s="2" customFormat="1" ht="16.5" customHeight="1">
      <c r="A256" s="36"/>
      <c r="B256" s="37"/>
      <c r="C256" s="233" t="s">
        <v>521</v>
      </c>
      <c r="D256" s="233" t="s">
        <v>137</v>
      </c>
      <c r="E256" s="234" t="s">
        <v>873</v>
      </c>
      <c r="F256" s="235" t="s">
        <v>874</v>
      </c>
      <c r="G256" s="236" t="s">
        <v>140</v>
      </c>
      <c r="H256" s="237">
        <v>152.8</v>
      </c>
      <c r="I256" s="238"/>
      <c r="J256" s="239">
        <f>ROUND(I256*H256,2)</f>
        <v>0</v>
      </c>
      <c r="K256" s="235" t="s">
        <v>141</v>
      </c>
      <c r="L256" s="42"/>
      <c r="M256" s="240" t="s">
        <v>1</v>
      </c>
      <c r="N256" s="241" t="s">
        <v>40</v>
      </c>
      <c r="O256" s="89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44" t="s">
        <v>142</v>
      </c>
      <c r="AT256" s="244" t="s">
        <v>137</v>
      </c>
      <c r="AU256" s="244" t="s">
        <v>85</v>
      </c>
      <c r="AY256" s="15" t="s">
        <v>135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15" t="s">
        <v>83</v>
      </c>
      <c r="BK256" s="245">
        <f>ROUND(I256*H256,2)</f>
        <v>0</v>
      </c>
      <c r="BL256" s="15" t="s">
        <v>142</v>
      </c>
      <c r="BM256" s="244" t="s">
        <v>875</v>
      </c>
    </row>
    <row r="257" spans="1:47" s="2" customFormat="1" ht="12">
      <c r="A257" s="36"/>
      <c r="B257" s="37"/>
      <c r="C257" s="38"/>
      <c r="D257" s="246" t="s">
        <v>144</v>
      </c>
      <c r="E257" s="38"/>
      <c r="F257" s="247" t="s">
        <v>876</v>
      </c>
      <c r="G257" s="38"/>
      <c r="H257" s="38"/>
      <c r="I257" s="142"/>
      <c r="J257" s="38"/>
      <c r="K257" s="38"/>
      <c r="L257" s="42"/>
      <c r="M257" s="248"/>
      <c r="N257" s="249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144</v>
      </c>
      <c r="AU257" s="15" t="s">
        <v>85</v>
      </c>
    </row>
    <row r="258" spans="1:47" s="2" customFormat="1" ht="12">
      <c r="A258" s="36"/>
      <c r="B258" s="37"/>
      <c r="C258" s="38"/>
      <c r="D258" s="246" t="s">
        <v>181</v>
      </c>
      <c r="E258" s="38"/>
      <c r="F258" s="250" t="s">
        <v>877</v>
      </c>
      <c r="G258" s="38"/>
      <c r="H258" s="38"/>
      <c r="I258" s="142"/>
      <c r="J258" s="38"/>
      <c r="K258" s="38"/>
      <c r="L258" s="42"/>
      <c r="M258" s="248"/>
      <c r="N258" s="249"/>
      <c r="O258" s="89"/>
      <c r="P258" s="89"/>
      <c r="Q258" s="89"/>
      <c r="R258" s="89"/>
      <c r="S258" s="89"/>
      <c r="T258" s="90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181</v>
      </c>
      <c r="AU258" s="15" t="s">
        <v>85</v>
      </c>
    </row>
    <row r="259" spans="1:65" s="2" customFormat="1" ht="16.5" customHeight="1">
      <c r="A259" s="36"/>
      <c r="B259" s="37"/>
      <c r="C259" s="233" t="s">
        <v>526</v>
      </c>
      <c r="D259" s="233" t="s">
        <v>137</v>
      </c>
      <c r="E259" s="234" t="s">
        <v>878</v>
      </c>
      <c r="F259" s="235" t="s">
        <v>879</v>
      </c>
      <c r="G259" s="236" t="s">
        <v>140</v>
      </c>
      <c r="H259" s="237">
        <v>206</v>
      </c>
      <c r="I259" s="238"/>
      <c r="J259" s="239">
        <f>ROUND(I259*H259,2)</f>
        <v>0</v>
      </c>
      <c r="K259" s="235" t="s">
        <v>141</v>
      </c>
      <c r="L259" s="42"/>
      <c r="M259" s="240" t="s">
        <v>1</v>
      </c>
      <c r="N259" s="241" t="s">
        <v>40</v>
      </c>
      <c r="O259" s="89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4" t="s">
        <v>142</v>
      </c>
      <c r="AT259" s="244" t="s">
        <v>137</v>
      </c>
      <c r="AU259" s="244" t="s">
        <v>85</v>
      </c>
      <c r="AY259" s="15" t="s">
        <v>135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15" t="s">
        <v>83</v>
      </c>
      <c r="BK259" s="245">
        <f>ROUND(I259*H259,2)</f>
        <v>0</v>
      </c>
      <c r="BL259" s="15" t="s">
        <v>142</v>
      </c>
      <c r="BM259" s="244" t="s">
        <v>880</v>
      </c>
    </row>
    <row r="260" spans="1:47" s="2" customFormat="1" ht="12">
      <c r="A260" s="36"/>
      <c r="B260" s="37"/>
      <c r="C260" s="38"/>
      <c r="D260" s="246" t="s">
        <v>144</v>
      </c>
      <c r="E260" s="38"/>
      <c r="F260" s="247" t="s">
        <v>881</v>
      </c>
      <c r="G260" s="38"/>
      <c r="H260" s="38"/>
      <c r="I260" s="142"/>
      <c r="J260" s="38"/>
      <c r="K260" s="38"/>
      <c r="L260" s="42"/>
      <c r="M260" s="248"/>
      <c r="N260" s="249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144</v>
      </c>
      <c r="AU260" s="15" t="s">
        <v>85</v>
      </c>
    </row>
    <row r="261" spans="1:47" s="2" customFormat="1" ht="12">
      <c r="A261" s="36"/>
      <c r="B261" s="37"/>
      <c r="C261" s="38"/>
      <c r="D261" s="246" t="s">
        <v>181</v>
      </c>
      <c r="E261" s="38"/>
      <c r="F261" s="250" t="s">
        <v>882</v>
      </c>
      <c r="G261" s="38"/>
      <c r="H261" s="38"/>
      <c r="I261" s="142"/>
      <c r="J261" s="38"/>
      <c r="K261" s="38"/>
      <c r="L261" s="42"/>
      <c r="M261" s="248"/>
      <c r="N261" s="249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181</v>
      </c>
      <c r="AU261" s="15" t="s">
        <v>85</v>
      </c>
    </row>
    <row r="262" spans="1:51" s="13" customFormat="1" ht="12">
      <c r="A262" s="13"/>
      <c r="B262" s="251"/>
      <c r="C262" s="252"/>
      <c r="D262" s="246" t="s">
        <v>183</v>
      </c>
      <c r="E262" s="253" t="s">
        <v>1</v>
      </c>
      <c r="F262" s="254" t="s">
        <v>883</v>
      </c>
      <c r="G262" s="252"/>
      <c r="H262" s="255">
        <v>206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183</v>
      </c>
      <c r="AU262" s="261" t="s">
        <v>85</v>
      </c>
      <c r="AV262" s="13" t="s">
        <v>85</v>
      </c>
      <c r="AW262" s="13" t="s">
        <v>31</v>
      </c>
      <c r="AX262" s="13" t="s">
        <v>83</v>
      </c>
      <c r="AY262" s="261" t="s">
        <v>135</v>
      </c>
    </row>
    <row r="263" spans="1:65" s="2" customFormat="1" ht="21.75" customHeight="1">
      <c r="A263" s="36"/>
      <c r="B263" s="37"/>
      <c r="C263" s="233" t="s">
        <v>531</v>
      </c>
      <c r="D263" s="233" t="s">
        <v>137</v>
      </c>
      <c r="E263" s="234" t="s">
        <v>884</v>
      </c>
      <c r="F263" s="235" t="s">
        <v>412</v>
      </c>
      <c r="G263" s="236" t="s">
        <v>140</v>
      </c>
      <c r="H263" s="237">
        <v>152.8</v>
      </c>
      <c r="I263" s="238"/>
      <c r="J263" s="239">
        <f>ROUND(I263*H263,2)</f>
        <v>0</v>
      </c>
      <c r="K263" s="235" t="s">
        <v>1</v>
      </c>
      <c r="L263" s="42"/>
      <c r="M263" s="240" t="s">
        <v>1</v>
      </c>
      <c r="N263" s="241" t="s">
        <v>40</v>
      </c>
      <c r="O263" s="89"/>
      <c r="P263" s="242">
        <f>O263*H263</f>
        <v>0</v>
      </c>
      <c r="Q263" s="242">
        <v>0</v>
      </c>
      <c r="R263" s="242">
        <f>Q263*H263</f>
        <v>0</v>
      </c>
      <c r="S263" s="242">
        <v>0</v>
      </c>
      <c r="T263" s="243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44" t="s">
        <v>142</v>
      </c>
      <c r="AT263" s="244" t="s">
        <v>137</v>
      </c>
      <c r="AU263" s="244" t="s">
        <v>85</v>
      </c>
      <c r="AY263" s="15" t="s">
        <v>135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15" t="s">
        <v>83</v>
      </c>
      <c r="BK263" s="245">
        <f>ROUND(I263*H263,2)</f>
        <v>0</v>
      </c>
      <c r="BL263" s="15" t="s">
        <v>142</v>
      </c>
      <c r="BM263" s="244" t="s">
        <v>885</v>
      </c>
    </row>
    <row r="264" spans="1:47" s="2" customFormat="1" ht="12">
      <c r="A264" s="36"/>
      <c r="B264" s="37"/>
      <c r="C264" s="38"/>
      <c r="D264" s="246" t="s">
        <v>144</v>
      </c>
      <c r="E264" s="38"/>
      <c r="F264" s="247" t="s">
        <v>414</v>
      </c>
      <c r="G264" s="38"/>
      <c r="H264" s="38"/>
      <c r="I264" s="142"/>
      <c r="J264" s="38"/>
      <c r="K264" s="38"/>
      <c r="L264" s="42"/>
      <c r="M264" s="248"/>
      <c r="N264" s="249"/>
      <c r="O264" s="89"/>
      <c r="P264" s="89"/>
      <c r="Q264" s="89"/>
      <c r="R264" s="89"/>
      <c r="S264" s="89"/>
      <c r="T264" s="90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144</v>
      </c>
      <c r="AU264" s="15" t="s">
        <v>85</v>
      </c>
    </row>
    <row r="265" spans="1:47" s="2" customFormat="1" ht="12">
      <c r="A265" s="36"/>
      <c r="B265" s="37"/>
      <c r="C265" s="38"/>
      <c r="D265" s="246" t="s">
        <v>181</v>
      </c>
      <c r="E265" s="38"/>
      <c r="F265" s="250" t="s">
        <v>886</v>
      </c>
      <c r="G265" s="38"/>
      <c r="H265" s="38"/>
      <c r="I265" s="142"/>
      <c r="J265" s="38"/>
      <c r="K265" s="38"/>
      <c r="L265" s="42"/>
      <c r="M265" s="248"/>
      <c r="N265" s="249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181</v>
      </c>
      <c r="AU265" s="15" t="s">
        <v>85</v>
      </c>
    </row>
    <row r="266" spans="1:65" s="2" customFormat="1" ht="21.75" customHeight="1">
      <c r="A266" s="36"/>
      <c r="B266" s="37"/>
      <c r="C266" s="233" t="s">
        <v>536</v>
      </c>
      <c r="D266" s="233" t="s">
        <v>137</v>
      </c>
      <c r="E266" s="234" t="s">
        <v>887</v>
      </c>
      <c r="F266" s="235" t="s">
        <v>412</v>
      </c>
      <c r="G266" s="236" t="s">
        <v>140</v>
      </c>
      <c r="H266" s="237">
        <v>206</v>
      </c>
      <c r="I266" s="238"/>
      <c r="J266" s="239">
        <f>ROUND(I266*H266,2)</f>
        <v>0</v>
      </c>
      <c r="K266" s="235" t="s">
        <v>1</v>
      </c>
      <c r="L266" s="42"/>
      <c r="M266" s="240" t="s">
        <v>1</v>
      </c>
      <c r="N266" s="241" t="s">
        <v>40</v>
      </c>
      <c r="O266" s="89"/>
      <c r="P266" s="242">
        <f>O266*H266</f>
        <v>0</v>
      </c>
      <c r="Q266" s="242">
        <v>0</v>
      </c>
      <c r="R266" s="242">
        <f>Q266*H266</f>
        <v>0</v>
      </c>
      <c r="S266" s="242">
        <v>0</v>
      </c>
      <c r="T266" s="243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4" t="s">
        <v>142</v>
      </c>
      <c r="AT266" s="244" t="s">
        <v>137</v>
      </c>
      <c r="AU266" s="244" t="s">
        <v>85</v>
      </c>
      <c r="AY266" s="15" t="s">
        <v>135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15" t="s">
        <v>83</v>
      </c>
      <c r="BK266" s="245">
        <f>ROUND(I266*H266,2)</f>
        <v>0</v>
      </c>
      <c r="BL266" s="15" t="s">
        <v>142</v>
      </c>
      <c r="BM266" s="244" t="s">
        <v>888</v>
      </c>
    </row>
    <row r="267" spans="1:47" s="2" customFormat="1" ht="12">
      <c r="A267" s="36"/>
      <c r="B267" s="37"/>
      <c r="C267" s="38"/>
      <c r="D267" s="246" t="s">
        <v>144</v>
      </c>
      <c r="E267" s="38"/>
      <c r="F267" s="247" t="s">
        <v>414</v>
      </c>
      <c r="G267" s="38"/>
      <c r="H267" s="38"/>
      <c r="I267" s="142"/>
      <c r="J267" s="38"/>
      <c r="K267" s="38"/>
      <c r="L267" s="42"/>
      <c r="M267" s="248"/>
      <c r="N267" s="249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144</v>
      </c>
      <c r="AU267" s="15" t="s">
        <v>85</v>
      </c>
    </row>
    <row r="268" spans="1:47" s="2" customFormat="1" ht="12">
      <c r="A268" s="36"/>
      <c r="B268" s="37"/>
      <c r="C268" s="38"/>
      <c r="D268" s="246" t="s">
        <v>181</v>
      </c>
      <c r="E268" s="38"/>
      <c r="F268" s="250" t="s">
        <v>889</v>
      </c>
      <c r="G268" s="38"/>
      <c r="H268" s="38"/>
      <c r="I268" s="142"/>
      <c r="J268" s="38"/>
      <c r="K268" s="38"/>
      <c r="L268" s="42"/>
      <c r="M268" s="248"/>
      <c r="N268" s="249"/>
      <c r="O268" s="89"/>
      <c r="P268" s="89"/>
      <c r="Q268" s="89"/>
      <c r="R268" s="89"/>
      <c r="S268" s="89"/>
      <c r="T268" s="90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181</v>
      </c>
      <c r="AU268" s="15" t="s">
        <v>85</v>
      </c>
    </row>
    <row r="269" spans="1:65" s="2" customFormat="1" ht="21.75" customHeight="1">
      <c r="A269" s="36"/>
      <c r="B269" s="37"/>
      <c r="C269" s="233" t="s">
        <v>541</v>
      </c>
      <c r="D269" s="233" t="s">
        <v>137</v>
      </c>
      <c r="E269" s="234" t="s">
        <v>652</v>
      </c>
      <c r="F269" s="235" t="s">
        <v>653</v>
      </c>
      <c r="G269" s="236" t="s">
        <v>140</v>
      </c>
      <c r="H269" s="237">
        <v>206</v>
      </c>
      <c r="I269" s="238"/>
      <c r="J269" s="239">
        <f>ROUND(I269*H269,2)</f>
        <v>0</v>
      </c>
      <c r="K269" s="235" t="s">
        <v>141</v>
      </c>
      <c r="L269" s="42"/>
      <c r="M269" s="240" t="s">
        <v>1</v>
      </c>
      <c r="N269" s="241" t="s">
        <v>40</v>
      </c>
      <c r="O269" s="89"/>
      <c r="P269" s="242">
        <f>O269*H269</f>
        <v>0</v>
      </c>
      <c r="Q269" s="242">
        <v>0</v>
      </c>
      <c r="R269" s="242">
        <f>Q269*H269</f>
        <v>0</v>
      </c>
      <c r="S269" s="242">
        <v>0</v>
      </c>
      <c r="T269" s="243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44" t="s">
        <v>142</v>
      </c>
      <c r="AT269" s="244" t="s">
        <v>137</v>
      </c>
      <c r="AU269" s="244" t="s">
        <v>85</v>
      </c>
      <c r="AY269" s="15" t="s">
        <v>135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5" t="s">
        <v>83</v>
      </c>
      <c r="BK269" s="245">
        <f>ROUND(I269*H269,2)</f>
        <v>0</v>
      </c>
      <c r="BL269" s="15" t="s">
        <v>142</v>
      </c>
      <c r="BM269" s="244" t="s">
        <v>890</v>
      </c>
    </row>
    <row r="270" spans="1:47" s="2" customFormat="1" ht="12">
      <c r="A270" s="36"/>
      <c r="B270" s="37"/>
      <c r="C270" s="38"/>
      <c r="D270" s="246" t="s">
        <v>144</v>
      </c>
      <c r="E270" s="38"/>
      <c r="F270" s="247" t="s">
        <v>655</v>
      </c>
      <c r="G270" s="38"/>
      <c r="H270" s="38"/>
      <c r="I270" s="142"/>
      <c r="J270" s="38"/>
      <c r="K270" s="38"/>
      <c r="L270" s="42"/>
      <c r="M270" s="248"/>
      <c r="N270" s="249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144</v>
      </c>
      <c r="AU270" s="15" t="s">
        <v>85</v>
      </c>
    </row>
    <row r="271" spans="1:47" s="2" customFormat="1" ht="12">
      <c r="A271" s="36"/>
      <c r="B271" s="37"/>
      <c r="C271" s="38"/>
      <c r="D271" s="246" t="s">
        <v>181</v>
      </c>
      <c r="E271" s="38"/>
      <c r="F271" s="250" t="s">
        <v>891</v>
      </c>
      <c r="G271" s="38"/>
      <c r="H271" s="38"/>
      <c r="I271" s="142"/>
      <c r="J271" s="38"/>
      <c r="K271" s="38"/>
      <c r="L271" s="42"/>
      <c r="M271" s="248"/>
      <c r="N271" s="249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181</v>
      </c>
      <c r="AU271" s="15" t="s">
        <v>85</v>
      </c>
    </row>
    <row r="272" spans="1:65" s="2" customFormat="1" ht="16.5" customHeight="1">
      <c r="A272" s="36"/>
      <c r="B272" s="37"/>
      <c r="C272" s="233" t="s">
        <v>547</v>
      </c>
      <c r="D272" s="233" t="s">
        <v>137</v>
      </c>
      <c r="E272" s="234" t="s">
        <v>657</v>
      </c>
      <c r="F272" s="235" t="s">
        <v>658</v>
      </c>
      <c r="G272" s="236" t="s">
        <v>140</v>
      </c>
      <c r="H272" s="237">
        <v>206</v>
      </c>
      <c r="I272" s="238"/>
      <c r="J272" s="239">
        <f>ROUND(I272*H272,2)</f>
        <v>0</v>
      </c>
      <c r="K272" s="235" t="s">
        <v>1</v>
      </c>
      <c r="L272" s="42"/>
      <c r="M272" s="240" t="s">
        <v>1</v>
      </c>
      <c r="N272" s="241" t="s">
        <v>40</v>
      </c>
      <c r="O272" s="89"/>
      <c r="P272" s="242">
        <f>O272*H272</f>
        <v>0</v>
      </c>
      <c r="Q272" s="242">
        <v>0</v>
      </c>
      <c r="R272" s="242">
        <f>Q272*H272</f>
        <v>0</v>
      </c>
      <c r="S272" s="242">
        <v>0</v>
      </c>
      <c r="T272" s="243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44" t="s">
        <v>142</v>
      </c>
      <c r="AT272" s="244" t="s">
        <v>137</v>
      </c>
      <c r="AU272" s="244" t="s">
        <v>85</v>
      </c>
      <c r="AY272" s="15" t="s">
        <v>135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15" t="s">
        <v>83</v>
      </c>
      <c r="BK272" s="245">
        <f>ROUND(I272*H272,2)</f>
        <v>0</v>
      </c>
      <c r="BL272" s="15" t="s">
        <v>142</v>
      </c>
      <c r="BM272" s="244" t="s">
        <v>892</v>
      </c>
    </row>
    <row r="273" spans="1:47" s="2" customFormat="1" ht="12">
      <c r="A273" s="36"/>
      <c r="B273" s="37"/>
      <c r="C273" s="38"/>
      <c r="D273" s="246" t="s">
        <v>144</v>
      </c>
      <c r="E273" s="38"/>
      <c r="F273" s="247" t="s">
        <v>660</v>
      </c>
      <c r="G273" s="38"/>
      <c r="H273" s="38"/>
      <c r="I273" s="142"/>
      <c r="J273" s="38"/>
      <c r="K273" s="38"/>
      <c r="L273" s="42"/>
      <c r="M273" s="248"/>
      <c r="N273" s="249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144</v>
      </c>
      <c r="AU273" s="15" t="s">
        <v>85</v>
      </c>
    </row>
    <row r="274" spans="1:47" s="2" customFormat="1" ht="12">
      <c r="A274" s="36"/>
      <c r="B274" s="37"/>
      <c r="C274" s="38"/>
      <c r="D274" s="246" t="s">
        <v>181</v>
      </c>
      <c r="E274" s="38"/>
      <c r="F274" s="250" t="s">
        <v>889</v>
      </c>
      <c r="G274" s="38"/>
      <c r="H274" s="38"/>
      <c r="I274" s="142"/>
      <c r="J274" s="38"/>
      <c r="K274" s="38"/>
      <c r="L274" s="42"/>
      <c r="M274" s="248"/>
      <c r="N274" s="249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181</v>
      </c>
      <c r="AU274" s="15" t="s">
        <v>85</v>
      </c>
    </row>
    <row r="275" spans="1:65" s="2" customFormat="1" ht="21.75" customHeight="1">
      <c r="A275" s="36"/>
      <c r="B275" s="37"/>
      <c r="C275" s="233" t="s">
        <v>552</v>
      </c>
      <c r="D275" s="233" t="s">
        <v>137</v>
      </c>
      <c r="E275" s="234" t="s">
        <v>663</v>
      </c>
      <c r="F275" s="235" t="s">
        <v>664</v>
      </c>
      <c r="G275" s="236" t="s">
        <v>140</v>
      </c>
      <c r="H275" s="237">
        <v>206</v>
      </c>
      <c r="I275" s="238"/>
      <c r="J275" s="239">
        <f>ROUND(I275*H275,2)</f>
        <v>0</v>
      </c>
      <c r="K275" s="235" t="s">
        <v>141</v>
      </c>
      <c r="L275" s="42"/>
      <c r="M275" s="240" t="s">
        <v>1</v>
      </c>
      <c r="N275" s="241" t="s">
        <v>40</v>
      </c>
      <c r="O275" s="89"/>
      <c r="P275" s="242">
        <f>O275*H275</f>
        <v>0</v>
      </c>
      <c r="Q275" s="242">
        <v>0</v>
      </c>
      <c r="R275" s="242">
        <f>Q275*H275</f>
        <v>0</v>
      </c>
      <c r="S275" s="242">
        <v>0</v>
      </c>
      <c r="T275" s="243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44" t="s">
        <v>142</v>
      </c>
      <c r="AT275" s="244" t="s">
        <v>137</v>
      </c>
      <c r="AU275" s="244" t="s">
        <v>85</v>
      </c>
      <c r="AY275" s="15" t="s">
        <v>135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15" t="s">
        <v>83</v>
      </c>
      <c r="BK275" s="245">
        <f>ROUND(I275*H275,2)</f>
        <v>0</v>
      </c>
      <c r="BL275" s="15" t="s">
        <v>142</v>
      </c>
      <c r="BM275" s="244" t="s">
        <v>893</v>
      </c>
    </row>
    <row r="276" spans="1:47" s="2" customFormat="1" ht="12">
      <c r="A276" s="36"/>
      <c r="B276" s="37"/>
      <c r="C276" s="38"/>
      <c r="D276" s="246" t="s">
        <v>144</v>
      </c>
      <c r="E276" s="38"/>
      <c r="F276" s="247" t="s">
        <v>666</v>
      </c>
      <c r="G276" s="38"/>
      <c r="H276" s="38"/>
      <c r="I276" s="142"/>
      <c r="J276" s="38"/>
      <c r="K276" s="38"/>
      <c r="L276" s="42"/>
      <c r="M276" s="248"/>
      <c r="N276" s="249"/>
      <c r="O276" s="89"/>
      <c r="P276" s="89"/>
      <c r="Q276" s="89"/>
      <c r="R276" s="89"/>
      <c r="S276" s="89"/>
      <c r="T276" s="90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144</v>
      </c>
      <c r="AU276" s="15" t="s">
        <v>85</v>
      </c>
    </row>
    <row r="277" spans="1:47" s="2" customFormat="1" ht="12">
      <c r="A277" s="36"/>
      <c r="B277" s="37"/>
      <c r="C277" s="38"/>
      <c r="D277" s="246" t="s">
        <v>181</v>
      </c>
      <c r="E277" s="38"/>
      <c r="F277" s="250" t="s">
        <v>894</v>
      </c>
      <c r="G277" s="38"/>
      <c r="H277" s="38"/>
      <c r="I277" s="142"/>
      <c r="J277" s="38"/>
      <c r="K277" s="38"/>
      <c r="L277" s="42"/>
      <c r="M277" s="248"/>
      <c r="N277" s="249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181</v>
      </c>
      <c r="AU277" s="15" t="s">
        <v>85</v>
      </c>
    </row>
    <row r="278" spans="1:65" s="2" customFormat="1" ht="21.75" customHeight="1">
      <c r="A278" s="36"/>
      <c r="B278" s="37"/>
      <c r="C278" s="233" t="s">
        <v>557</v>
      </c>
      <c r="D278" s="233" t="s">
        <v>137</v>
      </c>
      <c r="E278" s="234" t="s">
        <v>895</v>
      </c>
      <c r="F278" s="235" t="s">
        <v>896</v>
      </c>
      <c r="G278" s="236" t="s">
        <v>140</v>
      </c>
      <c r="H278" s="237">
        <v>425.8</v>
      </c>
      <c r="I278" s="238"/>
      <c r="J278" s="239">
        <f>ROUND(I278*H278,2)</f>
        <v>0</v>
      </c>
      <c r="K278" s="235" t="s">
        <v>141</v>
      </c>
      <c r="L278" s="42"/>
      <c r="M278" s="240" t="s">
        <v>1</v>
      </c>
      <c r="N278" s="241" t="s">
        <v>40</v>
      </c>
      <c r="O278" s="89"/>
      <c r="P278" s="242">
        <f>O278*H278</f>
        <v>0</v>
      </c>
      <c r="Q278" s="242">
        <v>0.08425</v>
      </c>
      <c r="R278" s="242">
        <f>Q278*H278</f>
        <v>35.873650000000005</v>
      </c>
      <c r="S278" s="242">
        <v>0</v>
      </c>
      <c r="T278" s="243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44" t="s">
        <v>142</v>
      </c>
      <c r="AT278" s="244" t="s">
        <v>137</v>
      </c>
      <c r="AU278" s="244" t="s">
        <v>85</v>
      </c>
      <c r="AY278" s="15" t="s">
        <v>135</v>
      </c>
      <c r="BE278" s="245">
        <f>IF(N278="základní",J278,0)</f>
        <v>0</v>
      </c>
      <c r="BF278" s="245">
        <f>IF(N278="snížená",J278,0)</f>
        <v>0</v>
      </c>
      <c r="BG278" s="245">
        <f>IF(N278="zákl. přenesená",J278,0)</f>
        <v>0</v>
      </c>
      <c r="BH278" s="245">
        <f>IF(N278="sníž. přenesená",J278,0)</f>
        <v>0</v>
      </c>
      <c r="BI278" s="245">
        <f>IF(N278="nulová",J278,0)</f>
        <v>0</v>
      </c>
      <c r="BJ278" s="15" t="s">
        <v>83</v>
      </c>
      <c r="BK278" s="245">
        <f>ROUND(I278*H278,2)</f>
        <v>0</v>
      </c>
      <c r="BL278" s="15" t="s">
        <v>142</v>
      </c>
      <c r="BM278" s="244" t="s">
        <v>897</v>
      </c>
    </row>
    <row r="279" spans="1:47" s="2" customFormat="1" ht="12">
      <c r="A279" s="36"/>
      <c r="B279" s="37"/>
      <c r="C279" s="38"/>
      <c r="D279" s="246" t="s">
        <v>144</v>
      </c>
      <c r="E279" s="38"/>
      <c r="F279" s="247" t="s">
        <v>898</v>
      </c>
      <c r="G279" s="38"/>
      <c r="H279" s="38"/>
      <c r="I279" s="142"/>
      <c r="J279" s="38"/>
      <c r="K279" s="38"/>
      <c r="L279" s="42"/>
      <c r="M279" s="248"/>
      <c r="N279" s="249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144</v>
      </c>
      <c r="AU279" s="15" t="s">
        <v>85</v>
      </c>
    </row>
    <row r="280" spans="1:47" s="2" customFormat="1" ht="12">
      <c r="A280" s="36"/>
      <c r="B280" s="37"/>
      <c r="C280" s="38"/>
      <c r="D280" s="246" t="s">
        <v>181</v>
      </c>
      <c r="E280" s="38"/>
      <c r="F280" s="250" t="s">
        <v>561</v>
      </c>
      <c r="G280" s="38"/>
      <c r="H280" s="38"/>
      <c r="I280" s="142"/>
      <c r="J280" s="38"/>
      <c r="K280" s="38"/>
      <c r="L280" s="42"/>
      <c r="M280" s="248"/>
      <c r="N280" s="249"/>
      <c r="O280" s="89"/>
      <c r="P280" s="89"/>
      <c r="Q280" s="89"/>
      <c r="R280" s="89"/>
      <c r="S280" s="89"/>
      <c r="T280" s="90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5" t="s">
        <v>181</v>
      </c>
      <c r="AU280" s="15" t="s">
        <v>85</v>
      </c>
    </row>
    <row r="281" spans="1:65" s="2" customFormat="1" ht="21.75" customHeight="1">
      <c r="A281" s="36"/>
      <c r="B281" s="37"/>
      <c r="C281" s="233" t="s">
        <v>899</v>
      </c>
      <c r="D281" s="233" t="s">
        <v>137</v>
      </c>
      <c r="E281" s="234" t="s">
        <v>900</v>
      </c>
      <c r="F281" s="235" t="s">
        <v>901</v>
      </c>
      <c r="G281" s="236" t="s">
        <v>140</v>
      </c>
      <c r="H281" s="237">
        <v>152.8</v>
      </c>
      <c r="I281" s="238"/>
      <c r="J281" s="239">
        <f>ROUND(I281*H281,2)</f>
        <v>0</v>
      </c>
      <c r="K281" s="235" t="s">
        <v>141</v>
      </c>
      <c r="L281" s="42"/>
      <c r="M281" s="240" t="s">
        <v>1</v>
      </c>
      <c r="N281" s="241" t="s">
        <v>40</v>
      </c>
      <c r="O281" s="89"/>
      <c r="P281" s="242">
        <f>O281*H281</f>
        <v>0</v>
      </c>
      <c r="Q281" s="242">
        <v>0.08565</v>
      </c>
      <c r="R281" s="242">
        <f>Q281*H281</f>
        <v>13.087320000000002</v>
      </c>
      <c r="S281" s="242">
        <v>0</v>
      </c>
      <c r="T281" s="243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44" t="s">
        <v>142</v>
      </c>
      <c r="AT281" s="244" t="s">
        <v>137</v>
      </c>
      <c r="AU281" s="244" t="s">
        <v>85</v>
      </c>
      <c r="AY281" s="15" t="s">
        <v>135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15" t="s">
        <v>83</v>
      </c>
      <c r="BK281" s="245">
        <f>ROUND(I281*H281,2)</f>
        <v>0</v>
      </c>
      <c r="BL281" s="15" t="s">
        <v>142</v>
      </c>
      <c r="BM281" s="244" t="s">
        <v>902</v>
      </c>
    </row>
    <row r="282" spans="1:47" s="2" customFormat="1" ht="12">
      <c r="A282" s="36"/>
      <c r="B282" s="37"/>
      <c r="C282" s="38"/>
      <c r="D282" s="246" t="s">
        <v>144</v>
      </c>
      <c r="E282" s="38"/>
      <c r="F282" s="247" t="s">
        <v>903</v>
      </c>
      <c r="G282" s="38"/>
      <c r="H282" s="38"/>
      <c r="I282" s="142"/>
      <c r="J282" s="38"/>
      <c r="K282" s="38"/>
      <c r="L282" s="42"/>
      <c r="M282" s="248"/>
      <c r="N282" s="249"/>
      <c r="O282" s="89"/>
      <c r="P282" s="89"/>
      <c r="Q282" s="89"/>
      <c r="R282" s="89"/>
      <c r="S282" s="89"/>
      <c r="T282" s="9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144</v>
      </c>
      <c r="AU282" s="15" t="s">
        <v>85</v>
      </c>
    </row>
    <row r="283" spans="1:47" s="2" customFormat="1" ht="12">
      <c r="A283" s="36"/>
      <c r="B283" s="37"/>
      <c r="C283" s="38"/>
      <c r="D283" s="246" t="s">
        <v>181</v>
      </c>
      <c r="E283" s="38"/>
      <c r="F283" s="250" t="s">
        <v>886</v>
      </c>
      <c r="G283" s="38"/>
      <c r="H283" s="38"/>
      <c r="I283" s="142"/>
      <c r="J283" s="38"/>
      <c r="K283" s="38"/>
      <c r="L283" s="42"/>
      <c r="M283" s="248"/>
      <c r="N283" s="249"/>
      <c r="O283" s="89"/>
      <c r="P283" s="89"/>
      <c r="Q283" s="89"/>
      <c r="R283" s="89"/>
      <c r="S283" s="89"/>
      <c r="T283" s="90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5" t="s">
        <v>181</v>
      </c>
      <c r="AU283" s="15" t="s">
        <v>85</v>
      </c>
    </row>
    <row r="284" spans="1:65" s="2" customFormat="1" ht="21.75" customHeight="1">
      <c r="A284" s="36"/>
      <c r="B284" s="37"/>
      <c r="C284" s="233" t="s">
        <v>904</v>
      </c>
      <c r="D284" s="233" t="s">
        <v>137</v>
      </c>
      <c r="E284" s="234" t="s">
        <v>905</v>
      </c>
      <c r="F284" s="235" t="s">
        <v>906</v>
      </c>
      <c r="G284" s="236" t="s">
        <v>140</v>
      </c>
      <c r="H284" s="237">
        <v>5.2</v>
      </c>
      <c r="I284" s="238"/>
      <c r="J284" s="239">
        <f>ROUND(I284*H284,2)</f>
        <v>0</v>
      </c>
      <c r="K284" s="235" t="s">
        <v>141</v>
      </c>
      <c r="L284" s="42"/>
      <c r="M284" s="240" t="s">
        <v>1</v>
      </c>
      <c r="N284" s="241" t="s">
        <v>40</v>
      </c>
      <c r="O284" s="89"/>
      <c r="P284" s="242">
        <f>O284*H284</f>
        <v>0</v>
      </c>
      <c r="Q284" s="242">
        <v>0.101</v>
      </c>
      <c r="R284" s="242">
        <f>Q284*H284</f>
        <v>0.5252</v>
      </c>
      <c r="S284" s="242">
        <v>0</v>
      </c>
      <c r="T284" s="243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44" t="s">
        <v>142</v>
      </c>
      <c r="AT284" s="244" t="s">
        <v>137</v>
      </c>
      <c r="AU284" s="244" t="s">
        <v>85</v>
      </c>
      <c r="AY284" s="15" t="s">
        <v>135</v>
      </c>
      <c r="BE284" s="245">
        <f>IF(N284="základní",J284,0)</f>
        <v>0</v>
      </c>
      <c r="BF284" s="245">
        <f>IF(N284="snížená",J284,0)</f>
        <v>0</v>
      </c>
      <c r="BG284" s="245">
        <f>IF(N284="zákl. přenesená",J284,0)</f>
        <v>0</v>
      </c>
      <c r="BH284" s="245">
        <f>IF(N284="sníž. přenesená",J284,0)</f>
        <v>0</v>
      </c>
      <c r="BI284" s="245">
        <f>IF(N284="nulová",J284,0)</f>
        <v>0</v>
      </c>
      <c r="BJ284" s="15" t="s">
        <v>83</v>
      </c>
      <c r="BK284" s="245">
        <f>ROUND(I284*H284,2)</f>
        <v>0</v>
      </c>
      <c r="BL284" s="15" t="s">
        <v>142</v>
      </c>
      <c r="BM284" s="244" t="s">
        <v>907</v>
      </c>
    </row>
    <row r="285" spans="1:47" s="2" customFormat="1" ht="12">
      <c r="A285" s="36"/>
      <c r="B285" s="37"/>
      <c r="C285" s="38"/>
      <c r="D285" s="246" t="s">
        <v>144</v>
      </c>
      <c r="E285" s="38"/>
      <c r="F285" s="247" t="s">
        <v>908</v>
      </c>
      <c r="G285" s="38"/>
      <c r="H285" s="38"/>
      <c r="I285" s="142"/>
      <c r="J285" s="38"/>
      <c r="K285" s="38"/>
      <c r="L285" s="42"/>
      <c r="M285" s="248"/>
      <c r="N285" s="249"/>
      <c r="O285" s="89"/>
      <c r="P285" s="89"/>
      <c r="Q285" s="89"/>
      <c r="R285" s="89"/>
      <c r="S285" s="89"/>
      <c r="T285" s="90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5" t="s">
        <v>144</v>
      </c>
      <c r="AU285" s="15" t="s">
        <v>85</v>
      </c>
    </row>
    <row r="286" spans="1:47" s="2" customFormat="1" ht="12">
      <c r="A286" s="36"/>
      <c r="B286" s="37"/>
      <c r="C286" s="38"/>
      <c r="D286" s="246" t="s">
        <v>181</v>
      </c>
      <c r="E286" s="38"/>
      <c r="F286" s="250" t="s">
        <v>909</v>
      </c>
      <c r="G286" s="38"/>
      <c r="H286" s="38"/>
      <c r="I286" s="142"/>
      <c r="J286" s="38"/>
      <c r="K286" s="38"/>
      <c r="L286" s="42"/>
      <c r="M286" s="248"/>
      <c r="N286" s="249"/>
      <c r="O286" s="89"/>
      <c r="P286" s="89"/>
      <c r="Q286" s="89"/>
      <c r="R286" s="89"/>
      <c r="S286" s="89"/>
      <c r="T286" s="90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181</v>
      </c>
      <c r="AU286" s="15" t="s">
        <v>85</v>
      </c>
    </row>
    <row r="287" spans="1:65" s="2" customFormat="1" ht="21.75" customHeight="1">
      <c r="A287" s="36"/>
      <c r="B287" s="37"/>
      <c r="C287" s="233" t="s">
        <v>910</v>
      </c>
      <c r="D287" s="233" t="s">
        <v>137</v>
      </c>
      <c r="E287" s="234" t="s">
        <v>911</v>
      </c>
      <c r="F287" s="235" t="s">
        <v>912</v>
      </c>
      <c r="G287" s="236" t="s">
        <v>292</v>
      </c>
      <c r="H287" s="237">
        <v>32.22</v>
      </c>
      <c r="I287" s="238"/>
      <c r="J287" s="239">
        <f>ROUND(I287*H287,2)</f>
        <v>0</v>
      </c>
      <c r="K287" s="235" t="s">
        <v>1</v>
      </c>
      <c r="L287" s="42"/>
      <c r="M287" s="240" t="s">
        <v>1</v>
      </c>
      <c r="N287" s="241" t="s">
        <v>40</v>
      </c>
      <c r="O287" s="89"/>
      <c r="P287" s="242">
        <f>O287*H287</f>
        <v>0</v>
      </c>
      <c r="Q287" s="242">
        <v>0</v>
      </c>
      <c r="R287" s="242">
        <f>Q287*H287</f>
        <v>0</v>
      </c>
      <c r="S287" s="242">
        <v>0</v>
      </c>
      <c r="T287" s="243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44" t="s">
        <v>142</v>
      </c>
      <c r="AT287" s="244" t="s">
        <v>137</v>
      </c>
      <c r="AU287" s="244" t="s">
        <v>85</v>
      </c>
      <c r="AY287" s="15" t="s">
        <v>135</v>
      </c>
      <c r="BE287" s="245">
        <f>IF(N287="základní",J287,0)</f>
        <v>0</v>
      </c>
      <c r="BF287" s="245">
        <f>IF(N287="snížená",J287,0)</f>
        <v>0</v>
      </c>
      <c r="BG287" s="245">
        <f>IF(N287="zákl. přenesená",J287,0)</f>
        <v>0</v>
      </c>
      <c r="BH287" s="245">
        <f>IF(N287="sníž. přenesená",J287,0)</f>
        <v>0</v>
      </c>
      <c r="BI287" s="245">
        <f>IF(N287="nulová",J287,0)</f>
        <v>0</v>
      </c>
      <c r="BJ287" s="15" t="s">
        <v>83</v>
      </c>
      <c r="BK287" s="245">
        <f>ROUND(I287*H287,2)</f>
        <v>0</v>
      </c>
      <c r="BL287" s="15" t="s">
        <v>142</v>
      </c>
      <c r="BM287" s="244" t="s">
        <v>913</v>
      </c>
    </row>
    <row r="288" spans="1:47" s="2" customFormat="1" ht="12">
      <c r="A288" s="36"/>
      <c r="B288" s="37"/>
      <c r="C288" s="38"/>
      <c r="D288" s="246" t="s">
        <v>144</v>
      </c>
      <c r="E288" s="38"/>
      <c r="F288" s="247" t="s">
        <v>912</v>
      </c>
      <c r="G288" s="38"/>
      <c r="H288" s="38"/>
      <c r="I288" s="142"/>
      <c r="J288" s="38"/>
      <c r="K288" s="38"/>
      <c r="L288" s="42"/>
      <c r="M288" s="248"/>
      <c r="N288" s="249"/>
      <c r="O288" s="89"/>
      <c r="P288" s="89"/>
      <c r="Q288" s="89"/>
      <c r="R288" s="89"/>
      <c r="S288" s="89"/>
      <c r="T288" s="90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144</v>
      </c>
      <c r="AU288" s="15" t="s">
        <v>85</v>
      </c>
    </row>
    <row r="289" spans="1:47" s="2" customFormat="1" ht="12">
      <c r="A289" s="36"/>
      <c r="B289" s="37"/>
      <c r="C289" s="38"/>
      <c r="D289" s="246" t="s">
        <v>181</v>
      </c>
      <c r="E289" s="38"/>
      <c r="F289" s="250" t="s">
        <v>914</v>
      </c>
      <c r="G289" s="38"/>
      <c r="H289" s="38"/>
      <c r="I289" s="142"/>
      <c r="J289" s="38"/>
      <c r="K289" s="38"/>
      <c r="L289" s="42"/>
      <c r="M289" s="248"/>
      <c r="N289" s="249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5" t="s">
        <v>181</v>
      </c>
      <c r="AU289" s="15" t="s">
        <v>85</v>
      </c>
    </row>
    <row r="290" spans="1:51" s="13" customFormat="1" ht="12">
      <c r="A290" s="13"/>
      <c r="B290" s="251"/>
      <c r="C290" s="252"/>
      <c r="D290" s="246" t="s">
        <v>183</v>
      </c>
      <c r="E290" s="253" t="s">
        <v>1</v>
      </c>
      <c r="F290" s="254" t="s">
        <v>915</v>
      </c>
      <c r="G290" s="252"/>
      <c r="H290" s="255">
        <v>32.22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1" t="s">
        <v>183</v>
      </c>
      <c r="AU290" s="261" t="s">
        <v>85</v>
      </c>
      <c r="AV290" s="13" t="s">
        <v>85</v>
      </c>
      <c r="AW290" s="13" t="s">
        <v>4</v>
      </c>
      <c r="AX290" s="13" t="s">
        <v>83</v>
      </c>
      <c r="AY290" s="261" t="s">
        <v>135</v>
      </c>
    </row>
    <row r="291" spans="1:63" s="12" customFormat="1" ht="22.8" customHeight="1">
      <c r="A291" s="12"/>
      <c r="B291" s="217"/>
      <c r="C291" s="218"/>
      <c r="D291" s="219" t="s">
        <v>74</v>
      </c>
      <c r="E291" s="231" t="s">
        <v>176</v>
      </c>
      <c r="F291" s="231" t="s">
        <v>673</v>
      </c>
      <c r="G291" s="218"/>
      <c r="H291" s="218"/>
      <c r="I291" s="221"/>
      <c r="J291" s="232">
        <f>BK291</f>
        <v>0</v>
      </c>
      <c r="K291" s="218"/>
      <c r="L291" s="223"/>
      <c r="M291" s="224"/>
      <c r="N291" s="225"/>
      <c r="O291" s="225"/>
      <c r="P291" s="226">
        <f>SUM(P292:P301)</f>
        <v>0</v>
      </c>
      <c r="Q291" s="225"/>
      <c r="R291" s="226">
        <f>SUM(R292:R301)</f>
        <v>0.65198</v>
      </c>
      <c r="S291" s="225"/>
      <c r="T291" s="227">
        <f>SUM(T292:T301)</f>
        <v>3.84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8" t="s">
        <v>83</v>
      </c>
      <c r="AT291" s="229" t="s">
        <v>74</v>
      </c>
      <c r="AU291" s="229" t="s">
        <v>83</v>
      </c>
      <c r="AY291" s="228" t="s">
        <v>135</v>
      </c>
      <c r="BK291" s="230">
        <f>SUM(BK292:BK301)</f>
        <v>0</v>
      </c>
    </row>
    <row r="292" spans="1:65" s="2" customFormat="1" ht="21.75" customHeight="1">
      <c r="A292" s="36"/>
      <c r="B292" s="37"/>
      <c r="C292" s="233" t="s">
        <v>916</v>
      </c>
      <c r="D292" s="233" t="s">
        <v>137</v>
      </c>
      <c r="E292" s="234" t="s">
        <v>674</v>
      </c>
      <c r="F292" s="235" t="s">
        <v>675</v>
      </c>
      <c r="G292" s="236" t="s">
        <v>148</v>
      </c>
      <c r="H292" s="237">
        <v>2</v>
      </c>
      <c r="I292" s="238"/>
      <c r="J292" s="239">
        <f>ROUND(I292*H292,2)</f>
        <v>0</v>
      </c>
      <c r="K292" s="235" t="s">
        <v>141</v>
      </c>
      <c r="L292" s="42"/>
      <c r="M292" s="240" t="s">
        <v>1</v>
      </c>
      <c r="N292" s="241" t="s">
        <v>40</v>
      </c>
      <c r="O292" s="89"/>
      <c r="P292" s="242">
        <f>O292*H292</f>
        <v>0</v>
      </c>
      <c r="Q292" s="242">
        <v>0</v>
      </c>
      <c r="R292" s="242">
        <f>Q292*H292</f>
        <v>0</v>
      </c>
      <c r="S292" s="242">
        <v>1.92</v>
      </c>
      <c r="T292" s="243">
        <f>S292*H292</f>
        <v>3.84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44" t="s">
        <v>142</v>
      </c>
      <c r="AT292" s="244" t="s">
        <v>137</v>
      </c>
      <c r="AU292" s="244" t="s">
        <v>85</v>
      </c>
      <c r="AY292" s="15" t="s">
        <v>135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15" t="s">
        <v>83</v>
      </c>
      <c r="BK292" s="245">
        <f>ROUND(I292*H292,2)</f>
        <v>0</v>
      </c>
      <c r="BL292" s="15" t="s">
        <v>142</v>
      </c>
      <c r="BM292" s="244" t="s">
        <v>917</v>
      </c>
    </row>
    <row r="293" spans="1:47" s="2" customFormat="1" ht="12">
      <c r="A293" s="36"/>
      <c r="B293" s="37"/>
      <c r="C293" s="38"/>
      <c r="D293" s="246" t="s">
        <v>144</v>
      </c>
      <c r="E293" s="38"/>
      <c r="F293" s="247" t="s">
        <v>677</v>
      </c>
      <c r="G293" s="38"/>
      <c r="H293" s="38"/>
      <c r="I293" s="142"/>
      <c r="J293" s="38"/>
      <c r="K293" s="38"/>
      <c r="L293" s="42"/>
      <c r="M293" s="248"/>
      <c r="N293" s="249"/>
      <c r="O293" s="89"/>
      <c r="P293" s="89"/>
      <c r="Q293" s="89"/>
      <c r="R293" s="89"/>
      <c r="S293" s="89"/>
      <c r="T293" s="90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5" t="s">
        <v>144</v>
      </c>
      <c r="AU293" s="15" t="s">
        <v>85</v>
      </c>
    </row>
    <row r="294" spans="1:47" s="2" customFormat="1" ht="12">
      <c r="A294" s="36"/>
      <c r="B294" s="37"/>
      <c r="C294" s="38"/>
      <c r="D294" s="246" t="s">
        <v>181</v>
      </c>
      <c r="E294" s="38"/>
      <c r="F294" s="250" t="s">
        <v>678</v>
      </c>
      <c r="G294" s="38"/>
      <c r="H294" s="38"/>
      <c r="I294" s="142"/>
      <c r="J294" s="38"/>
      <c r="K294" s="38"/>
      <c r="L294" s="42"/>
      <c r="M294" s="248"/>
      <c r="N294" s="249"/>
      <c r="O294" s="89"/>
      <c r="P294" s="89"/>
      <c r="Q294" s="89"/>
      <c r="R294" s="89"/>
      <c r="S294" s="89"/>
      <c r="T294" s="90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181</v>
      </c>
      <c r="AU294" s="15" t="s">
        <v>85</v>
      </c>
    </row>
    <row r="295" spans="1:65" s="2" customFormat="1" ht="21.75" customHeight="1">
      <c r="A295" s="36"/>
      <c r="B295" s="37"/>
      <c r="C295" s="233" t="s">
        <v>918</v>
      </c>
      <c r="D295" s="233" t="s">
        <v>137</v>
      </c>
      <c r="E295" s="234" t="s">
        <v>919</v>
      </c>
      <c r="F295" s="235" t="s">
        <v>920</v>
      </c>
      <c r="G295" s="236" t="s">
        <v>154</v>
      </c>
      <c r="H295" s="237">
        <v>1</v>
      </c>
      <c r="I295" s="238"/>
      <c r="J295" s="239">
        <f>ROUND(I295*H295,2)</f>
        <v>0</v>
      </c>
      <c r="K295" s="235" t="s">
        <v>1</v>
      </c>
      <c r="L295" s="42"/>
      <c r="M295" s="240" t="s">
        <v>1</v>
      </c>
      <c r="N295" s="241" t="s">
        <v>40</v>
      </c>
      <c r="O295" s="89"/>
      <c r="P295" s="242">
        <f>O295*H295</f>
        <v>0</v>
      </c>
      <c r="Q295" s="242">
        <v>0.3409</v>
      </c>
      <c r="R295" s="242">
        <f>Q295*H295</f>
        <v>0.3409</v>
      </c>
      <c r="S295" s="242">
        <v>0</v>
      </c>
      <c r="T295" s="243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44" t="s">
        <v>142</v>
      </c>
      <c r="AT295" s="244" t="s">
        <v>137</v>
      </c>
      <c r="AU295" s="244" t="s">
        <v>85</v>
      </c>
      <c r="AY295" s="15" t="s">
        <v>135</v>
      </c>
      <c r="BE295" s="245">
        <f>IF(N295="základní",J295,0)</f>
        <v>0</v>
      </c>
      <c r="BF295" s="245">
        <f>IF(N295="snížená",J295,0)</f>
        <v>0</v>
      </c>
      <c r="BG295" s="245">
        <f>IF(N295="zákl. přenesená",J295,0)</f>
        <v>0</v>
      </c>
      <c r="BH295" s="245">
        <f>IF(N295="sníž. přenesená",J295,0)</f>
        <v>0</v>
      </c>
      <c r="BI295" s="245">
        <f>IF(N295="nulová",J295,0)</f>
        <v>0</v>
      </c>
      <c r="BJ295" s="15" t="s">
        <v>83</v>
      </c>
      <c r="BK295" s="245">
        <f>ROUND(I295*H295,2)</f>
        <v>0</v>
      </c>
      <c r="BL295" s="15" t="s">
        <v>142</v>
      </c>
      <c r="BM295" s="244" t="s">
        <v>921</v>
      </c>
    </row>
    <row r="296" spans="1:47" s="2" customFormat="1" ht="12">
      <c r="A296" s="36"/>
      <c r="B296" s="37"/>
      <c r="C296" s="38"/>
      <c r="D296" s="246" t="s">
        <v>144</v>
      </c>
      <c r="E296" s="38"/>
      <c r="F296" s="247" t="s">
        <v>922</v>
      </c>
      <c r="G296" s="38"/>
      <c r="H296" s="38"/>
      <c r="I296" s="142"/>
      <c r="J296" s="38"/>
      <c r="K296" s="38"/>
      <c r="L296" s="42"/>
      <c r="M296" s="248"/>
      <c r="N296" s="249"/>
      <c r="O296" s="89"/>
      <c r="P296" s="89"/>
      <c r="Q296" s="89"/>
      <c r="R296" s="89"/>
      <c r="S296" s="89"/>
      <c r="T296" s="90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5" t="s">
        <v>144</v>
      </c>
      <c r="AU296" s="15" t="s">
        <v>85</v>
      </c>
    </row>
    <row r="297" spans="1:47" s="2" customFormat="1" ht="12">
      <c r="A297" s="36"/>
      <c r="B297" s="37"/>
      <c r="C297" s="38"/>
      <c r="D297" s="246" t="s">
        <v>181</v>
      </c>
      <c r="E297" s="38"/>
      <c r="F297" s="250" t="s">
        <v>923</v>
      </c>
      <c r="G297" s="38"/>
      <c r="H297" s="38"/>
      <c r="I297" s="142"/>
      <c r="J297" s="38"/>
      <c r="K297" s="38"/>
      <c r="L297" s="42"/>
      <c r="M297" s="248"/>
      <c r="N297" s="249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181</v>
      </c>
      <c r="AU297" s="15" t="s">
        <v>85</v>
      </c>
    </row>
    <row r="298" spans="1:65" s="2" customFormat="1" ht="21.75" customHeight="1">
      <c r="A298" s="36"/>
      <c r="B298" s="37"/>
      <c r="C298" s="233" t="s">
        <v>924</v>
      </c>
      <c r="D298" s="233" t="s">
        <v>137</v>
      </c>
      <c r="E298" s="234" t="s">
        <v>688</v>
      </c>
      <c r="F298" s="235" t="s">
        <v>689</v>
      </c>
      <c r="G298" s="236" t="s">
        <v>154</v>
      </c>
      <c r="H298" s="237">
        <v>1</v>
      </c>
      <c r="I298" s="238"/>
      <c r="J298" s="239">
        <f>ROUND(I298*H298,2)</f>
        <v>0</v>
      </c>
      <c r="K298" s="235" t="s">
        <v>141</v>
      </c>
      <c r="L298" s="42"/>
      <c r="M298" s="240" t="s">
        <v>1</v>
      </c>
      <c r="N298" s="241" t="s">
        <v>40</v>
      </c>
      <c r="O298" s="89"/>
      <c r="P298" s="242">
        <f>O298*H298</f>
        <v>0</v>
      </c>
      <c r="Q298" s="242">
        <v>0.31108</v>
      </c>
      <c r="R298" s="242">
        <f>Q298*H298</f>
        <v>0.31108</v>
      </c>
      <c r="S298" s="242">
        <v>0</v>
      </c>
      <c r="T298" s="243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44" t="s">
        <v>142</v>
      </c>
      <c r="AT298" s="244" t="s">
        <v>137</v>
      </c>
      <c r="AU298" s="244" t="s">
        <v>85</v>
      </c>
      <c r="AY298" s="15" t="s">
        <v>135</v>
      </c>
      <c r="BE298" s="245">
        <f>IF(N298="základní",J298,0)</f>
        <v>0</v>
      </c>
      <c r="BF298" s="245">
        <f>IF(N298="snížená",J298,0)</f>
        <v>0</v>
      </c>
      <c r="BG298" s="245">
        <f>IF(N298="zákl. přenesená",J298,0)</f>
        <v>0</v>
      </c>
      <c r="BH298" s="245">
        <f>IF(N298="sníž. přenesená",J298,0)</f>
        <v>0</v>
      </c>
      <c r="BI298" s="245">
        <f>IF(N298="nulová",J298,0)</f>
        <v>0</v>
      </c>
      <c r="BJ298" s="15" t="s">
        <v>83</v>
      </c>
      <c r="BK298" s="245">
        <f>ROUND(I298*H298,2)</f>
        <v>0</v>
      </c>
      <c r="BL298" s="15" t="s">
        <v>142</v>
      </c>
      <c r="BM298" s="244" t="s">
        <v>925</v>
      </c>
    </row>
    <row r="299" spans="1:47" s="2" customFormat="1" ht="12">
      <c r="A299" s="36"/>
      <c r="B299" s="37"/>
      <c r="C299" s="38"/>
      <c r="D299" s="246" t="s">
        <v>144</v>
      </c>
      <c r="E299" s="38"/>
      <c r="F299" s="247" t="s">
        <v>691</v>
      </c>
      <c r="G299" s="38"/>
      <c r="H299" s="38"/>
      <c r="I299" s="142"/>
      <c r="J299" s="38"/>
      <c r="K299" s="38"/>
      <c r="L299" s="42"/>
      <c r="M299" s="248"/>
      <c r="N299" s="249"/>
      <c r="O299" s="89"/>
      <c r="P299" s="89"/>
      <c r="Q299" s="89"/>
      <c r="R299" s="89"/>
      <c r="S299" s="89"/>
      <c r="T299" s="90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5" t="s">
        <v>144</v>
      </c>
      <c r="AU299" s="15" t="s">
        <v>85</v>
      </c>
    </row>
    <row r="300" spans="1:65" s="2" customFormat="1" ht="21.75" customHeight="1">
      <c r="A300" s="36"/>
      <c r="B300" s="37"/>
      <c r="C300" s="265" t="s">
        <v>926</v>
      </c>
      <c r="D300" s="265" t="s">
        <v>510</v>
      </c>
      <c r="E300" s="266" t="s">
        <v>927</v>
      </c>
      <c r="F300" s="267" t="s">
        <v>928</v>
      </c>
      <c r="G300" s="268" t="s">
        <v>292</v>
      </c>
      <c r="H300" s="269">
        <v>11</v>
      </c>
      <c r="I300" s="270"/>
      <c r="J300" s="271">
        <f>ROUND(I300*H300,2)</f>
        <v>0</v>
      </c>
      <c r="K300" s="267" t="s">
        <v>1</v>
      </c>
      <c r="L300" s="272"/>
      <c r="M300" s="273" t="s">
        <v>1</v>
      </c>
      <c r="N300" s="274" t="s">
        <v>40</v>
      </c>
      <c r="O300" s="89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44" t="s">
        <v>176</v>
      </c>
      <c r="AT300" s="244" t="s">
        <v>510</v>
      </c>
      <c r="AU300" s="244" t="s">
        <v>85</v>
      </c>
      <c r="AY300" s="15" t="s">
        <v>135</v>
      </c>
      <c r="BE300" s="245">
        <f>IF(N300="základní",J300,0)</f>
        <v>0</v>
      </c>
      <c r="BF300" s="245">
        <f>IF(N300="snížená",J300,0)</f>
        <v>0</v>
      </c>
      <c r="BG300" s="245">
        <f>IF(N300="zákl. přenesená",J300,0)</f>
        <v>0</v>
      </c>
      <c r="BH300" s="245">
        <f>IF(N300="sníž. přenesená",J300,0)</f>
        <v>0</v>
      </c>
      <c r="BI300" s="245">
        <f>IF(N300="nulová",J300,0)</f>
        <v>0</v>
      </c>
      <c r="BJ300" s="15" t="s">
        <v>83</v>
      </c>
      <c r="BK300" s="245">
        <f>ROUND(I300*H300,2)</f>
        <v>0</v>
      </c>
      <c r="BL300" s="15" t="s">
        <v>142</v>
      </c>
      <c r="BM300" s="244" t="s">
        <v>929</v>
      </c>
    </row>
    <row r="301" spans="1:47" s="2" customFormat="1" ht="12">
      <c r="A301" s="36"/>
      <c r="B301" s="37"/>
      <c r="C301" s="38"/>
      <c r="D301" s="246" t="s">
        <v>144</v>
      </c>
      <c r="E301" s="38"/>
      <c r="F301" s="247" t="s">
        <v>928</v>
      </c>
      <c r="G301" s="38"/>
      <c r="H301" s="38"/>
      <c r="I301" s="142"/>
      <c r="J301" s="38"/>
      <c r="K301" s="38"/>
      <c r="L301" s="42"/>
      <c r="M301" s="248"/>
      <c r="N301" s="249"/>
      <c r="O301" s="89"/>
      <c r="P301" s="89"/>
      <c r="Q301" s="89"/>
      <c r="R301" s="89"/>
      <c r="S301" s="89"/>
      <c r="T301" s="90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5" t="s">
        <v>144</v>
      </c>
      <c r="AU301" s="15" t="s">
        <v>85</v>
      </c>
    </row>
    <row r="302" spans="1:63" s="12" customFormat="1" ht="22.8" customHeight="1">
      <c r="A302" s="12"/>
      <c r="B302" s="217"/>
      <c r="C302" s="218"/>
      <c r="D302" s="219" t="s">
        <v>74</v>
      </c>
      <c r="E302" s="231" t="s">
        <v>185</v>
      </c>
      <c r="F302" s="231" t="s">
        <v>430</v>
      </c>
      <c r="G302" s="218"/>
      <c r="H302" s="218"/>
      <c r="I302" s="221"/>
      <c r="J302" s="232">
        <f>BK302</f>
        <v>0</v>
      </c>
      <c r="K302" s="218"/>
      <c r="L302" s="223"/>
      <c r="M302" s="224"/>
      <c r="N302" s="225"/>
      <c r="O302" s="225"/>
      <c r="P302" s="226">
        <f>SUM(P303:P318)</f>
        <v>0</v>
      </c>
      <c r="Q302" s="225"/>
      <c r="R302" s="226">
        <f>SUM(R303:R318)</f>
        <v>101.56093500000001</v>
      </c>
      <c r="S302" s="225"/>
      <c r="T302" s="227">
        <f>SUM(T303:T318)</f>
        <v>5.5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8" t="s">
        <v>83</v>
      </c>
      <c r="AT302" s="229" t="s">
        <v>74</v>
      </c>
      <c r="AU302" s="229" t="s">
        <v>83</v>
      </c>
      <c r="AY302" s="228" t="s">
        <v>135</v>
      </c>
      <c r="BK302" s="230">
        <f>SUM(BK303:BK318)</f>
        <v>0</v>
      </c>
    </row>
    <row r="303" spans="1:65" s="2" customFormat="1" ht="21.75" customHeight="1">
      <c r="A303" s="36"/>
      <c r="B303" s="37"/>
      <c r="C303" s="233" t="s">
        <v>930</v>
      </c>
      <c r="D303" s="233" t="s">
        <v>137</v>
      </c>
      <c r="E303" s="234" t="s">
        <v>704</v>
      </c>
      <c r="F303" s="235" t="s">
        <v>705</v>
      </c>
      <c r="G303" s="236" t="s">
        <v>292</v>
      </c>
      <c r="H303" s="237">
        <v>24.2</v>
      </c>
      <c r="I303" s="238"/>
      <c r="J303" s="239">
        <f>ROUND(I303*H303,2)</f>
        <v>0</v>
      </c>
      <c r="K303" s="235" t="s">
        <v>141</v>
      </c>
      <c r="L303" s="42"/>
      <c r="M303" s="240" t="s">
        <v>1</v>
      </c>
      <c r="N303" s="241" t="s">
        <v>40</v>
      </c>
      <c r="O303" s="89"/>
      <c r="P303" s="242">
        <f>O303*H303</f>
        <v>0</v>
      </c>
      <c r="Q303" s="242">
        <v>0.10988</v>
      </c>
      <c r="R303" s="242">
        <f>Q303*H303</f>
        <v>2.659096</v>
      </c>
      <c r="S303" s="242">
        <v>0</v>
      </c>
      <c r="T303" s="243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44" t="s">
        <v>142</v>
      </c>
      <c r="AT303" s="244" t="s">
        <v>137</v>
      </c>
      <c r="AU303" s="244" t="s">
        <v>85</v>
      </c>
      <c r="AY303" s="15" t="s">
        <v>135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15" t="s">
        <v>83</v>
      </c>
      <c r="BK303" s="245">
        <f>ROUND(I303*H303,2)</f>
        <v>0</v>
      </c>
      <c r="BL303" s="15" t="s">
        <v>142</v>
      </c>
      <c r="BM303" s="244" t="s">
        <v>931</v>
      </c>
    </row>
    <row r="304" spans="1:47" s="2" customFormat="1" ht="12">
      <c r="A304" s="36"/>
      <c r="B304" s="37"/>
      <c r="C304" s="38"/>
      <c r="D304" s="246" t="s">
        <v>144</v>
      </c>
      <c r="E304" s="38"/>
      <c r="F304" s="247" t="s">
        <v>707</v>
      </c>
      <c r="G304" s="38"/>
      <c r="H304" s="38"/>
      <c r="I304" s="142"/>
      <c r="J304" s="38"/>
      <c r="K304" s="38"/>
      <c r="L304" s="42"/>
      <c r="M304" s="248"/>
      <c r="N304" s="249"/>
      <c r="O304" s="89"/>
      <c r="P304" s="89"/>
      <c r="Q304" s="89"/>
      <c r="R304" s="89"/>
      <c r="S304" s="89"/>
      <c r="T304" s="90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5" t="s">
        <v>144</v>
      </c>
      <c r="AU304" s="15" t="s">
        <v>85</v>
      </c>
    </row>
    <row r="305" spans="1:47" s="2" customFormat="1" ht="12">
      <c r="A305" s="36"/>
      <c r="B305" s="37"/>
      <c r="C305" s="38"/>
      <c r="D305" s="246" t="s">
        <v>181</v>
      </c>
      <c r="E305" s="38"/>
      <c r="F305" s="250" t="s">
        <v>708</v>
      </c>
      <c r="G305" s="38"/>
      <c r="H305" s="38"/>
      <c r="I305" s="142"/>
      <c r="J305" s="38"/>
      <c r="K305" s="38"/>
      <c r="L305" s="42"/>
      <c r="M305" s="248"/>
      <c r="N305" s="249"/>
      <c r="O305" s="89"/>
      <c r="P305" s="89"/>
      <c r="Q305" s="89"/>
      <c r="R305" s="89"/>
      <c r="S305" s="89"/>
      <c r="T305" s="90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5" t="s">
        <v>181</v>
      </c>
      <c r="AU305" s="15" t="s">
        <v>85</v>
      </c>
    </row>
    <row r="306" spans="1:65" s="2" customFormat="1" ht="21.75" customHeight="1">
      <c r="A306" s="36"/>
      <c r="B306" s="37"/>
      <c r="C306" s="233" t="s">
        <v>932</v>
      </c>
      <c r="D306" s="233" t="s">
        <v>137</v>
      </c>
      <c r="E306" s="234" t="s">
        <v>432</v>
      </c>
      <c r="F306" s="235" t="s">
        <v>433</v>
      </c>
      <c r="G306" s="236" t="s">
        <v>292</v>
      </c>
      <c r="H306" s="237">
        <v>320</v>
      </c>
      <c r="I306" s="238"/>
      <c r="J306" s="239">
        <f>ROUND(I306*H306,2)</f>
        <v>0</v>
      </c>
      <c r="K306" s="235" t="s">
        <v>141</v>
      </c>
      <c r="L306" s="42"/>
      <c r="M306" s="240" t="s">
        <v>1</v>
      </c>
      <c r="N306" s="241" t="s">
        <v>40</v>
      </c>
      <c r="O306" s="89"/>
      <c r="P306" s="242">
        <f>O306*H306</f>
        <v>0</v>
      </c>
      <c r="Q306" s="242">
        <v>0.1554</v>
      </c>
      <c r="R306" s="242">
        <f>Q306*H306</f>
        <v>49.728</v>
      </c>
      <c r="S306" s="242">
        <v>0</v>
      </c>
      <c r="T306" s="243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44" t="s">
        <v>142</v>
      </c>
      <c r="AT306" s="244" t="s">
        <v>137</v>
      </c>
      <c r="AU306" s="244" t="s">
        <v>85</v>
      </c>
      <c r="AY306" s="15" t="s">
        <v>135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15" t="s">
        <v>83</v>
      </c>
      <c r="BK306" s="245">
        <f>ROUND(I306*H306,2)</f>
        <v>0</v>
      </c>
      <c r="BL306" s="15" t="s">
        <v>142</v>
      </c>
      <c r="BM306" s="244" t="s">
        <v>933</v>
      </c>
    </row>
    <row r="307" spans="1:47" s="2" customFormat="1" ht="12">
      <c r="A307" s="36"/>
      <c r="B307" s="37"/>
      <c r="C307" s="38"/>
      <c r="D307" s="246" t="s">
        <v>144</v>
      </c>
      <c r="E307" s="38"/>
      <c r="F307" s="247" t="s">
        <v>435</v>
      </c>
      <c r="G307" s="38"/>
      <c r="H307" s="38"/>
      <c r="I307" s="142"/>
      <c r="J307" s="38"/>
      <c r="K307" s="38"/>
      <c r="L307" s="42"/>
      <c r="M307" s="248"/>
      <c r="N307" s="249"/>
      <c r="O307" s="89"/>
      <c r="P307" s="89"/>
      <c r="Q307" s="89"/>
      <c r="R307" s="89"/>
      <c r="S307" s="89"/>
      <c r="T307" s="90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144</v>
      </c>
      <c r="AU307" s="15" t="s">
        <v>85</v>
      </c>
    </row>
    <row r="308" spans="1:65" s="2" customFormat="1" ht="21.75" customHeight="1">
      <c r="A308" s="36"/>
      <c r="B308" s="37"/>
      <c r="C308" s="233" t="s">
        <v>934</v>
      </c>
      <c r="D308" s="233" t="s">
        <v>137</v>
      </c>
      <c r="E308" s="234" t="s">
        <v>437</v>
      </c>
      <c r="F308" s="235" t="s">
        <v>438</v>
      </c>
      <c r="G308" s="236" t="s">
        <v>292</v>
      </c>
      <c r="H308" s="237">
        <v>240.7</v>
      </c>
      <c r="I308" s="238"/>
      <c r="J308" s="239">
        <f>ROUND(I308*H308,2)</f>
        <v>0</v>
      </c>
      <c r="K308" s="235" t="s">
        <v>141</v>
      </c>
      <c r="L308" s="42"/>
      <c r="M308" s="240" t="s">
        <v>1</v>
      </c>
      <c r="N308" s="241" t="s">
        <v>40</v>
      </c>
      <c r="O308" s="89"/>
      <c r="P308" s="242">
        <f>O308*H308</f>
        <v>0</v>
      </c>
      <c r="Q308" s="242">
        <v>0.10095</v>
      </c>
      <c r="R308" s="242">
        <f>Q308*H308</f>
        <v>24.298665</v>
      </c>
      <c r="S308" s="242">
        <v>0</v>
      </c>
      <c r="T308" s="243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44" t="s">
        <v>142</v>
      </c>
      <c r="AT308" s="244" t="s">
        <v>137</v>
      </c>
      <c r="AU308" s="244" t="s">
        <v>85</v>
      </c>
      <c r="AY308" s="15" t="s">
        <v>135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15" t="s">
        <v>83</v>
      </c>
      <c r="BK308" s="245">
        <f>ROUND(I308*H308,2)</f>
        <v>0</v>
      </c>
      <c r="BL308" s="15" t="s">
        <v>142</v>
      </c>
      <c r="BM308" s="244" t="s">
        <v>935</v>
      </c>
    </row>
    <row r="309" spans="1:47" s="2" customFormat="1" ht="12">
      <c r="A309" s="36"/>
      <c r="B309" s="37"/>
      <c r="C309" s="38"/>
      <c r="D309" s="246" t="s">
        <v>144</v>
      </c>
      <c r="E309" s="38"/>
      <c r="F309" s="247" t="s">
        <v>440</v>
      </c>
      <c r="G309" s="38"/>
      <c r="H309" s="38"/>
      <c r="I309" s="142"/>
      <c r="J309" s="38"/>
      <c r="K309" s="38"/>
      <c r="L309" s="42"/>
      <c r="M309" s="248"/>
      <c r="N309" s="249"/>
      <c r="O309" s="89"/>
      <c r="P309" s="89"/>
      <c r="Q309" s="89"/>
      <c r="R309" s="89"/>
      <c r="S309" s="89"/>
      <c r="T309" s="90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144</v>
      </c>
      <c r="AU309" s="15" t="s">
        <v>85</v>
      </c>
    </row>
    <row r="310" spans="1:65" s="2" customFormat="1" ht="21.75" customHeight="1">
      <c r="A310" s="36"/>
      <c r="B310" s="37"/>
      <c r="C310" s="233" t="s">
        <v>936</v>
      </c>
      <c r="D310" s="233" t="s">
        <v>137</v>
      </c>
      <c r="E310" s="234" t="s">
        <v>442</v>
      </c>
      <c r="F310" s="235" t="s">
        <v>443</v>
      </c>
      <c r="G310" s="236" t="s">
        <v>148</v>
      </c>
      <c r="H310" s="237">
        <v>9.6</v>
      </c>
      <c r="I310" s="238"/>
      <c r="J310" s="239">
        <f>ROUND(I310*H310,2)</f>
        <v>0</v>
      </c>
      <c r="K310" s="235" t="s">
        <v>141</v>
      </c>
      <c r="L310" s="42"/>
      <c r="M310" s="240" t="s">
        <v>1</v>
      </c>
      <c r="N310" s="241" t="s">
        <v>40</v>
      </c>
      <c r="O310" s="89"/>
      <c r="P310" s="242">
        <f>O310*H310</f>
        <v>0</v>
      </c>
      <c r="Q310" s="242">
        <v>2.25634</v>
      </c>
      <c r="R310" s="242">
        <f>Q310*H310</f>
        <v>21.660863999999997</v>
      </c>
      <c r="S310" s="242">
        <v>0</v>
      </c>
      <c r="T310" s="243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44" t="s">
        <v>142</v>
      </c>
      <c r="AT310" s="244" t="s">
        <v>137</v>
      </c>
      <c r="AU310" s="244" t="s">
        <v>85</v>
      </c>
      <c r="AY310" s="15" t="s">
        <v>135</v>
      </c>
      <c r="BE310" s="245">
        <f>IF(N310="základní",J310,0)</f>
        <v>0</v>
      </c>
      <c r="BF310" s="245">
        <f>IF(N310="snížená",J310,0)</f>
        <v>0</v>
      </c>
      <c r="BG310" s="245">
        <f>IF(N310="zákl. přenesená",J310,0)</f>
        <v>0</v>
      </c>
      <c r="BH310" s="245">
        <f>IF(N310="sníž. přenesená",J310,0)</f>
        <v>0</v>
      </c>
      <c r="BI310" s="245">
        <f>IF(N310="nulová",J310,0)</f>
        <v>0</v>
      </c>
      <c r="BJ310" s="15" t="s">
        <v>83</v>
      </c>
      <c r="BK310" s="245">
        <f>ROUND(I310*H310,2)</f>
        <v>0</v>
      </c>
      <c r="BL310" s="15" t="s">
        <v>142</v>
      </c>
      <c r="BM310" s="244" t="s">
        <v>937</v>
      </c>
    </row>
    <row r="311" spans="1:47" s="2" customFormat="1" ht="12">
      <c r="A311" s="36"/>
      <c r="B311" s="37"/>
      <c r="C311" s="38"/>
      <c r="D311" s="246" t="s">
        <v>144</v>
      </c>
      <c r="E311" s="38"/>
      <c r="F311" s="247" t="s">
        <v>445</v>
      </c>
      <c r="G311" s="38"/>
      <c r="H311" s="38"/>
      <c r="I311" s="142"/>
      <c r="J311" s="38"/>
      <c r="K311" s="38"/>
      <c r="L311" s="42"/>
      <c r="M311" s="248"/>
      <c r="N311" s="249"/>
      <c r="O311" s="89"/>
      <c r="P311" s="89"/>
      <c r="Q311" s="89"/>
      <c r="R311" s="89"/>
      <c r="S311" s="89"/>
      <c r="T311" s="90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144</v>
      </c>
      <c r="AU311" s="15" t="s">
        <v>85</v>
      </c>
    </row>
    <row r="312" spans="1:47" s="2" customFormat="1" ht="12">
      <c r="A312" s="36"/>
      <c r="B312" s="37"/>
      <c r="C312" s="38"/>
      <c r="D312" s="246" t="s">
        <v>181</v>
      </c>
      <c r="E312" s="38"/>
      <c r="F312" s="250" t="s">
        <v>446</v>
      </c>
      <c r="G312" s="38"/>
      <c r="H312" s="38"/>
      <c r="I312" s="142"/>
      <c r="J312" s="38"/>
      <c r="K312" s="38"/>
      <c r="L312" s="42"/>
      <c r="M312" s="248"/>
      <c r="N312" s="249"/>
      <c r="O312" s="89"/>
      <c r="P312" s="89"/>
      <c r="Q312" s="89"/>
      <c r="R312" s="89"/>
      <c r="S312" s="89"/>
      <c r="T312" s="90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5" t="s">
        <v>181</v>
      </c>
      <c r="AU312" s="15" t="s">
        <v>85</v>
      </c>
    </row>
    <row r="313" spans="1:51" s="13" customFormat="1" ht="12">
      <c r="A313" s="13"/>
      <c r="B313" s="251"/>
      <c r="C313" s="252"/>
      <c r="D313" s="246" t="s">
        <v>183</v>
      </c>
      <c r="E313" s="253" t="s">
        <v>1</v>
      </c>
      <c r="F313" s="254" t="s">
        <v>938</v>
      </c>
      <c r="G313" s="252"/>
      <c r="H313" s="255">
        <v>9.6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183</v>
      </c>
      <c r="AU313" s="261" t="s">
        <v>85</v>
      </c>
      <c r="AV313" s="13" t="s">
        <v>85</v>
      </c>
      <c r="AW313" s="13" t="s">
        <v>31</v>
      </c>
      <c r="AX313" s="13" t="s">
        <v>83</v>
      </c>
      <c r="AY313" s="261" t="s">
        <v>135</v>
      </c>
    </row>
    <row r="314" spans="1:65" s="2" customFormat="1" ht="21.75" customHeight="1">
      <c r="A314" s="36"/>
      <c r="B314" s="37"/>
      <c r="C314" s="233" t="s">
        <v>939</v>
      </c>
      <c r="D314" s="233" t="s">
        <v>137</v>
      </c>
      <c r="E314" s="234" t="s">
        <v>940</v>
      </c>
      <c r="F314" s="235" t="s">
        <v>941</v>
      </c>
      <c r="G314" s="236" t="s">
        <v>292</v>
      </c>
      <c r="H314" s="237">
        <v>11</v>
      </c>
      <c r="I314" s="238"/>
      <c r="J314" s="239">
        <f>ROUND(I314*H314,2)</f>
        <v>0</v>
      </c>
      <c r="K314" s="235" t="s">
        <v>141</v>
      </c>
      <c r="L314" s="42"/>
      <c r="M314" s="240" t="s">
        <v>1</v>
      </c>
      <c r="N314" s="241" t="s">
        <v>40</v>
      </c>
      <c r="O314" s="89"/>
      <c r="P314" s="242">
        <f>O314*H314</f>
        <v>0</v>
      </c>
      <c r="Q314" s="242">
        <v>0.29221</v>
      </c>
      <c r="R314" s="242">
        <f>Q314*H314</f>
        <v>3.2143100000000002</v>
      </c>
      <c r="S314" s="242">
        <v>0</v>
      </c>
      <c r="T314" s="243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44" t="s">
        <v>142</v>
      </c>
      <c r="AT314" s="244" t="s">
        <v>137</v>
      </c>
      <c r="AU314" s="244" t="s">
        <v>85</v>
      </c>
      <c r="AY314" s="15" t="s">
        <v>135</v>
      </c>
      <c r="BE314" s="245">
        <f>IF(N314="základní",J314,0)</f>
        <v>0</v>
      </c>
      <c r="BF314" s="245">
        <f>IF(N314="snížená",J314,0)</f>
        <v>0</v>
      </c>
      <c r="BG314" s="245">
        <f>IF(N314="zákl. přenesená",J314,0)</f>
        <v>0</v>
      </c>
      <c r="BH314" s="245">
        <f>IF(N314="sníž. přenesená",J314,0)</f>
        <v>0</v>
      </c>
      <c r="BI314" s="245">
        <f>IF(N314="nulová",J314,0)</f>
        <v>0</v>
      </c>
      <c r="BJ314" s="15" t="s">
        <v>83</v>
      </c>
      <c r="BK314" s="245">
        <f>ROUND(I314*H314,2)</f>
        <v>0</v>
      </c>
      <c r="BL314" s="15" t="s">
        <v>142</v>
      </c>
      <c r="BM314" s="244" t="s">
        <v>942</v>
      </c>
    </row>
    <row r="315" spans="1:47" s="2" customFormat="1" ht="12">
      <c r="A315" s="36"/>
      <c r="B315" s="37"/>
      <c r="C315" s="38"/>
      <c r="D315" s="246" t="s">
        <v>144</v>
      </c>
      <c r="E315" s="38"/>
      <c r="F315" s="247" t="s">
        <v>943</v>
      </c>
      <c r="G315" s="38"/>
      <c r="H315" s="38"/>
      <c r="I315" s="142"/>
      <c r="J315" s="38"/>
      <c r="K315" s="38"/>
      <c r="L315" s="42"/>
      <c r="M315" s="248"/>
      <c r="N315" s="249"/>
      <c r="O315" s="89"/>
      <c r="P315" s="89"/>
      <c r="Q315" s="89"/>
      <c r="R315" s="89"/>
      <c r="S315" s="89"/>
      <c r="T315" s="90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5" t="s">
        <v>144</v>
      </c>
      <c r="AU315" s="15" t="s">
        <v>85</v>
      </c>
    </row>
    <row r="316" spans="1:65" s="2" customFormat="1" ht="21.75" customHeight="1">
      <c r="A316" s="36"/>
      <c r="B316" s="37"/>
      <c r="C316" s="233" t="s">
        <v>944</v>
      </c>
      <c r="D316" s="233" t="s">
        <v>137</v>
      </c>
      <c r="E316" s="234" t="s">
        <v>945</v>
      </c>
      <c r="F316" s="235" t="s">
        <v>946</v>
      </c>
      <c r="G316" s="236" t="s">
        <v>148</v>
      </c>
      <c r="H316" s="237">
        <v>2.5</v>
      </c>
      <c r="I316" s="238"/>
      <c r="J316" s="239">
        <f>ROUND(I316*H316,2)</f>
        <v>0</v>
      </c>
      <c r="K316" s="235" t="s">
        <v>141</v>
      </c>
      <c r="L316" s="42"/>
      <c r="M316" s="240" t="s">
        <v>1</v>
      </c>
      <c r="N316" s="241" t="s">
        <v>40</v>
      </c>
      <c r="O316" s="89"/>
      <c r="P316" s="242">
        <f>O316*H316</f>
        <v>0</v>
      </c>
      <c r="Q316" s="242">
        <v>0</v>
      </c>
      <c r="R316" s="242">
        <f>Q316*H316</f>
        <v>0</v>
      </c>
      <c r="S316" s="242">
        <v>2.2</v>
      </c>
      <c r="T316" s="243">
        <f>S316*H316</f>
        <v>5.5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44" t="s">
        <v>142</v>
      </c>
      <c r="AT316" s="244" t="s">
        <v>137</v>
      </c>
      <c r="AU316" s="244" t="s">
        <v>85</v>
      </c>
      <c r="AY316" s="15" t="s">
        <v>135</v>
      </c>
      <c r="BE316" s="245">
        <f>IF(N316="základní",J316,0)</f>
        <v>0</v>
      </c>
      <c r="BF316" s="245">
        <f>IF(N316="snížená",J316,0)</f>
        <v>0</v>
      </c>
      <c r="BG316" s="245">
        <f>IF(N316="zákl. přenesená",J316,0)</f>
        <v>0</v>
      </c>
      <c r="BH316" s="245">
        <f>IF(N316="sníž. přenesená",J316,0)</f>
        <v>0</v>
      </c>
      <c r="BI316" s="245">
        <f>IF(N316="nulová",J316,0)</f>
        <v>0</v>
      </c>
      <c r="BJ316" s="15" t="s">
        <v>83</v>
      </c>
      <c r="BK316" s="245">
        <f>ROUND(I316*H316,2)</f>
        <v>0</v>
      </c>
      <c r="BL316" s="15" t="s">
        <v>142</v>
      </c>
      <c r="BM316" s="244" t="s">
        <v>947</v>
      </c>
    </row>
    <row r="317" spans="1:47" s="2" customFormat="1" ht="12">
      <c r="A317" s="36"/>
      <c r="B317" s="37"/>
      <c r="C317" s="38"/>
      <c r="D317" s="246" t="s">
        <v>144</v>
      </c>
      <c r="E317" s="38"/>
      <c r="F317" s="247" t="s">
        <v>948</v>
      </c>
      <c r="G317" s="38"/>
      <c r="H317" s="38"/>
      <c r="I317" s="142"/>
      <c r="J317" s="38"/>
      <c r="K317" s="38"/>
      <c r="L317" s="42"/>
      <c r="M317" s="248"/>
      <c r="N317" s="249"/>
      <c r="O317" s="89"/>
      <c r="P317" s="89"/>
      <c r="Q317" s="89"/>
      <c r="R317" s="89"/>
      <c r="S317" s="89"/>
      <c r="T317" s="90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144</v>
      </c>
      <c r="AU317" s="15" t="s">
        <v>85</v>
      </c>
    </row>
    <row r="318" spans="1:47" s="2" customFormat="1" ht="12">
      <c r="A318" s="36"/>
      <c r="B318" s="37"/>
      <c r="C318" s="38"/>
      <c r="D318" s="246" t="s">
        <v>181</v>
      </c>
      <c r="E318" s="38"/>
      <c r="F318" s="250" t="s">
        <v>949</v>
      </c>
      <c r="G318" s="38"/>
      <c r="H318" s="38"/>
      <c r="I318" s="142"/>
      <c r="J318" s="38"/>
      <c r="K318" s="38"/>
      <c r="L318" s="42"/>
      <c r="M318" s="248"/>
      <c r="N318" s="249"/>
      <c r="O318" s="89"/>
      <c r="P318" s="89"/>
      <c r="Q318" s="89"/>
      <c r="R318" s="89"/>
      <c r="S318" s="89"/>
      <c r="T318" s="90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181</v>
      </c>
      <c r="AU318" s="15" t="s">
        <v>85</v>
      </c>
    </row>
    <row r="319" spans="1:63" s="12" customFormat="1" ht="22.8" customHeight="1">
      <c r="A319" s="12"/>
      <c r="B319" s="217"/>
      <c r="C319" s="218"/>
      <c r="D319" s="219" t="s">
        <v>74</v>
      </c>
      <c r="E319" s="231" t="s">
        <v>448</v>
      </c>
      <c r="F319" s="231" t="s">
        <v>449</v>
      </c>
      <c r="G319" s="218"/>
      <c r="H319" s="218"/>
      <c r="I319" s="221"/>
      <c r="J319" s="232">
        <f>BK319</f>
        <v>0</v>
      </c>
      <c r="K319" s="218"/>
      <c r="L319" s="223"/>
      <c r="M319" s="224"/>
      <c r="N319" s="225"/>
      <c r="O319" s="225"/>
      <c r="P319" s="226">
        <f>SUM(P320:P420)</f>
        <v>0</v>
      </c>
      <c r="Q319" s="225"/>
      <c r="R319" s="226">
        <f>SUM(R320:R420)</f>
        <v>201.665624</v>
      </c>
      <c r="S319" s="225"/>
      <c r="T319" s="227">
        <f>SUM(T320:T420)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28" t="s">
        <v>83</v>
      </c>
      <c r="AT319" s="229" t="s">
        <v>74</v>
      </c>
      <c r="AU319" s="229" t="s">
        <v>83</v>
      </c>
      <c r="AY319" s="228" t="s">
        <v>135</v>
      </c>
      <c r="BK319" s="230">
        <f>SUM(BK320:BK420)</f>
        <v>0</v>
      </c>
    </row>
    <row r="320" spans="1:65" s="2" customFormat="1" ht="16.5" customHeight="1">
      <c r="A320" s="36"/>
      <c r="B320" s="37"/>
      <c r="C320" s="265" t="s">
        <v>950</v>
      </c>
      <c r="D320" s="265" t="s">
        <v>510</v>
      </c>
      <c r="E320" s="266" t="s">
        <v>537</v>
      </c>
      <c r="F320" s="267" t="s">
        <v>538</v>
      </c>
      <c r="G320" s="268" t="s">
        <v>292</v>
      </c>
      <c r="H320" s="269">
        <v>4</v>
      </c>
      <c r="I320" s="270"/>
      <c r="J320" s="271">
        <f>ROUND(I320*H320,2)</f>
        <v>0</v>
      </c>
      <c r="K320" s="267" t="s">
        <v>141</v>
      </c>
      <c r="L320" s="272"/>
      <c r="M320" s="273" t="s">
        <v>1</v>
      </c>
      <c r="N320" s="274" t="s">
        <v>40</v>
      </c>
      <c r="O320" s="89"/>
      <c r="P320" s="242">
        <f>O320*H320</f>
        <v>0</v>
      </c>
      <c r="Q320" s="242">
        <v>0.061</v>
      </c>
      <c r="R320" s="242">
        <f>Q320*H320</f>
        <v>0.244</v>
      </c>
      <c r="S320" s="242">
        <v>0</v>
      </c>
      <c r="T320" s="243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44" t="s">
        <v>176</v>
      </c>
      <c r="AT320" s="244" t="s">
        <v>510</v>
      </c>
      <c r="AU320" s="244" t="s">
        <v>85</v>
      </c>
      <c r="AY320" s="15" t="s">
        <v>135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5" t="s">
        <v>83</v>
      </c>
      <c r="BK320" s="245">
        <f>ROUND(I320*H320,2)</f>
        <v>0</v>
      </c>
      <c r="BL320" s="15" t="s">
        <v>142</v>
      </c>
      <c r="BM320" s="244" t="s">
        <v>951</v>
      </c>
    </row>
    <row r="321" spans="1:47" s="2" customFormat="1" ht="12">
      <c r="A321" s="36"/>
      <c r="B321" s="37"/>
      <c r="C321" s="38"/>
      <c r="D321" s="246" t="s">
        <v>144</v>
      </c>
      <c r="E321" s="38"/>
      <c r="F321" s="247" t="s">
        <v>538</v>
      </c>
      <c r="G321" s="38"/>
      <c r="H321" s="38"/>
      <c r="I321" s="142"/>
      <c r="J321" s="38"/>
      <c r="K321" s="38"/>
      <c r="L321" s="42"/>
      <c r="M321" s="248"/>
      <c r="N321" s="249"/>
      <c r="O321" s="89"/>
      <c r="P321" s="89"/>
      <c r="Q321" s="89"/>
      <c r="R321" s="89"/>
      <c r="S321" s="89"/>
      <c r="T321" s="90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5" t="s">
        <v>144</v>
      </c>
      <c r="AU321" s="15" t="s">
        <v>85</v>
      </c>
    </row>
    <row r="322" spans="1:47" s="2" customFormat="1" ht="12">
      <c r="A322" s="36"/>
      <c r="B322" s="37"/>
      <c r="C322" s="38"/>
      <c r="D322" s="246" t="s">
        <v>181</v>
      </c>
      <c r="E322" s="38"/>
      <c r="F322" s="250" t="s">
        <v>952</v>
      </c>
      <c r="G322" s="38"/>
      <c r="H322" s="38"/>
      <c r="I322" s="142"/>
      <c r="J322" s="38"/>
      <c r="K322" s="38"/>
      <c r="L322" s="42"/>
      <c r="M322" s="248"/>
      <c r="N322" s="249"/>
      <c r="O322" s="89"/>
      <c r="P322" s="89"/>
      <c r="Q322" s="89"/>
      <c r="R322" s="89"/>
      <c r="S322" s="89"/>
      <c r="T322" s="90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181</v>
      </c>
      <c r="AU322" s="15" t="s">
        <v>85</v>
      </c>
    </row>
    <row r="323" spans="1:65" s="2" customFormat="1" ht="16.5" customHeight="1">
      <c r="A323" s="36"/>
      <c r="B323" s="37"/>
      <c r="C323" s="265" t="s">
        <v>953</v>
      </c>
      <c r="D323" s="265" t="s">
        <v>510</v>
      </c>
      <c r="E323" s="266" t="s">
        <v>954</v>
      </c>
      <c r="F323" s="267" t="s">
        <v>955</v>
      </c>
      <c r="G323" s="268" t="s">
        <v>292</v>
      </c>
      <c r="H323" s="269">
        <v>173.4</v>
      </c>
      <c r="I323" s="270"/>
      <c r="J323" s="271">
        <f>ROUND(I323*H323,2)</f>
        <v>0</v>
      </c>
      <c r="K323" s="267" t="s">
        <v>141</v>
      </c>
      <c r="L323" s="272"/>
      <c r="M323" s="273" t="s">
        <v>1</v>
      </c>
      <c r="N323" s="274" t="s">
        <v>40</v>
      </c>
      <c r="O323" s="89"/>
      <c r="P323" s="242">
        <f>O323*H323</f>
        <v>0</v>
      </c>
      <c r="Q323" s="242">
        <v>0.045</v>
      </c>
      <c r="R323" s="242">
        <f>Q323*H323</f>
        <v>7.803</v>
      </c>
      <c r="S323" s="242">
        <v>0</v>
      </c>
      <c r="T323" s="243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44" t="s">
        <v>176</v>
      </c>
      <c r="AT323" s="244" t="s">
        <v>510</v>
      </c>
      <c r="AU323" s="244" t="s">
        <v>85</v>
      </c>
      <c r="AY323" s="15" t="s">
        <v>135</v>
      </c>
      <c r="BE323" s="245">
        <f>IF(N323="základní",J323,0)</f>
        <v>0</v>
      </c>
      <c r="BF323" s="245">
        <f>IF(N323="snížená",J323,0)</f>
        <v>0</v>
      </c>
      <c r="BG323" s="245">
        <f>IF(N323="zákl. přenesená",J323,0)</f>
        <v>0</v>
      </c>
      <c r="BH323" s="245">
        <f>IF(N323="sníž. přenesená",J323,0)</f>
        <v>0</v>
      </c>
      <c r="BI323" s="245">
        <f>IF(N323="nulová",J323,0)</f>
        <v>0</v>
      </c>
      <c r="BJ323" s="15" t="s">
        <v>83</v>
      </c>
      <c r="BK323" s="245">
        <f>ROUND(I323*H323,2)</f>
        <v>0</v>
      </c>
      <c r="BL323" s="15" t="s">
        <v>142</v>
      </c>
      <c r="BM323" s="244" t="s">
        <v>956</v>
      </c>
    </row>
    <row r="324" spans="1:47" s="2" customFormat="1" ht="12">
      <c r="A324" s="36"/>
      <c r="B324" s="37"/>
      <c r="C324" s="38"/>
      <c r="D324" s="246" t="s">
        <v>144</v>
      </c>
      <c r="E324" s="38"/>
      <c r="F324" s="247" t="s">
        <v>955</v>
      </c>
      <c r="G324" s="38"/>
      <c r="H324" s="38"/>
      <c r="I324" s="142"/>
      <c r="J324" s="38"/>
      <c r="K324" s="38"/>
      <c r="L324" s="42"/>
      <c r="M324" s="248"/>
      <c r="N324" s="249"/>
      <c r="O324" s="89"/>
      <c r="P324" s="89"/>
      <c r="Q324" s="89"/>
      <c r="R324" s="89"/>
      <c r="S324" s="89"/>
      <c r="T324" s="90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5" t="s">
        <v>144</v>
      </c>
      <c r="AU324" s="15" t="s">
        <v>85</v>
      </c>
    </row>
    <row r="325" spans="1:51" s="13" customFormat="1" ht="12">
      <c r="A325" s="13"/>
      <c r="B325" s="251"/>
      <c r="C325" s="252"/>
      <c r="D325" s="246" t="s">
        <v>183</v>
      </c>
      <c r="E325" s="253" t="s">
        <v>1</v>
      </c>
      <c r="F325" s="254" t="s">
        <v>957</v>
      </c>
      <c r="G325" s="252"/>
      <c r="H325" s="255">
        <v>173.4</v>
      </c>
      <c r="I325" s="256"/>
      <c r="J325" s="252"/>
      <c r="K325" s="252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183</v>
      </c>
      <c r="AU325" s="261" t="s">
        <v>85</v>
      </c>
      <c r="AV325" s="13" t="s">
        <v>85</v>
      </c>
      <c r="AW325" s="13" t="s">
        <v>31</v>
      </c>
      <c r="AX325" s="13" t="s">
        <v>83</v>
      </c>
      <c r="AY325" s="261" t="s">
        <v>135</v>
      </c>
    </row>
    <row r="326" spans="1:65" s="2" customFormat="1" ht="16.5" customHeight="1">
      <c r="A326" s="36"/>
      <c r="B326" s="37"/>
      <c r="C326" s="265" t="s">
        <v>958</v>
      </c>
      <c r="D326" s="265" t="s">
        <v>510</v>
      </c>
      <c r="E326" s="266" t="s">
        <v>740</v>
      </c>
      <c r="F326" s="267" t="s">
        <v>741</v>
      </c>
      <c r="G326" s="268" t="s">
        <v>292</v>
      </c>
      <c r="H326" s="269">
        <v>24.442</v>
      </c>
      <c r="I326" s="270"/>
      <c r="J326" s="271">
        <f>ROUND(I326*H326,2)</f>
        <v>0</v>
      </c>
      <c r="K326" s="267" t="s">
        <v>1</v>
      </c>
      <c r="L326" s="272"/>
      <c r="M326" s="273" t="s">
        <v>1</v>
      </c>
      <c r="N326" s="274" t="s">
        <v>40</v>
      </c>
      <c r="O326" s="89"/>
      <c r="P326" s="242">
        <f>O326*H326</f>
        <v>0</v>
      </c>
      <c r="Q326" s="242">
        <v>0.056</v>
      </c>
      <c r="R326" s="242">
        <f>Q326*H326</f>
        <v>1.368752</v>
      </c>
      <c r="S326" s="242">
        <v>0</v>
      </c>
      <c r="T326" s="243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44" t="s">
        <v>176</v>
      </c>
      <c r="AT326" s="244" t="s">
        <v>510</v>
      </c>
      <c r="AU326" s="244" t="s">
        <v>85</v>
      </c>
      <c r="AY326" s="15" t="s">
        <v>135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15" t="s">
        <v>83</v>
      </c>
      <c r="BK326" s="245">
        <f>ROUND(I326*H326,2)</f>
        <v>0</v>
      </c>
      <c r="BL326" s="15" t="s">
        <v>142</v>
      </c>
      <c r="BM326" s="244" t="s">
        <v>959</v>
      </c>
    </row>
    <row r="327" spans="1:47" s="2" customFormat="1" ht="12">
      <c r="A327" s="36"/>
      <c r="B327" s="37"/>
      <c r="C327" s="38"/>
      <c r="D327" s="246" t="s">
        <v>144</v>
      </c>
      <c r="E327" s="38"/>
      <c r="F327" s="247" t="s">
        <v>743</v>
      </c>
      <c r="G327" s="38"/>
      <c r="H327" s="38"/>
      <c r="I327" s="142"/>
      <c r="J327" s="38"/>
      <c r="K327" s="38"/>
      <c r="L327" s="42"/>
      <c r="M327" s="248"/>
      <c r="N327" s="249"/>
      <c r="O327" s="89"/>
      <c r="P327" s="89"/>
      <c r="Q327" s="89"/>
      <c r="R327" s="89"/>
      <c r="S327" s="89"/>
      <c r="T327" s="90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5" t="s">
        <v>144</v>
      </c>
      <c r="AU327" s="15" t="s">
        <v>85</v>
      </c>
    </row>
    <row r="328" spans="1:51" s="13" customFormat="1" ht="12">
      <c r="A328" s="13"/>
      <c r="B328" s="251"/>
      <c r="C328" s="252"/>
      <c r="D328" s="246" t="s">
        <v>183</v>
      </c>
      <c r="E328" s="253" t="s">
        <v>1</v>
      </c>
      <c r="F328" s="254" t="s">
        <v>960</v>
      </c>
      <c r="G328" s="252"/>
      <c r="H328" s="255">
        <v>24.442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1" t="s">
        <v>183</v>
      </c>
      <c r="AU328" s="261" t="s">
        <v>85</v>
      </c>
      <c r="AV328" s="13" t="s">
        <v>85</v>
      </c>
      <c r="AW328" s="13" t="s">
        <v>31</v>
      </c>
      <c r="AX328" s="13" t="s">
        <v>83</v>
      </c>
      <c r="AY328" s="261" t="s">
        <v>135</v>
      </c>
    </row>
    <row r="329" spans="1:65" s="2" customFormat="1" ht="16.5" customHeight="1">
      <c r="A329" s="36"/>
      <c r="B329" s="37"/>
      <c r="C329" s="265" t="s">
        <v>961</v>
      </c>
      <c r="D329" s="265" t="s">
        <v>510</v>
      </c>
      <c r="E329" s="266" t="s">
        <v>962</v>
      </c>
      <c r="F329" s="267" t="s">
        <v>963</v>
      </c>
      <c r="G329" s="268" t="s">
        <v>292</v>
      </c>
      <c r="H329" s="269">
        <v>72.114</v>
      </c>
      <c r="I329" s="270"/>
      <c r="J329" s="271">
        <f>ROUND(I329*H329,2)</f>
        <v>0</v>
      </c>
      <c r="K329" s="267" t="s">
        <v>141</v>
      </c>
      <c r="L329" s="272"/>
      <c r="M329" s="273" t="s">
        <v>1</v>
      </c>
      <c r="N329" s="274" t="s">
        <v>40</v>
      </c>
      <c r="O329" s="89"/>
      <c r="P329" s="242">
        <f>O329*H329</f>
        <v>0</v>
      </c>
      <c r="Q329" s="242">
        <v>0.048</v>
      </c>
      <c r="R329" s="242">
        <f>Q329*H329</f>
        <v>3.461472</v>
      </c>
      <c r="S329" s="242">
        <v>0</v>
      </c>
      <c r="T329" s="243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44" t="s">
        <v>176</v>
      </c>
      <c r="AT329" s="244" t="s">
        <v>510</v>
      </c>
      <c r="AU329" s="244" t="s">
        <v>85</v>
      </c>
      <c r="AY329" s="15" t="s">
        <v>135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15" t="s">
        <v>83</v>
      </c>
      <c r="BK329" s="245">
        <f>ROUND(I329*H329,2)</f>
        <v>0</v>
      </c>
      <c r="BL329" s="15" t="s">
        <v>142</v>
      </c>
      <c r="BM329" s="244" t="s">
        <v>964</v>
      </c>
    </row>
    <row r="330" spans="1:47" s="2" customFormat="1" ht="12">
      <c r="A330" s="36"/>
      <c r="B330" s="37"/>
      <c r="C330" s="38"/>
      <c r="D330" s="246" t="s">
        <v>144</v>
      </c>
      <c r="E330" s="38"/>
      <c r="F330" s="247" t="s">
        <v>963</v>
      </c>
      <c r="G330" s="38"/>
      <c r="H330" s="38"/>
      <c r="I330" s="142"/>
      <c r="J330" s="38"/>
      <c r="K330" s="38"/>
      <c r="L330" s="42"/>
      <c r="M330" s="248"/>
      <c r="N330" s="249"/>
      <c r="O330" s="89"/>
      <c r="P330" s="89"/>
      <c r="Q330" s="89"/>
      <c r="R330" s="89"/>
      <c r="S330" s="89"/>
      <c r="T330" s="9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5" t="s">
        <v>144</v>
      </c>
      <c r="AU330" s="15" t="s">
        <v>85</v>
      </c>
    </row>
    <row r="331" spans="1:51" s="13" customFormat="1" ht="12">
      <c r="A331" s="13"/>
      <c r="B331" s="251"/>
      <c r="C331" s="252"/>
      <c r="D331" s="246" t="s">
        <v>183</v>
      </c>
      <c r="E331" s="253" t="s">
        <v>1</v>
      </c>
      <c r="F331" s="254" t="s">
        <v>965</v>
      </c>
      <c r="G331" s="252"/>
      <c r="H331" s="255">
        <v>72.114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183</v>
      </c>
      <c r="AU331" s="261" t="s">
        <v>85</v>
      </c>
      <c r="AV331" s="13" t="s">
        <v>85</v>
      </c>
      <c r="AW331" s="13" t="s">
        <v>31</v>
      </c>
      <c r="AX331" s="13" t="s">
        <v>83</v>
      </c>
      <c r="AY331" s="261" t="s">
        <v>135</v>
      </c>
    </row>
    <row r="332" spans="1:65" s="2" customFormat="1" ht="16.5" customHeight="1">
      <c r="A332" s="36"/>
      <c r="B332" s="37"/>
      <c r="C332" s="265" t="s">
        <v>966</v>
      </c>
      <c r="D332" s="265" t="s">
        <v>510</v>
      </c>
      <c r="E332" s="266" t="s">
        <v>967</v>
      </c>
      <c r="F332" s="267" t="s">
        <v>968</v>
      </c>
      <c r="G332" s="268" t="s">
        <v>292</v>
      </c>
      <c r="H332" s="269">
        <v>301.41</v>
      </c>
      <c r="I332" s="270"/>
      <c r="J332" s="271">
        <f>ROUND(I332*H332,2)</f>
        <v>0</v>
      </c>
      <c r="K332" s="267" t="s">
        <v>141</v>
      </c>
      <c r="L332" s="272"/>
      <c r="M332" s="273" t="s">
        <v>1</v>
      </c>
      <c r="N332" s="274" t="s">
        <v>40</v>
      </c>
      <c r="O332" s="89"/>
      <c r="P332" s="242">
        <f>O332*H332</f>
        <v>0</v>
      </c>
      <c r="Q332" s="242">
        <v>0.085</v>
      </c>
      <c r="R332" s="242">
        <f>Q332*H332</f>
        <v>25.619850000000003</v>
      </c>
      <c r="S332" s="242">
        <v>0</v>
      </c>
      <c r="T332" s="243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44" t="s">
        <v>176</v>
      </c>
      <c r="AT332" s="244" t="s">
        <v>510</v>
      </c>
      <c r="AU332" s="244" t="s">
        <v>85</v>
      </c>
      <c r="AY332" s="15" t="s">
        <v>135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5" t="s">
        <v>83</v>
      </c>
      <c r="BK332" s="245">
        <f>ROUND(I332*H332,2)</f>
        <v>0</v>
      </c>
      <c r="BL332" s="15" t="s">
        <v>142</v>
      </c>
      <c r="BM332" s="244" t="s">
        <v>969</v>
      </c>
    </row>
    <row r="333" spans="1:47" s="2" customFormat="1" ht="12">
      <c r="A333" s="36"/>
      <c r="B333" s="37"/>
      <c r="C333" s="38"/>
      <c r="D333" s="246" t="s">
        <v>144</v>
      </c>
      <c r="E333" s="38"/>
      <c r="F333" s="247" t="s">
        <v>968</v>
      </c>
      <c r="G333" s="38"/>
      <c r="H333" s="38"/>
      <c r="I333" s="142"/>
      <c r="J333" s="38"/>
      <c r="K333" s="38"/>
      <c r="L333" s="42"/>
      <c r="M333" s="248"/>
      <c r="N333" s="249"/>
      <c r="O333" s="89"/>
      <c r="P333" s="89"/>
      <c r="Q333" s="89"/>
      <c r="R333" s="89"/>
      <c r="S333" s="89"/>
      <c r="T333" s="90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5" t="s">
        <v>144</v>
      </c>
      <c r="AU333" s="15" t="s">
        <v>85</v>
      </c>
    </row>
    <row r="334" spans="1:51" s="13" customFormat="1" ht="12">
      <c r="A334" s="13"/>
      <c r="B334" s="251"/>
      <c r="C334" s="252"/>
      <c r="D334" s="246" t="s">
        <v>183</v>
      </c>
      <c r="E334" s="253" t="s">
        <v>1</v>
      </c>
      <c r="F334" s="254" t="s">
        <v>970</v>
      </c>
      <c r="G334" s="252"/>
      <c r="H334" s="255">
        <v>301.41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183</v>
      </c>
      <c r="AU334" s="261" t="s">
        <v>85</v>
      </c>
      <c r="AV334" s="13" t="s">
        <v>85</v>
      </c>
      <c r="AW334" s="13" t="s">
        <v>31</v>
      </c>
      <c r="AX334" s="13" t="s">
        <v>83</v>
      </c>
      <c r="AY334" s="261" t="s">
        <v>135</v>
      </c>
    </row>
    <row r="335" spans="1:65" s="2" customFormat="1" ht="16.5" customHeight="1">
      <c r="A335" s="36"/>
      <c r="B335" s="37"/>
      <c r="C335" s="265" t="s">
        <v>971</v>
      </c>
      <c r="D335" s="265" t="s">
        <v>510</v>
      </c>
      <c r="E335" s="266" t="s">
        <v>972</v>
      </c>
      <c r="F335" s="267" t="s">
        <v>973</v>
      </c>
      <c r="G335" s="268" t="s">
        <v>292</v>
      </c>
      <c r="H335" s="269">
        <v>23.97</v>
      </c>
      <c r="I335" s="270"/>
      <c r="J335" s="271">
        <f>ROUND(I335*H335,2)</f>
        <v>0</v>
      </c>
      <c r="K335" s="267" t="s">
        <v>141</v>
      </c>
      <c r="L335" s="272"/>
      <c r="M335" s="273" t="s">
        <v>1</v>
      </c>
      <c r="N335" s="274" t="s">
        <v>40</v>
      </c>
      <c r="O335" s="89"/>
      <c r="P335" s="242">
        <f>O335*H335</f>
        <v>0</v>
      </c>
      <c r="Q335" s="242">
        <v>0.04</v>
      </c>
      <c r="R335" s="242">
        <f>Q335*H335</f>
        <v>0.9588</v>
      </c>
      <c r="S335" s="242">
        <v>0</v>
      </c>
      <c r="T335" s="243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44" t="s">
        <v>176</v>
      </c>
      <c r="AT335" s="244" t="s">
        <v>510</v>
      </c>
      <c r="AU335" s="244" t="s">
        <v>85</v>
      </c>
      <c r="AY335" s="15" t="s">
        <v>135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15" t="s">
        <v>83</v>
      </c>
      <c r="BK335" s="245">
        <f>ROUND(I335*H335,2)</f>
        <v>0</v>
      </c>
      <c r="BL335" s="15" t="s">
        <v>142</v>
      </c>
      <c r="BM335" s="244" t="s">
        <v>974</v>
      </c>
    </row>
    <row r="336" spans="1:47" s="2" customFormat="1" ht="12">
      <c r="A336" s="36"/>
      <c r="B336" s="37"/>
      <c r="C336" s="38"/>
      <c r="D336" s="246" t="s">
        <v>144</v>
      </c>
      <c r="E336" s="38"/>
      <c r="F336" s="247" t="s">
        <v>973</v>
      </c>
      <c r="G336" s="38"/>
      <c r="H336" s="38"/>
      <c r="I336" s="142"/>
      <c r="J336" s="38"/>
      <c r="K336" s="38"/>
      <c r="L336" s="42"/>
      <c r="M336" s="248"/>
      <c r="N336" s="249"/>
      <c r="O336" s="89"/>
      <c r="P336" s="89"/>
      <c r="Q336" s="89"/>
      <c r="R336" s="89"/>
      <c r="S336" s="89"/>
      <c r="T336" s="90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5" t="s">
        <v>144</v>
      </c>
      <c r="AU336" s="15" t="s">
        <v>85</v>
      </c>
    </row>
    <row r="337" spans="1:51" s="13" customFormat="1" ht="12">
      <c r="A337" s="13"/>
      <c r="B337" s="251"/>
      <c r="C337" s="252"/>
      <c r="D337" s="246" t="s">
        <v>183</v>
      </c>
      <c r="E337" s="253" t="s">
        <v>1</v>
      </c>
      <c r="F337" s="254" t="s">
        <v>975</v>
      </c>
      <c r="G337" s="252"/>
      <c r="H337" s="255">
        <v>23.97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1" t="s">
        <v>183</v>
      </c>
      <c r="AU337" s="261" t="s">
        <v>85</v>
      </c>
      <c r="AV337" s="13" t="s">
        <v>85</v>
      </c>
      <c r="AW337" s="13" t="s">
        <v>31</v>
      </c>
      <c r="AX337" s="13" t="s">
        <v>83</v>
      </c>
      <c r="AY337" s="261" t="s">
        <v>135</v>
      </c>
    </row>
    <row r="338" spans="1:65" s="2" customFormat="1" ht="21.75" customHeight="1">
      <c r="A338" s="36"/>
      <c r="B338" s="37"/>
      <c r="C338" s="265" t="s">
        <v>976</v>
      </c>
      <c r="D338" s="265" t="s">
        <v>510</v>
      </c>
      <c r="E338" s="266" t="s">
        <v>977</v>
      </c>
      <c r="F338" s="267" t="s">
        <v>978</v>
      </c>
      <c r="G338" s="268" t="s">
        <v>154</v>
      </c>
      <c r="H338" s="269">
        <v>20</v>
      </c>
      <c r="I338" s="270"/>
      <c r="J338" s="271">
        <f>ROUND(I338*H338,2)</f>
        <v>0</v>
      </c>
      <c r="K338" s="267" t="s">
        <v>141</v>
      </c>
      <c r="L338" s="272"/>
      <c r="M338" s="273" t="s">
        <v>1</v>
      </c>
      <c r="N338" s="274" t="s">
        <v>40</v>
      </c>
      <c r="O338" s="89"/>
      <c r="P338" s="242">
        <f>O338*H338</f>
        <v>0</v>
      </c>
      <c r="Q338" s="242">
        <v>0.0615</v>
      </c>
      <c r="R338" s="242">
        <f>Q338*H338</f>
        <v>1.23</v>
      </c>
      <c r="S338" s="242">
        <v>0</v>
      </c>
      <c r="T338" s="243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44" t="s">
        <v>176</v>
      </c>
      <c r="AT338" s="244" t="s">
        <v>510</v>
      </c>
      <c r="AU338" s="244" t="s">
        <v>85</v>
      </c>
      <c r="AY338" s="15" t="s">
        <v>135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15" t="s">
        <v>83</v>
      </c>
      <c r="BK338" s="245">
        <f>ROUND(I338*H338,2)</f>
        <v>0</v>
      </c>
      <c r="BL338" s="15" t="s">
        <v>142</v>
      </c>
      <c r="BM338" s="244" t="s">
        <v>979</v>
      </c>
    </row>
    <row r="339" spans="1:47" s="2" customFormat="1" ht="12">
      <c r="A339" s="36"/>
      <c r="B339" s="37"/>
      <c r="C339" s="38"/>
      <c r="D339" s="246" t="s">
        <v>144</v>
      </c>
      <c r="E339" s="38"/>
      <c r="F339" s="247" t="s">
        <v>978</v>
      </c>
      <c r="G339" s="38"/>
      <c r="H339" s="38"/>
      <c r="I339" s="142"/>
      <c r="J339" s="38"/>
      <c r="K339" s="38"/>
      <c r="L339" s="42"/>
      <c r="M339" s="248"/>
      <c r="N339" s="249"/>
      <c r="O339" s="89"/>
      <c r="P339" s="89"/>
      <c r="Q339" s="89"/>
      <c r="R339" s="89"/>
      <c r="S339" s="89"/>
      <c r="T339" s="90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5" t="s">
        <v>144</v>
      </c>
      <c r="AU339" s="15" t="s">
        <v>85</v>
      </c>
    </row>
    <row r="340" spans="1:65" s="2" customFormat="1" ht="16.5" customHeight="1">
      <c r="A340" s="36"/>
      <c r="B340" s="37"/>
      <c r="C340" s="265" t="s">
        <v>980</v>
      </c>
      <c r="D340" s="265" t="s">
        <v>510</v>
      </c>
      <c r="E340" s="266" t="s">
        <v>981</v>
      </c>
      <c r="F340" s="267" t="s">
        <v>982</v>
      </c>
      <c r="G340" s="268" t="s">
        <v>154</v>
      </c>
      <c r="H340" s="269">
        <v>66</v>
      </c>
      <c r="I340" s="270"/>
      <c r="J340" s="271">
        <f>ROUND(I340*H340,2)</f>
        <v>0</v>
      </c>
      <c r="K340" s="267" t="s">
        <v>141</v>
      </c>
      <c r="L340" s="272"/>
      <c r="M340" s="273" t="s">
        <v>1</v>
      </c>
      <c r="N340" s="274" t="s">
        <v>40</v>
      </c>
      <c r="O340" s="89"/>
      <c r="P340" s="242">
        <f>O340*H340</f>
        <v>0</v>
      </c>
      <c r="Q340" s="242">
        <v>0.1005</v>
      </c>
      <c r="R340" s="242">
        <f>Q340*H340</f>
        <v>6.633</v>
      </c>
      <c r="S340" s="242">
        <v>0</v>
      </c>
      <c r="T340" s="243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44" t="s">
        <v>176</v>
      </c>
      <c r="AT340" s="244" t="s">
        <v>510</v>
      </c>
      <c r="AU340" s="244" t="s">
        <v>85</v>
      </c>
      <c r="AY340" s="15" t="s">
        <v>135</v>
      </c>
      <c r="BE340" s="245">
        <f>IF(N340="základní",J340,0)</f>
        <v>0</v>
      </c>
      <c r="BF340" s="245">
        <f>IF(N340="snížená",J340,0)</f>
        <v>0</v>
      </c>
      <c r="BG340" s="245">
        <f>IF(N340="zákl. přenesená",J340,0)</f>
        <v>0</v>
      </c>
      <c r="BH340" s="245">
        <f>IF(N340="sníž. přenesená",J340,0)</f>
        <v>0</v>
      </c>
      <c r="BI340" s="245">
        <f>IF(N340="nulová",J340,0)</f>
        <v>0</v>
      </c>
      <c r="BJ340" s="15" t="s">
        <v>83</v>
      </c>
      <c r="BK340" s="245">
        <f>ROUND(I340*H340,2)</f>
        <v>0</v>
      </c>
      <c r="BL340" s="15" t="s">
        <v>142</v>
      </c>
      <c r="BM340" s="244" t="s">
        <v>983</v>
      </c>
    </row>
    <row r="341" spans="1:47" s="2" customFormat="1" ht="12">
      <c r="A341" s="36"/>
      <c r="B341" s="37"/>
      <c r="C341" s="38"/>
      <c r="D341" s="246" t="s">
        <v>144</v>
      </c>
      <c r="E341" s="38"/>
      <c r="F341" s="247" t="s">
        <v>982</v>
      </c>
      <c r="G341" s="38"/>
      <c r="H341" s="38"/>
      <c r="I341" s="142"/>
      <c r="J341" s="38"/>
      <c r="K341" s="38"/>
      <c r="L341" s="42"/>
      <c r="M341" s="248"/>
      <c r="N341" s="249"/>
      <c r="O341" s="89"/>
      <c r="P341" s="89"/>
      <c r="Q341" s="89"/>
      <c r="R341" s="89"/>
      <c r="S341" s="89"/>
      <c r="T341" s="90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144</v>
      </c>
      <c r="AU341" s="15" t="s">
        <v>85</v>
      </c>
    </row>
    <row r="342" spans="1:65" s="2" customFormat="1" ht="21.75" customHeight="1">
      <c r="A342" s="36"/>
      <c r="B342" s="37"/>
      <c r="C342" s="265" t="s">
        <v>984</v>
      </c>
      <c r="D342" s="265" t="s">
        <v>510</v>
      </c>
      <c r="E342" s="266" t="s">
        <v>985</v>
      </c>
      <c r="F342" s="267" t="s">
        <v>986</v>
      </c>
      <c r="G342" s="268" t="s">
        <v>154</v>
      </c>
      <c r="H342" s="269">
        <v>145</v>
      </c>
      <c r="I342" s="270"/>
      <c r="J342" s="271">
        <f>ROUND(I342*H342,2)</f>
        <v>0</v>
      </c>
      <c r="K342" s="267" t="s">
        <v>141</v>
      </c>
      <c r="L342" s="272"/>
      <c r="M342" s="273" t="s">
        <v>1</v>
      </c>
      <c r="N342" s="274" t="s">
        <v>40</v>
      </c>
      <c r="O342" s="89"/>
      <c r="P342" s="242">
        <f>O342*H342</f>
        <v>0</v>
      </c>
      <c r="Q342" s="242">
        <v>0.03</v>
      </c>
      <c r="R342" s="242">
        <f>Q342*H342</f>
        <v>4.35</v>
      </c>
      <c r="S342" s="242">
        <v>0</v>
      </c>
      <c r="T342" s="243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44" t="s">
        <v>176</v>
      </c>
      <c r="AT342" s="244" t="s">
        <v>510</v>
      </c>
      <c r="AU342" s="244" t="s">
        <v>85</v>
      </c>
      <c r="AY342" s="15" t="s">
        <v>135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15" t="s">
        <v>83</v>
      </c>
      <c r="BK342" s="245">
        <f>ROUND(I342*H342,2)</f>
        <v>0</v>
      </c>
      <c r="BL342" s="15" t="s">
        <v>142</v>
      </c>
      <c r="BM342" s="244" t="s">
        <v>987</v>
      </c>
    </row>
    <row r="343" spans="1:47" s="2" customFormat="1" ht="12">
      <c r="A343" s="36"/>
      <c r="B343" s="37"/>
      <c r="C343" s="38"/>
      <c r="D343" s="246" t="s">
        <v>144</v>
      </c>
      <c r="E343" s="38"/>
      <c r="F343" s="247" t="s">
        <v>986</v>
      </c>
      <c r="G343" s="38"/>
      <c r="H343" s="38"/>
      <c r="I343" s="142"/>
      <c r="J343" s="38"/>
      <c r="K343" s="38"/>
      <c r="L343" s="42"/>
      <c r="M343" s="248"/>
      <c r="N343" s="249"/>
      <c r="O343" s="89"/>
      <c r="P343" s="89"/>
      <c r="Q343" s="89"/>
      <c r="R343" s="89"/>
      <c r="S343" s="89"/>
      <c r="T343" s="90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5" t="s">
        <v>144</v>
      </c>
      <c r="AU343" s="15" t="s">
        <v>85</v>
      </c>
    </row>
    <row r="344" spans="1:65" s="2" customFormat="1" ht="21.75" customHeight="1">
      <c r="A344" s="36"/>
      <c r="B344" s="37"/>
      <c r="C344" s="265" t="s">
        <v>988</v>
      </c>
      <c r="D344" s="265" t="s">
        <v>510</v>
      </c>
      <c r="E344" s="266" t="s">
        <v>989</v>
      </c>
      <c r="F344" s="267" t="s">
        <v>990</v>
      </c>
      <c r="G344" s="268" t="s">
        <v>154</v>
      </c>
      <c r="H344" s="269">
        <v>121</v>
      </c>
      <c r="I344" s="270"/>
      <c r="J344" s="271">
        <f>ROUND(I344*H344,2)</f>
        <v>0</v>
      </c>
      <c r="K344" s="267" t="s">
        <v>141</v>
      </c>
      <c r="L344" s="272"/>
      <c r="M344" s="273" t="s">
        <v>1</v>
      </c>
      <c r="N344" s="274" t="s">
        <v>40</v>
      </c>
      <c r="O344" s="89"/>
      <c r="P344" s="242">
        <f>O344*H344</f>
        <v>0</v>
      </c>
      <c r="Q344" s="242">
        <v>0.0325</v>
      </c>
      <c r="R344" s="242">
        <f>Q344*H344</f>
        <v>3.9325</v>
      </c>
      <c r="S344" s="242">
        <v>0</v>
      </c>
      <c r="T344" s="243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44" t="s">
        <v>176</v>
      </c>
      <c r="AT344" s="244" t="s">
        <v>510</v>
      </c>
      <c r="AU344" s="244" t="s">
        <v>85</v>
      </c>
      <c r="AY344" s="15" t="s">
        <v>135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15" t="s">
        <v>83</v>
      </c>
      <c r="BK344" s="245">
        <f>ROUND(I344*H344,2)</f>
        <v>0</v>
      </c>
      <c r="BL344" s="15" t="s">
        <v>142</v>
      </c>
      <c r="BM344" s="244" t="s">
        <v>991</v>
      </c>
    </row>
    <row r="345" spans="1:47" s="2" customFormat="1" ht="12">
      <c r="A345" s="36"/>
      <c r="B345" s="37"/>
      <c r="C345" s="38"/>
      <c r="D345" s="246" t="s">
        <v>144</v>
      </c>
      <c r="E345" s="38"/>
      <c r="F345" s="247" t="s">
        <v>990</v>
      </c>
      <c r="G345" s="38"/>
      <c r="H345" s="38"/>
      <c r="I345" s="142"/>
      <c r="J345" s="38"/>
      <c r="K345" s="38"/>
      <c r="L345" s="42"/>
      <c r="M345" s="248"/>
      <c r="N345" s="249"/>
      <c r="O345" s="89"/>
      <c r="P345" s="89"/>
      <c r="Q345" s="89"/>
      <c r="R345" s="89"/>
      <c r="S345" s="89"/>
      <c r="T345" s="90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5" t="s">
        <v>144</v>
      </c>
      <c r="AU345" s="15" t="s">
        <v>85</v>
      </c>
    </row>
    <row r="346" spans="1:65" s="2" customFormat="1" ht="21.75" customHeight="1">
      <c r="A346" s="36"/>
      <c r="B346" s="37"/>
      <c r="C346" s="265" t="s">
        <v>992</v>
      </c>
      <c r="D346" s="265" t="s">
        <v>510</v>
      </c>
      <c r="E346" s="266" t="s">
        <v>993</v>
      </c>
      <c r="F346" s="267" t="s">
        <v>994</v>
      </c>
      <c r="G346" s="268" t="s">
        <v>154</v>
      </c>
      <c r="H346" s="269">
        <v>87</v>
      </c>
      <c r="I346" s="270"/>
      <c r="J346" s="271">
        <f>ROUND(I346*H346,2)</f>
        <v>0</v>
      </c>
      <c r="K346" s="267" t="s">
        <v>141</v>
      </c>
      <c r="L346" s="272"/>
      <c r="M346" s="273" t="s">
        <v>1</v>
      </c>
      <c r="N346" s="274" t="s">
        <v>40</v>
      </c>
      <c r="O346" s="89"/>
      <c r="P346" s="242">
        <f>O346*H346</f>
        <v>0</v>
      </c>
      <c r="Q346" s="242">
        <v>0.05</v>
      </c>
      <c r="R346" s="242">
        <f>Q346*H346</f>
        <v>4.3500000000000005</v>
      </c>
      <c r="S346" s="242">
        <v>0</v>
      </c>
      <c r="T346" s="243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44" t="s">
        <v>176</v>
      </c>
      <c r="AT346" s="244" t="s">
        <v>510</v>
      </c>
      <c r="AU346" s="244" t="s">
        <v>85</v>
      </c>
      <c r="AY346" s="15" t="s">
        <v>135</v>
      </c>
      <c r="BE346" s="245">
        <f>IF(N346="základní",J346,0)</f>
        <v>0</v>
      </c>
      <c r="BF346" s="245">
        <f>IF(N346="snížená",J346,0)</f>
        <v>0</v>
      </c>
      <c r="BG346" s="245">
        <f>IF(N346="zákl. přenesená",J346,0)</f>
        <v>0</v>
      </c>
      <c r="BH346" s="245">
        <f>IF(N346="sníž. přenesená",J346,0)</f>
        <v>0</v>
      </c>
      <c r="BI346" s="245">
        <f>IF(N346="nulová",J346,0)</f>
        <v>0</v>
      </c>
      <c r="BJ346" s="15" t="s">
        <v>83</v>
      </c>
      <c r="BK346" s="245">
        <f>ROUND(I346*H346,2)</f>
        <v>0</v>
      </c>
      <c r="BL346" s="15" t="s">
        <v>142</v>
      </c>
      <c r="BM346" s="244" t="s">
        <v>995</v>
      </c>
    </row>
    <row r="347" spans="1:47" s="2" customFormat="1" ht="12">
      <c r="A347" s="36"/>
      <c r="B347" s="37"/>
      <c r="C347" s="38"/>
      <c r="D347" s="246" t="s">
        <v>144</v>
      </c>
      <c r="E347" s="38"/>
      <c r="F347" s="247" t="s">
        <v>994</v>
      </c>
      <c r="G347" s="38"/>
      <c r="H347" s="38"/>
      <c r="I347" s="142"/>
      <c r="J347" s="38"/>
      <c r="K347" s="38"/>
      <c r="L347" s="42"/>
      <c r="M347" s="248"/>
      <c r="N347" s="249"/>
      <c r="O347" s="89"/>
      <c r="P347" s="89"/>
      <c r="Q347" s="89"/>
      <c r="R347" s="89"/>
      <c r="S347" s="89"/>
      <c r="T347" s="90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5" t="s">
        <v>144</v>
      </c>
      <c r="AU347" s="15" t="s">
        <v>85</v>
      </c>
    </row>
    <row r="348" spans="1:65" s="2" customFormat="1" ht="16.5" customHeight="1">
      <c r="A348" s="36"/>
      <c r="B348" s="37"/>
      <c r="C348" s="233" t="s">
        <v>996</v>
      </c>
      <c r="D348" s="233" t="s">
        <v>137</v>
      </c>
      <c r="E348" s="234" t="s">
        <v>451</v>
      </c>
      <c r="F348" s="235" t="s">
        <v>452</v>
      </c>
      <c r="G348" s="236" t="s">
        <v>344</v>
      </c>
      <c r="H348" s="237">
        <v>167.91</v>
      </c>
      <c r="I348" s="238"/>
      <c r="J348" s="239">
        <f>ROUND(I348*H348,2)</f>
        <v>0</v>
      </c>
      <c r="K348" s="235" t="s">
        <v>141</v>
      </c>
      <c r="L348" s="42"/>
      <c r="M348" s="240" t="s">
        <v>1</v>
      </c>
      <c r="N348" s="241" t="s">
        <v>40</v>
      </c>
      <c r="O348" s="89"/>
      <c r="P348" s="242">
        <f>O348*H348</f>
        <v>0</v>
      </c>
      <c r="Q348" s="242">
        <v>0</v>
      </c>
      <c r="R348" s="242">
        <f>Q348*H348</f>
        <v>0</v>
      </c>
      <c r="S348" s="242">
        <v>0</v>
      </c>
      <c r="T348" s="243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44" t="s">
        <v>142</v>
      </c>
      <c r="AT348" s="244" t="s">
        <v>137</v>
      </c>
      <c r="AU348" s="244" t="s">
        <v>85</v>
      </c>
      <c r="AY348" s="15" t="s">
        <v>135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15" t="s">
        <v>83</v>
      </c>
      <c r="BK348" s="245">
        <f>ROUND(I348*H348,2)</f>
        <v>0</v>
      </c>
      <c r="BL348" s="15" t="s">
        <v>142</v>
      </c>
      <c r="BM348" s="244" t="s">
        <v>997</v>
      </c>
    </row>
    <row r="349" spans="1:47" s="2" customFormat="1" ht="12">
      <c r="A349" s="36"/>
      <c r="B349" s="37"/>
      <c r="C349" s="38"/>
      <c r="D349" s="246" t="s">
        <v>144</v>
      </c>
      <c r="E349" s="38"/>
      <c r="F349" s="247" t="s">
        <v>454</v>
      </c>
      <c r="G349" s="38"/>
      <c r="H349" s="38"/>
      <c r="I349" s="142"/>
      <c r="J349" s="38"/>
      <c r="K349" s="38"/>
      <c r="L349" s="42"/>
      <c r="M349" s="248"/>
      <c r="N349" s="249"/>
      <c r="O349" s="89"/>
      <c r="P349" s="89"/>
      <c r="Q349" s="89"/>
      <c r="R349" s="89"/>
      <c r="S349" s="89"/>
      <c r="T349" s="90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5" t="s">
        <v>144</v>
      </c>
      <c r="AU349" s="15" t="s">
        <v>85</v>
      </c>
    </row>
    <row r="350" spans="1:47" s="2" customFormat="1" ht="12">
      <c r="A350" s="36"/>
      <c r="B350" s="37"/>
      <c r="C350" s="38"/>
      <c r="D350" s="246" t="s">
        <v>181</v>
      </c>
      <c r="E350" s="38"/>
      <c r="F350" s="250" t="s">
        <v>998</v>
      </c>
      <c r="G350" s="38"/>
      <c r="H350" s="38"/>
      <c r="I350" s="142"/>
      <c r="J350" s="38"/>
      <c r="K350" s="38"/>
      <c r="L350" s="42"/>
      <c r="M350" s="248"/>
      <c r="N350" s="249"/>
      <c r="O350" s="89"/>
      <c r="P350" s="89"/>
      <c r="Q350" s="89"/>
      <c r="R350" s="89"/>
      <c r="S350" s="89"/>
      <c r="T350" s="90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5" t="s">
        <v>181</v>
      </c>
      <c r="AU350" s="15" t="s">
        <v>85</v>
      </c>
    </row>
    <row r="351" spans="1:51" s="13" customFormat="1" ht="12">
      <c r="A351" s="13"/>
      <c r="B351" s="251"/>
      <c r="C351" s="252"/>
      <c r="D351" s="246" t="s">
        <v>183</v>
      </c>
      <c r="E351" s="253" t="s">
        <v>1</v>
      </c>
      <c r="F351" s="254" t="s">
        <v>999</v>
      </c>
      <c r="G351" s="252"/>
      <c r="H351" s="255">
        <v>167.91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183</v>
      </c>
      <c r="AU351" s="261" t="s">
        <v>85</v>
      </c>
      <c r="AV351" s="13" t="s">
        <v>85</v>
      </c>
      <c r="AW351" s="13" t="s">
        <v>31</v>
      </c>
      <c r="AX351" s="13" t="s">
        <v>83</v>
      </c>
      <c r="AY351" s="261" t="s">
        <v>135</v>
      </c>
    </row>
    <row r="352" spans="1:65" s="2" customFormat="1" ht="21.75" customHeight="1">
      <c r="A352" s="36"/>
      <c r="B352" s="37"/>
      <c r="C352" s="233" t="s">
        <v>1000</v>
      </c>
      <c r="D352" s="233" t="s">
        <v>137</v>
      </c>
      <c r="E352" s="234" t="s">
        <v>457</v>
      </c>
      <c r="F352" s="235" t="s">
        <v>458</v>
      </c>
      <c r="G352" s="236" t="s">
        <v>344</v>
      </c>
      <c r="H352" s="237">
        <v>4029.84</v>
      </c>
      <c r="I352" s="238"/>
      <c r="J352" s="239">
        <f>ROUND(I352*H352,2)</f>
        <v>0</v>
      </c>
      <c r="K352" s="235" t="s">
        <v>141</v>
      </c>
      <c r="L352" s="42"/>
      <c r="M352" s="240" t="s">
        <v>1</v>
      </c>
      <c r="N352" s="241" t="s">
        <v>40</v>
      </c>
      <c r="O352" s="89"/>
      <c r="P352" s="242">
        <f>O352*H352</f>
        <v>0</v>
      </c>
      <c r="Q352" s="242">
        <v>0</v>
      </c>
      <c r="R352" s="242">
        <f>Q352*H352</f>
        <v>0</v>
      </c>
      <c r="S352" s="242">
        <v>0</v>
      </c>
      <c r="T352" s="243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44" t="s">
        <v>142</v>
      </c>
      <c r="AT352" s="244" t="s">
        <v>137</v>
      </c>
      <c r="AU352" s="244" t="s">
        <v>85</v>
      </c>
      <c r="AY352" s="15" t="s">
        <v>135</v>
      </c>
      <c r="BE352" s="245">
        <f>IF(N352="základní",J352,0)</f>
        <v>0</v>
      </c>
      <c r="BF352" s="245">
        <f>IF(N352="snížená",J352,0)</f>
        <v>0</v>
      </c>
      <c r="BG352" s="245">
        <f>IF(N352="zákl. přenesená",J352,0)</f>
        <v>0</v>
      </c>
      <c r="BH352" s="245">
        <f>IF(N352="sníž. přenesená",J352,0)</f>
        <v>0</v>
      </c>
      <c r="BI352" s="245">
        <f>IF(N352="nulová",J352,0)</f>
        <v>0</v>
      </c>
      <c r="BJ352" s="15" t="s">
        <v>83</v>
      </c>
      <c r="BK352" s="245">
        <f>ROUND(I352*H352,2)</f>
        <v>0</v>
      </c>
      <c r="BL352" s="15" t="s">
        <v>142</v>
      </c>
      <c r="BM352" s="244" t="s">
        <v>1001</v>
      </c>
    </row>
    <row r="353" spans="1:47" s="2" customFormat="1" ht="12">
      <c r="A353" s="36"/>
      <c r="B353" s="37"/>
      <c r="C353" s="38"/>
      <c r="D353" s="246" t="s">
        <v>144</v>
      </c>
      <c r="E353" s="38"/>
      <c r="F353" s="247" t="s">
        <v>460</v>
      </c>
      <c r="G353" s="38"/>
      <c r="H353" s="38"/>
      <c r="I353" s="142"/>
      <c r="J353" s="38"/>
      <c r="K353" s="38"/>
      <c r="L353" s="42"/>
      <c r="M353" s="248"/>
      <c r="N353" s="249"/>
      <c r="O353" s="89"/>
      <c r="P353" s="89"/>
      <c r="Q353" s="89"/>
      <c r="R353" s="89"/>
      <c r="S353" s="89"/>
      <c r="T353" s="90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5" t="s">
        <v>144</v>
      </c>
      <c r="AU353" s="15" t="s">
        <v>85</v>
      </c>
    </row>
    <row r="354" spans="1:47" s="2" customFormat="1" ht="12">
      <c r="A354" s="36"/>
      <c r="B354" s="37"/>
      <c r="C354" s="38"/>
      <c r="D354" s="246" t="s">
        <v>181</v>
      </c>
      <c r="E354" s="38"/>
      <c r="F354" s="250" t="s">
        <v>727</v>
      </c>
      <c r="G354" s="38"/>
      <c r="H354" s="38"/>
      <c r="I354" s="142"/>
      <c r="J354" s="38"/>
      <c r="K354" s="38"/>
      <c r="L354" s="42"/>
      <c r="M354" s="248"/>
      <c r="N354" s="249"/>
      <c r="O354" s="89"/>
      <c r="P354" s="89"/>
      <c r="Q354" s="89"/>
      <c r="R354" s="89"/>
      <c r="S354" s="89"/>
      <c r="T354" s="90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5" t="s">
        <v>181</v>
      </c>
      <c r="AU354" s="15" t="s">
        <v>85</v>
      </c>
    </row>
    <row r="355" spans="1:51" s="13" customFormat="1" ht="12">
      <c r="A355" s="13"/>
      <c r="B355" s="251"/>
      <c r="C355" s="252"/>
      <c r="D355" s="246" t="s">
        <v>183</v>
      </c>
      <c r="E355" s="253" t="s">
        <v>1</v>
      </c>
      <c r="F355" s="254" t="s">
        <v>1002</v>
      </c>
      <c r="G355" s="252"/>
      <c r="H355" s="255">
        <v>4029.84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1" t="s">
        <v>183</v>
      </c>
      <c r="AU355" s="261" t="s">
        <v>85</v>
      </c>
      <c r="AV355" s="13" t="s">
        <v>85</v>
      </c>
      <c r="AW355" s="13" t="s">
        <v>31</v>
      </c>
      <c r="AX355" s="13" t="s">
        <v>83</v>
      </c>
      <c r="AY355" s="261" t="s">
        <v>135</v>
      </c>
    </row>
    <row r="356" spans="1:65" s="2" customFormat="1" ht="16.5" customHeight="1">
      <c r="A356" s="36"/>
      <c r="B356" s="37"/>
      <c r="C356" s="233" t="s">
        <v>1003</v>
      </c>
      <c r="D356" s="233" t="s">
        <v>137</v>
      </c>
      <c r="E356" s="234" t="s">
        <v>464</v>
      </c>
      <c r="F356" s="235" t="s">
        <v>465</v>
      </c>
      <c r="G356" s="236" t="s">
        <v>344</v>
      </c>
      <c r="H356" s="237">
        <v>91.57</v>
      </c>
      <c r="I356" s="238"/>
      <c r="J356" s="239">
        <f>ROUND(I356*H356,2)</f>
        <v>0</v>
      </c>
      <c r="K356" s="235" t="s">
        <v>141</v>
      </c>
      <c r="L356" s="42"/>
      <c r="M356" s="240" t="s">
        <v>1</v>
      </c>
      <c r="N356" s="241" t="s">
        <v>40</v>
      </c>
      <c r="O356" s="89"/>
      <c r="P356" s="242">
        <f>O356*H356</f>
        <v>0</v>
      </c>
      <c r="Q356" s="242">
        <v>0</v>
      </c>
      <c r="R356" s="242">
        <f>Q356*H356</f>
        <v>0</v>
      </c>
      <c r="S356" s="242">
        <v>0</v>
      </c>
      <c r="T356" s="243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44" t="s">
        <v>142</v>
      </c>
      <c r="AT356" s="244" t="s">
        <v>137</v>
      </c>
      <c r="AU356" s="244" t="s">
        <v>85</v>
      </c>
      <c r="AY356" s="15" t="s">
        <v>135</v>
      </c>
      <c r="BE356" s="245">
        <f>IF(N356="základní",J356,0)</f>
        <v>0</v>
      </c>
      <c r="BF356" s="245">
        <f>IF(N356="snížená",J356,0)</f>
        <v>0</v>
      </c>
      <c r="BG356" s="245">
        <f>IF(N356="zákl. přenesená",J356,0)</f>
        <v>0</v>
      </c>
      <c r="BH356" s="245">
        <f>IF(N356="sníž. přenesená",J356,0)</f>
        <v>0</v>
      </c>
      <c r="BI356" s="245">
        <f>IF(N356="nulová",J356,0)</f>
        <v>0</v>
      </c>
      <c r="BJ356" s="15" t="s">
        <v>83</v>
      </c>
      <c r="BK356" s="245">
        <f>ROUND(I356*H356,2)</f>
        <v>0</v>
      </c>
      <c r="BL356" s="15" t="s">
        <v>142</v>
      </c>
      <c r="BM356" s="244" t="s">
        <v>1004</v>
      </c>
    </row>
    <row r="357" spans="1:47" s="2" customFormat="1" ht="12">
      <c r="A357" s="36"/>
      <c r="B357" s="37"/>
      <c r="C357" s="38"/>
      <c r="D357" s="246" t="s">
        <v>144</v>
      </c>
      <c r="E357" s="38"/>
      <c r="F357" s="247" t="s">
        <v>467</v>
      </c>
      <c r="G357" s="38"/>
      <c r="H357" s="38"/>
      <c r="I357" s="142"/>
      <c r="J357" s="38"/>
      <c r="K357" s="38"/>
      <c r="L357" s="42"/>
      <c r="M357" s="248"/>
      <c r="N357" s="249"/>
      <c r="O357" s="89"/>
      <c r="P357" s="89"/>
      <c r="Q357" s="89"/>
      <c r="R357" s="89"/>
      <c r="S357" s="89"/>
      <c r="T357" s="90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5" t="s">
        <v>144</v>
      </c>
      <c r="AU357" s="15" t="s">
        <v>85</v>
      </c>
    </row>
    <row r="358" spans="1:47" s="2" customFormat="1" ht="12">
      <c r="A358" s="36"/>
      <c r="B358" s="37"/>
      <c r="C358" s="38"/>
      <c r="D358" s="246" t="s">
        <v>181</v>
      </c>
      <c r="E358" s="38"/>
      <c r="F358" s="250" t="s">
        <v>1005</v>
      </c>
      <c r="G358" s="38"/>
      <c r="H358" s="38"/>
      <c r="I358" s="142"/>
      <c r="J358" s="38"/>
      <c r="K358" s="38"/>
      <c r="L358" s="42"/>
      <c r="M358" s="248"/>
      <c r="N358" s="249"/>
      <c r="O358" s="89"/>
      <c r="P358" s="89"/>
      <c r="Q358" s="89"/>
      <c r="R358" s="89"/>
      <c r="S358" s="89"/>
      <c r="T358" s="90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5" t="s">
        <v>181</v>
      </c>
      <c r="AU358" s="15" t="s">
        <v>85</v>
      </c>
    </row>
    <row r="359" spans="1:51" s="13" customFormat="1" ht="12">
      <c r="A359" s="13"/>
      <c r="B359" s="251"/>
      <c r="C359" s="252"/>
      <c r="D359" s="246" t="s">
        <v>183</v>
      </c>
      <c r="E359" s="253" t="s">
        <v>1</v>
      </c>
      <c r="F359" s="254" t="s">
        <v>1006</v>
      </c>
      <c r="G359" s="252"/>
      <c r="H359" s="255">
        <v>91.57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183</v>
      </c>
      <c r="AU359" s="261" t="s">
        <v>85</v>
      </c>
      <c r="AV359" s="13" t="s">
        <v>85</v>
      </c>
      <c r="AW359" s="13" t="s">
        <v>31</v>
      </c>
      <c r="AX359" s="13" t="s">
        <v>83</v>
      </c>
      <c r="AY359" s="261" t="s">
        <v>135</v>
      </c>
    </row>
    <row r="360" spans="1:65" s="2" customFormat="1" ht="21.75" customHeight="1">
      <c r="A360" s="36"/>
      <c r="B360" s="37"/>
      <c r="C360" s="233" t="s">
        <v>1007</v>
      </c>
      <c r="D360" s="233" t="s">
        <v>137</v>
      </c>
      <c r="E360" s="234" t="s">
        <v>471</v>
      </c>
      <c r="F360" s="235" t="s">
        <v>472</v>
      </c>
      <c r="G360" s="236" t="s">
        <v>344</v>
      </c>
      <c r="H360" s="237">
        <v>2197.68</v>
      </c>
      <c r="I360" s="238"/>
      <c r="J360" s="239">
        <f>ROUND(I360*H360,2)</f>
        <v>0</v>
      </c>
      <c r="K360" s="235" t="s">
        <v>141</v>
      </c>
      <c r="L360" s="42"/>
      <c r="M360" s="240" t="s">
        <v>1</v>
      </c>
      <c r="N360" s="241" t="s">
        <v>40</v>
      </c>
      <c r="O360" s="89"/>
      <c r="P360" s="242">
        <f>O360*H360</f>
        <v>0</v>
      </c>
      <c r="Q360" s="242">
        <v>0</v>
      </c>
      <c r="R360" s="242">
        <f>Q360*H360</f>
        <v>0</v>
      </c>
      <c r="S360" s="242">
        <v>0</v>
      </c>
      <c r="T360" s="243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44" t="s">
        <v>142</v>
      </c>
      <c r="AT360" s="244" t="s">
        <v>137</v>
      </c>
      <c r="AU360" s="244" t="s">
        <v>85</v>
      </c>
      <c r="AY360" s="15" t="s">
        <v>135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15" t="s">
        <v>83</v>
      </c>
      <c r="BK360" s="245">
        <f>ROUND(I360*H360,2)</f>
        <v>0</v>
      </c>
      <c r="BL360" s="15" t="s">
        <v>142</v>
      </c>
      <c r="BM360" s="244" t="s">
        <v>1008</v>
      </c>
    </row>
    <row r="361" spans="1:47" s="2" customFormat="1" ht="12">
      <c r="A361" s="36"/>
      <c r="B361" s="37"/>
      <c r="C361" s="38"/>
      <c r="D361" s="246" t="s">
        <v>144</v>
      </c>
      <c r="E361" s="38"/>
      <c r="F361" s="247" t="s">
        <v>460</v>
      </c>
      <c r="G361" s="38"/>
      <c r="H361" s="38"/>
      <c r="I361" s="142"/>
      <c r="J361" s="38"/>
      <c r="K361" s="38"/>
      <c r="L361" s="42"/>
      <c r="M361" s="248"/>
      <c r="N361" s="249"/>
      <c r="O361" s="89"/>
      <c r="P361" s="89"/>
      <c r="Q361" s="89"/>
      <c r="R361" s="89"/>
      <c r="S361" s="89"/>
      <c r="T361" s="90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5" t="s">
        <v>144</v>
      </c>
      <c r="AU361" s="15" t="s">
        <v>85</v>
      </c>
    </row>
    <row r="362" spans="1:47" s="2" customFormat="1" ht="12">
      <c r="A362" s="36"/>
      <c r="B362" s="37"/>
      <c r="C362" s="38"/>
      <c r="D362" s="246" t="s">
        <v>181</v>
      </c>
      <c r="E362" s="38"/>
      <c r="F362" s="250" t="s">
        <v>474</v>
      </c>
      <c r="G362" s="38"/>
      <c r="H362" s="38"/>
      <c r="I362" s="142"/>
      <c r="J362" s="38"/>
      <c r="K362" s="38"/>
      <c r="L362" s="42"/>
      <c r="M362" s="248"/>
      <c r="N362" s="249"/>
      <c r="O362" s="89"/>
      <c r="P362" s="89"/>
      <c r="Q362" s="89"/>
      <c r="R362" s="89"/>
      <c r="S362" s="89"/>
      <c r="T362" s="90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5" t="s">
        <v>181</v>
      </c>
      <c r="AU362" s="15" t="s">
        <v>85</v>
      </c>
    </row>
    <row r="363" spans="1:51" s="13" customFormat="1" ht="12">
      <c r="A363" s="13"/>
      <c r="B363" s="251"/>
      <c r="C363" s="252"/>
      <c r="D363" s="246" t="s">
        <v>183</v>
      </c>
      <c r="E363" s="253" t="s">
        <v>1</v>
      </c>
      <c r="F363" s="254" t="s">
        <v>1009</v>
      </c>
      <c r="G363" s="252"/>
      <c r="H363" s="255">
        <v>2197.68</v>
      </c>
      <c r="I363" s="256"/>
      <c r="J363" s="252"/>
      <c r="K363" s="252"/>
      <c r="L363" s="257"/>
      <c r="M363" s="258"/>
      <c r="N363" s="259"/>
      <c r="O363" s="259"/>
      <c r="P363" s="259"/>
      <c r="Q363" s="259"/>
      <c r="R363" s="259"/>
      <c r="S363" s="259"/>
      <c r="T363" s="26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1" t="s">
        <v>183</v>
      </c>
      <c r="AU363" s="261" t="s">
        <v>85</v>
      </c>
      <c r="AV363" s="13" t="s">
        <v>85</v>
      </c>
      <c r="AW363" s="13" t="s">
        <v>31</v>
      </c>
      <c r="AX363" s="13" t="s">
        <v>83</v>
      </c>
      <c r="AY363" s="261" t="s">
        <v>135</v>
      </c>
    </row>
    <row r="364" spans="1:65" s="2" customFormat="1" ht="16.5" customHeight="1">
      <c r="A364" s="36"/>
      <c r="B364" s="37"/>
      <c r="C364" s="233" t="s">
        <v>1010</v>
      </c>
      <c r="D364" s="233" t="s">
        <v>137</v>
      </c>
      <c r="E364" s="234" t="s">
        <v>477</v>
      </c>
      <c r="F364" s="235" t="s">
        <v>478</v>
      </c>
      <c r="G364" s="236" t="s">
        <v>344</v>
      </c>
      <c r="H364" s="237">
        <v>93.11</v>
      </c>
      <c r="I364" s="238"/>
      <c r="J364" s="239">
        <f>ROUND(I364*H364,2)</f>
        <v>0</v>
      </c>
      <c r="K364" s="235" t="s">
        <v>141</v>
      </c>
      <c r="L364" s="42"/>
      <c r="M364" s="240" t="s">
        <v>1</v>
      </c>
      <c r="N364" s="241" t="s">
        <v>40</v>
      </c>
      <c r="O364" s="89"/>
      <c r="P364" s="242">
        <f>O364*H364</f>
        <v>0</v>
      </c>
      <c r="Q364" s="242">
        <v>0</v>
      </c>
      <c r="R364" s="242">
        <f>Q364*H364</f>
        <v>0</v>
      </c>
      <c r="S364" s="242">
        <v>0</v>
      </c>
      <c r="T364" s="243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44" t="s">
        <v>142</v>
      </c>
      <c r="AT364" s="244" t="s">
        <v>137</v>
      </c>
      <c r="AU364" s="244" t="s">
        <v>85</v>
      </c>
      <c r="AY364" s="15" t="s">
        <v>135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15" t="s">
        <v>83</v>
      </c>
      <c r="BK364" s="245">
        <f>ROUND(I364*H364,2)</f>
        <v>0</v>
      </c>
      <c r="BL364" s="15" t="s">
        <v>142</v>
      </c>
      <c r="BM364" s="244" t="s">
        <v>1011</v>
      </c>
    </row>
    <row r="365" spans="1:47" s="2" customFormat="1" ht="12">
      <c r="A365" s="36"/>
      <c r="B365" s="37"/>
      <c r="C365" s="38"/>
      <c r="D365" s="246" t="s">
        <v>144</v>
      </c>
      <c r="E365" s="38"/>
      <c r="F365" s="247" t="s">
        <v>480</v>
      </c>
      <c r="G365" s="38"/>
      <c r="H365" s="38"/>
      <c r="I365" s="142"/>
      <c r="J365" s="38"/>
      <c r="K365" s="38"/>
      <c r="L365" s="42"/>
      <c r="M365" s="248"/>
      <c r="N365" s="249"/>
      <c r="O365" s="89"/>
      <c r="P365" s="89"/>
      <c r="Q365" s="89"/>
      <c r="R365" s="89"/>
      <c r="S365" s="89"/>
      <c r="T365" s="90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5" t="s">
        <v>144</v>
      </c>
      <c r="AU365" s="15" t="s">
        <v>85</v>
      </c>
    </row>
    <row r="366" spans="1:47" s="2" customFormat="1" ht="12">
      <c r="A366" s="36"/>
      <c r="B366" s="37"/>
      <c r="C366" s="38"/>
      <c r="D366" s="246" t="s">
        <v>181</v>
      </c>
      <c r="E366" s="38"/>
      <c r="F366" s="250" t="s">
        <v>1012</v>
      </c>
      <c r="G366" s="38"/>
      <c r="H366" s="38"/>
      <c r="I366" s="142"/>
      <c r="J366" s="38"/>
      <c r="K366" s="38"/>
      <c r="L366" s="42"/>
      <c r="M366" s="248"/>
      <c r="N366" s="249"/>
      <c r="O366" s="89"/>
      <c r="P366" s="89"/>
      <c r="Q366" s="89"/>
      <c r="R366" s="89"/>
      <c r="S366" s="89"/>
      <c r="T366" s="90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5" t="s">
        <v>181</v>
      </c>
      <c r="AU366" s="15" t="s">
        <v>85</v>
      </c>
    </row>
    <row r="367" spans="1:51" s="13" customFormat="1" ht="12">
      <c r="A367" s="13"/>
      <c r="B367" s="251"/>
      <c r="C367" s="252"/>
      <c r="D367" s="246" t="s">
        <v>183</v>
      </c>
      <c r="E367" s="253" t="s">
        <v>1</v>
      </c>
      <c r="F367" s="254" t="s">
        <v>1013</v>
      </c>
      <c r="G367" s="252"/>
      <c r="H367" s="255">
        <v>93.11</v>
      </c>
      <c r="I367" s="256"/>
      <c r="J367" s="252"/>
      <c r="K367" s="252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183</v>
      </c>
      <c r="AU367" s="261" t="s">
        <v>85</v>
      </c>
      <c r="AV367" s="13" t="s">
        <v>85</v>
      </c>
      <c r="AW367" s="13" t="s">
        <v>31</v>
      </c>
      <c r="AX367" s="13" t="s">
        <v>83</v>
      </c>
      <c r="AY367" s="261" t="s">
        <v>135</v>
      </c>
    </row>
    <row r="368" spans="1:65" s="2" customFormat="1" ht="21.75" customHeight="1">
      <c r="A368" s="36"/>
      <c r="B368" s="37"/>
      <c r="C368" s="233" t="s">
        <v>1014</v>
      </c>
      <c r="D368" s="233" t="s">
        <v>137</v>
      </c>
      <c r="E368" s="234" t="s">
        <v>483</v>
      </c>
      <c r="F368" s="235" t="s">
        <v>484</v>
      </c>
      <c r="G368" s="236" t="s">
        <v>344</v>
      </c>
      <c r="H368" s="237">
        <v>2234.64</v>
      </c>
      <c r="I368" s="238"/>
      <c r="J368" s="239">
        <f>ROUND(I368*H368,2)</f>
        <v>0</v>
      </c>
      <c r="K368" s="235" t="s">
        <v>141</v>
      </c>
      <c r="L368" s="42"/>
      <c r="M368" s="240" t="s">
        <v>1</v>
      </c>
      <c r="N368" s="241" t="s">
        <v>40</v>
      </c>
      <c r="O368" s="89"/>
      <c r="P368" s="242">
        <f>O368*H368</f>
        <v>0</v>
      </c>
      <c r="Q368" s="242">
        <v>0</v>
      </c>
      <c r="R368" s="242">
        <f>Q368*H368</f>
        <v>0</v>
      </c>
      <c r="S368" s="242">
        <v>0</v>
      </c>
      <c r="T368" s="243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44" t="s">
        <v>142</v>
      </c>
      <c r="AT368" s="244" t="s">
        <v>137</v>
      </c>
      <c r="AU368" s="244" t="s">
        <v>85</v>
      </c>
      <c r="AY368" s="15" t="s">
        <v>135</v>
      </c>
      <c r="BE368" s="245">
        <f>IF(N368="základní",J368,0)</f>
        <v>0</v>
      </c>
      <c r="BF368" s="245">
        <f>IF(N368="snížená",J368,0)</f>
        <v>0</v>
      </c>
      <c r="BG368" s="245">
        <f>IF(N368="zákl. přenesená",J368,0)</f>
        <v>0</v>
      </c>
      <c r="BH368" s="245">
        <f>IF(N368="sníž. přenesená",J368,0)</f>
        <v>0</v>
      </c>
      <c r="BI368" s="245">
        <f>IF(N368="nulová",J368,0)</f>
        <v>0</v>
      </c>
      <c r="BJ368" s="15" t="s">
        <v>83</v>
      </c>
      <c r="BK368" s="245">
        <f>ROUND(I368*H368,2)</f>
        <v>0</v>
      </c>
      <c r="BL368" s="15" t="s">
        <v>142</v>
      </c>
      <c r="BM368" s="244" t="s">
        <v>1015</v>
      </c>
    </row>
    <row r="369" spans="1:47" s="2" customFormat="1" ht="12">
      <c r="A369" s="36"/>
      <c r="B369" s="37"/>
      <c r="C369" s="38"/>
      <c r="D369" s="246" t="s">
        <v>144</v>
      </c>
      <c r="E369" s="38"/>
      <c r="F369" s="247" t="s">
        <v>486</v>
      </c>
      <c r="G369" s="38"/>
      <c r="H369" s="38"/>
      <c r="I369" s="142"/>
      <c r="J369" s="38"/>
      <c r="K369" s="38"/>
      <c r="L369" s="42"/>
      <c r="M369" s="248"/>
      <c r="N369" s="249"/>
      <c r="O369" s="89"/>
      <c r="P369" s="89"/>
      <c r="Q369" s="89"/>
      <c r="R369" s="89"/>
      <c r="S369" s="89"/>
      <c r="T369" s="90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5" t="s">
        <v>144</v>
      </c>
      <c r="AU369" s="15" t="s">
        <v>85</v>
      </c>
    </row>
    <row r="370" spans="1:47" s="2" customFormat="1" ht="12">
      <c r="A370" s="36"/>
      <c r="B370" s="37"/>
      <c r="C370" s="38"/>
      <c r="D370" s="246" t="s">
        <v>181</v>
      </c>
      <c r="E370" s="38"/>
      <c r="F370" s="250" t="s">
        <v>1016</v>
      </c>
      <c r="G370" s="38"/>
      <c r="H370" s="38"/>
      <c r="I370" s="142"/>
      <c r="J370" s="38"/>
      <c r="K370" s="38"/>
      <c r="L370" s="42"/>
      <c r="M370" s="248"/>
      <c r="N370" s="249"/>
      <c r="O370" s="89"/>
      <c r="P370" s="89"/>
      <c r="Q370" s="89"/>
      <c r="R370" s="89"/>
      <c r="S370" s="89"/>
      <c r="T370" s="90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5" t="s">
        <v>181</v>
      </c>
      <c r="AU370" s="15" t="s">
        <v>85</v>
      </c>
    </row>
    <row r="371" spans="1:51" s="13" customFormat="1" ht="12">
      <c r="A371" s="13"/>
      <c r="B371" s="251"/>
      <c r="C371" s="252"/>
      <c r="D371" s="246" t="s">
        <v>183</v>
      </c>
      <c r="E371" s="253" t="s">
        <v>1</v>
      </c>
      <c r="F371" s="254" t="s">
        <v>1017</v>
      </c>
      <c r="G371" s="252"/>
      <c r="H371" s="255">
        <v>2234.64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183</v>
      </c>
      <c r="AU371" s="261" t="s">
        <v>85</v>
      </c>
      <c r="AV371" s="13" t="s">
        <v>85</v>
      </c>
      <c r="AW371" s="13" t="s">
        <v>31</v>
      </c>
      <c r="AX371" s="13" t="s">
        <v>83</v>
      </c>
      <c r="AY371" s="261" t="s">
        <v>135</v>
      </c>
    </row>
    <row r="372" spans="1:65" s="2" customFormat="1" ht="33" customHeight="1">
      <c r="A372" s="36"/>
      <c r="B372" s="37"/>
      <c r="C372" s="233" t="s">
        <v>1018</v>
      </c>
      <c r="D372" s="233" t="s">
        <v>137</v>
      </c>
      <c r="E372" s="234" t="s">
        <v>490</v>
      </c>
      <c r="F372" s="235" t="s">
        <v>491</v>
      </c>
      <c r="G372" s="236" t="s">
        <v>344</v>
      </c>
      <c r="H372" s="237">
        <v>111.62</v>
      </c>
      <c r="I372" s="238"/>
      <c r="J372" s="239">
        <f>ROUND(I372*H372,2)</f>
        <v>0</v>
      </c>
      <c r="K372" s="235" t="s">
        <v>141</v>
      </c>
      <c r="L372" s="42"/>
      <c r="M372" s="240" t="s">
        <v>1</v>
      </c>
      <c r="N372" s="241" t="s">
        <v>40</v>
      </c>
      <c r="O372" s="89"/>
      <c r="P372" s="242">
        <f>O372*H372</f>
        <v>0</v>
      </c>
      <c r="Q372" s="242">
        <v>0</v>
      </c>
      <c r="R372" s="242">
        <f>Q372*H372</f>
        <v>0</v>
      </c>
      <c r="S372" s="242">
        <v>0</v>
      </c>
      <c r="T372" s="243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44" t="s">
        <v>142</v>
      </c>
      <c r="AT372" s="244" t="s">
        <v>137</v>
      </c>
      <c r="AU372" s="244" t="s">
        <v>85</v>
      </c>
      <c r="AY372" s="15" t="s">
        <v>135</v>
      </c>
      <c r="BE372" s="245">
        <f>IF(N372="základní",J372,0)</f>
        <v>0</v>
      </c>
      <c r="BF372" s="245">
        <f>IF(N372="snížená",J372,0)</f>
        <v>0</v>
      </c>
      <c r="BG372" s="245">
        <f>IF(N372="zákl. přenesená",J372,0)</f>
        <v>0</v>
      </c>
      <c r="BH372" s="245">
        <f>IF(N372="sníž. přenesená",J372,0)</f>
        <v>0</v>
      </c>
      <c r="BI372" s="245">
        <f>IF(N372="nulová",J372,0)</f>
        <v>0</v>
      </c>
      <c r="BJ372" s="15" t="s">
        <v>83</v>
      </c>
      <c r="BK372" s="245">
        <f>ROUND(I372*H372,2)</f>
        <v>0</v>
      </c>
      <c r="BL372" s="15" t="s">
        <v>142</v>
      </c>
      <c r="BM372" s="244" t="s">
        <v>1019</v>
      </c>
    </row>
    <row r="373" spans="1:47" s="2" customFormat="1" ht="12">
      <c r="A373" s="36"/>
      <c r="B373" s="37"/>
      <c r="C373" s="38"/>
      <c r="D373" s="246" t="s">
        <v>144</v>
      </c>
      <c r="E373" s="38"/>
      <c r="F373" s="247" t="s">
        <v>493</v>
      </c>
      <c r="G373" s="38"/>
      <c r="H373" s="38"/>
      <c r="I373" s="142"/>
      <c r="J373" s="38"/>
      <c r="K373" s="38"/>
      <c r="L373" s="42"/>
      <c r="M373" s="248"/>
      <c r="N373" s="249"/>
      <c r="O373" s="89"/>
      <c r="P373" s="89"/>
      <c r="Q373" s="89"/>
      <c r="R373" s="89"/>
      <c r="S373" s="89"/>
      <c r="T373" s="90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5" t="s">
        <v>144</v>
      </c>
      <c r="AU373" s="15" t="s">
        <v>85</v>
      </c>
    </row>
    <row r="374" spans="1:47" s="2" customFormat="1" ht="12">
      <c r="A374" s="36"/>
      <c r="B374" s="37"/>
      <c r="C374" s="38"/>
      <c r="D374" s="246" t="s">
        <v>181</v>
      </c>
      <c r="E374" s="38"/>
      <c r="F374" s="250" t="s">
        <v>1020</v>
      </c>
      <c r="G374" s="38"/>
      <c r="H374" s="38"/>
      <c r="I374" s="142"/>
      <c r="J374" s="38"/>
      <c r="K374" s="38"/>
      <c r="L374" s="42"/>
      <c r="M374" s="248"/>
      <c r="N374" s="249"/>
      <c r="O374" s="89"/>
      <c r="P374" s="89"/>
      <c r="Q374" s="89"/>
      <c r="R374" s="89"/>
      <c r="S374" s="89"/>
      <c r="T374" s="90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5" t="s">
        <v>181</v>
      </c>
      <c r="AU374" s="15" t="s">
        <v>85</v>
      </c>
    </row>
    <row r="375" spans="1:51" s="13" customFormat="1" ht="12">
      <c r="A375" s="13"/>
      <c r="B375" s="251"/>
      <c r="C375" s="252"/>
      <c r="D375" s="246" t="s">
        <v>183</v>
      </c>
      <c r="E375" s="253" t="s">
        <v>1</v>
      </c>
      <c r="F375" s="254" t="s">
        <v>1021</v>
      </c>
      <c r="G375" s="252"/>
      <c r="H375" s="255">
        <v>111.62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1" t="s">
        <v>183</v>
      </c>
      <c r="AU375" s="261" t="s">
        <v>85</v>
      </c>
      <c r="AV375" s="13" t="s">
        <v>85</v>
      </c>
      <c r="AW375" s="13" t="s">
        <v>31</v>
      </c>
      <c r="AX375" s="13" t="s">
        <v>83</v>
      </c>
      <c r="AY375" s="261" t="s">
        <v>135</v>
      </c>
    </row>
    <row r="376" spans="1:65" s="2" customFormat="1" ht="33" customHeight="1">
      <c r="A376" s="36"/>
      <c r="B376" s="37"/>
      <c r="C376" s="233" t="s">
        <v>1022</v>
      </c>
      <c r="D376" s="233" t="s">
        <v>137</v>
      </c>
      <c r="E376" s="234" t="s">
        <v>497</v>
      </c>
      <c r="F376" s="235" t="s">
        <v>498</v>
      </c>
      <c r="G376" s="236" t="s">
        <v>344</v>
      </c>
      <c r="H376" s="237">
        <v>156.27</v>
      </c>
      <c r="I376" s="238"/>
      <c r="J376" s="239">
        <f>ROUND(I376*H376,2)</f>
        <v>0</v>
      </c>
      <c r="K376" s="235" t="s">
        <v>141</v>
      </c>
      <c r="L376" s="42"/>
      <c r="M376" s="240" t="s">
        <v>1</v>
      </c>
      <c r="N376" s="241" t="s">
        <v>40</v>
      </c>
      <c r="O376" s="89"/>
      <c r="P376" s="242">
        <f>O376*H376</f>
        <v>0</v>
      </c>
      <c r="Q376" s="242">
        <v>0</v>
      </c>
      <c r="R376" s="242">
        <f>Q376*H376</f>
        <v>0</v>
      </c>
      <c r="S376" s="242">
        <v>0</v>
      </c>
      <c r="T376" s="243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44" t="s">
        <v>142</v>
      </c>
      <c r="AT376" s="244" t="s">
        <v>137</v>
      </c>
      <c r="AU376" s="244" t="s">
        <v>85</v>
      </c>
      <c r="AY376" s="15" t="s">
        <v>135</v>
      </c>
      <c r="BE376" s="245">
        <f>IF(N376="základní",J376,0)</f>
        <v>0</v>
      </c>
      <c r="BF376" s="245">
        <f>IF(N376="snížená",J376,0)</f>
        <v>0</v>
      </c>
      <c r="BG376" s="245">
        <f>IF(N376="zákl. přenesená",J376,0)</f>
        <v>0</v>
      </c>
      <c r="BH376" s="245">
        <f>IF(N376="sníž. přenesená",J376,0)</f>
        <v>0</v>
      </c>
      <c r="BI376" s="245">
        <f>IF(N376="nulová",J376,0)</f>
        <v>0</v>
      </c>
      <c r="BJ376" s="15" t="s">
        <v>83</v>
      </c>
      <c r="BK376" s="245">
        <f>ROUND(I376*H376,2)</f>
        <v>0</v>
      </c>
      <c r="BL376" s="15" t="s">
        <v>142</v>
      </c>
      <c r="BM376" s="244" t="s">
        <v>1023</v>
      </c>
    </row>
    <row r="377" spans="1:47" s="2" customFormat="1" ht="12">
      <c r="A377" s="36"/>
      <c r="B377" s="37"/>
      <c r="C377" s="38"/>
      <c r="D377" s="246" t="s">
        <v>144</v>
      </c>
      <c r="E377" s="38"/>
      <c r="F377" s="247" t="s">
        <v>498</v>
      </c>
      <c r="G377" s="38"/>
      <c r="H377" s="38"/>
      <c r="I377" s="142"/>
      <c r="J377" s="38"/>
      <c r="K377" s="38"/>
      <c r="L377" s="42"/>
      <c r="M377" s="248"/>
      <c r="N377" s="249"/>
      <c r="O377" s="89"/>
      <c r="P377" s="89"/>
      <c r="Q377" s="89"/>
      <c r="R377" s="89"/>
      <c r="S377" s="89"/>
      <c r="T377" s="90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5" t="s">
        <v>144</v>
      </c>
      <c r="AU377" s="15" t="s">
        <v>85</v>
      </c>
    </row>
    <row r="378" spans="1:47" s="2" customFormat="1" ht="12">
      <c r="A378" s="36"/>
      <c r="B378" s="37"/>
      <c r="C378" s="38"/>
      <c r="D378" s="246" t="s">
        <v>181</v>
      </c>
      <c r="E378" s="38"/>
      <c r="F378" s="250" t="s">
        <v>1024</v>
      </c>
      <c r="G378" s="38"/>
      <c r="H378" s="38"/>
      <c r="I378" s="142"/>
      <c r="J378" s="38"/>
      <c r="K378" s="38"/>
      <c r="L378" s="42"/>
      <c r="M378" s="248"/>
      <c r="N378" s="249"/>
      <c r="O378" s="89"/>
      <c r="P378" s="89"/>
      <c r="Q378" s="89"/>
      <c r="R378" s="89"/>
      <c r="S378" s="89"/>
      <c r="T378" s="90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5" t="s">
        <v>181</v>
      </c>
      <c r="AU378" s="15" t="s">
        <v>85</v>
      </c>
    </row>
    <row r="379" spans="1:51" s="13" customFormat="1" ht="12">
      <c r="A379" s="13"/>
      <c r="B379" s="251"/>
      <c r="C379" s="252"/>
      <c r="D379" s="246" t="s">
        <v>183</v>
      </c>
      <c r="E379" s="253" t="s">
        <v>1</v>
      </c>
      <c r="F379" s="254" t="s">
        <v>1025</v>
      </c>
      <c r="G379" s="252"/>
      <c r="H379" s="255">
        <v>156.27</v>
      </c>
      <c r="I379" s="256"/>
      <c r="J379" s="252"/>
      <c r="K379" s="252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183</v>
      </c>
      <c r="AU379" s="261" t="s">
        <v>85</v>
      </c>
      <c r="AV379" s="13" t="s">
        <v>85</v>
      </c>
      <c r="AW379" s="13" t="s">
        <v>31</v>
      </c>
      <c r="AX379" s="13" t="s">
        <v>83</v>
      </c>
      <c r="AY379" s="261" t="s">
        <v>135</v>
      </c>
    </row>
    <row r="380" spans="1:65" s="2" customFormat="1" ht="21.75" customHeight="1">
      <c r="A380" s="36"/>
      <c r="B380" s="37"/>
      <c r="C380" s="265" t="s">
        <v>1026</v>
      </c>
      <c r="D380" s="265" t="s">
        <v>510</v>
      </c>
      <c r="E380" s="266" t="s">
        <v>548</v>
      </c>
      <c r="F380" s="267" t="s">
        <v>549</v>
      </c>
      <c r="G380" s="268" t="s">
        <v>154</v>
      </c>
      <c r="H380" s="269">
        <v>146.045</v>
      </c>
      <c r="I380" s="270"/>
      <c r="J380" s="271">
        <f>ROUND(I380*H380,2)</f>
        <v>0</v>
      </c>
      <c r="K380" s="267" t="s">
        <v>141</v>
      </c>
      <c r="L380" s="272"/>
      <c r="M380" s="273" t="s">
        <v>1</v>
      </c>
      <c r="N380" s="274" t="s">
        <v>40</v>
      </c>
      <c r="O380" s="89"/>
      <c r="P380" s="242">
        <f>O380*H380</f>
        <v>0</v>
      </c>
      <c r="Q380" s="242">
        <v>0.011</v>
      </c>
      <c r="R380" s="242">
        <f>Q380*H380</f>
        <v>1.6064949999999998</v>
      </c>
      <c r="S380" s="242">
        <v>0</v>
      </c>
      <c r="T380" s="243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44" t="s">
        <v>176</v>
      </c>
      <c r="AT380" s="244" t="s">
        <v>510</v>
      </c>
      <c r="AU380" s="244" t="s">
        <v>85</v>
      </c>
      <c r="AY380" s="15" t="s">
        <v>135</v>
      </c>
      <c r="BE380" s="245">
        <f>IF(N380="základní",J380,0)</f>
        <v>0</v>
      </c>
      <c r="BF380" s="245">
        <f>IF(N380="snížená",J380,0)</f>
        <v>0</v>
      </c>
      <c r="BG380" s="245">
        <f>IF(N380="zákl. přenesená",J380,0)</f>
        <v>0</v>
      </c>
      <c r="BH380" s="245">
        <f>IF(N380="sníž. přenesená",J380,0)</f>
        <v>0</v>
      </c>
      <c r="BI380" s="245">
        <f>IF(N380="nulová",J380,0)</f>
        <v>0</v>
      </c>
      <c r="BJ380" s="15" t="s">
        <v>83</v>
      </c>
      <c r="BK380" s="245">
        <f>ROUND(I380*H380,2)</f>
        <v>0</v>
      </c>
      <c r="BL380" s="15" t="s">
        <v>142</v>
      </c>
      <c r="BM380" s="244" t="s">
        <v>1027</v>
      </c>
    </row>
    <row r="381" spans="1:47" s="2" customFormat="1" ht="12">
      <c r="A381" s="36"/>
      <c r="B381" s="37"/>
      <c r="C381" s="38"/>
      <c r="D381" s="246" t="s">
        <v>144</v>
      </c>
      <c r="E381" s="38"/>
      <c r="F381" s="247" t="s">
        <v>549</v>
      </c>
      <c r="G381" s="38"/>
      <c r="H381" s="38"/>
      <c r="I381" s="142"/>
      <c r="J381" s="38"/>
      <c r="K381" s="38"/>
      <c r="L381" s="42"/>
      <c r="M381" s="248"/>
      <c r="N381" s="249"/>
      <c r="O381" s="89"/>
      <c r="P381" s="89"/>
      <c r="Q381" s="89"/>
      <c r="R381" s="89"/>
      <c r="S381" s="89"/>
      <c r="T381" s="90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5" t="s">
        <v>144</v>
      </c>
      <c r="AU381" s="15" t="s">
        <v>85</v>
      </c>
    </row>
    <row r="382" spans="1:47" s="2" customFormat="1" ht="12">
      <c r="A382" s="36"/>
      <c r="B382" s="37"/>
      <c r="C382" s="38"/>
      <c r="D382" s="246" t="s">
        <v>181</v>
      </c>
      <c r="E382" s="38"/>
      <c r="F382" s="250" t="s">
        <v>1028</v>
      </c>
      <c r="G382" s="38"/>
      <c r="H382" s="38"/>
      <c r="I382" s="142"/>
      <c r="J382" s="38"/>
      <c r="K382" s="38"/>
      <c r="L382" s="42"/>
      <c r="M382" s="248"/>
      <c r="N382" s="249"/>
      <c r="O382" s="89"/>
      <c r="P382" s="89"/>
      <c r="Q382" s="89"/>
      <c r="R382" s="89"/>
      <c r="S382" s="89"/>
      <c r="T382" s="90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5" t="s">
        <v>181</v>
      </c>
      <c r="AU382" s="15" t="s">
        <v>85</v>
      </c>
    </row>
    <row r="383" spans="1:51" s="13" customFormat="1" ht="12">
      <c r="A383" s="13"/>
      <c r="B383" s="251"/>
      <c r="C383" s="252"/>
      <c r="D383" s="246" t="s">
        <v>183</v>
      </c>
      <c r="E383" s="253" t="s">
        <v>1</v>
      </c>
      <c r="F383" s="254" t="s">
        <v>1029</v>
      </c>
      <c r="G383" s="252"/>
      <c r="H383" s="255">
        <v>146.045</v>
      </c>
      <c r="I383" s="256"/>
      <c r="J383" s="252"/>
      <c r="K383" s="252"/>
      <c r="L383" s="257"/>
      <c r="M383" s="258"/>
      <c r="N383" s="259"/>
      <c r="O383" s="259"/>
      <c r="P383" s="259"/>
      <c r="Q383" s="259"/>
      <c r="R383" s="259"/>
      <c r="S383" s="259"/>
      <c r="T383" s="26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1" t="s">
        <v>183</v>
      </c>
      <c r="AU383" s="261" t="s">
        <v>85</v>
      </c>
      <c r="AV383" s="13" t="s">
        <v>85</v>
      </c>
      <c r="AW383" s="13" t="s">
        <v>31</v>
      </c>
      <c r="AX383" s="13" t="s">
        <v>83</v>
      </c>
      <c r="AY383" s="261" t="s">
        <v>135</v>
      </c>
    </row>
    <row r="384" spans="1:65" s="2" customFormat="1" ht="33" customHeight="1">
      <c r="A384" s="36"/>
      <c r="B384" s="37"/>
      <c r="C384" s="233" t="s">
        <v>1030</v>
      </c>
      <c r="D384" s="233" t="s">
        <v>137</v>
      </c>
      <c r="E384" s="234" t="s">
        <v>501</v>
      </c>
      <c r="F384" s="235" t="s">
        <v>502</v>
      </c>
      <c r="G384" s="236" t="s">
        <v>344</v>
      </c>
      <c r="H384" s="237">
        <v>90.2</v>
      </c>
      <c r="I384" s="238"/>
      <c r="J384" s="239">
        <f>ROUND(I384*H384,2)</f>
        <v>0</v>
      </c>
      <c r="K384" s="235" t="s">
        <v>141</v>
      </c>
      <c r="L384" s="42"/>
      <c r="M384" s="240" t="s">
        <v>1</v>
      </c>
      <c r="N384" s="241" t="s">
        <v>40</v>
      </c>
      <c r="O384" s="89"/>
      <c r="P384" s="242">
        <f>O384*H384</f>
        <v>0</v>
      </c>
      <c r="Q384" s="242">
        <v>0</v>
      </c>
      <c r="R384" s="242">
        <f>Q384*H384</f>
        <v>0</v>
      </c>
      <c r="S384" s="242">
        <v>0</v>
      </c>
      <c r="T384" s="243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44" t="s">
        <v>142</v>
      </c>
      <c r="AT384" s="244" t="s">
        <v>137</v>
      </c>
      <c r="AU384" s="244" t="s">
        <v>85</v>
      </c>
      <c r="AY384" s="15" t="s">
        <v>135</v>
      </c>
      <c r="BE384" s="245">
        <f>IF(N384="základní",J384,0)</f>
        <v>0</v>
      </c>
      <c r="BF384" s="245">
        <f>IF(N384="snížená",J384,0)</f>
        <v>0</v>
      </c>
      <c r="BG384" s="245">
        <f>IF(N384="zákl. přenesená",J384,0)</f>
        <v>0</v>
      </c>
      <c r="BH384" s="245">
        <f>IF(N384="sníž. přenesená",J384,0)</f>
        <v>0</v>
      </c>
      <c r="BI384" s="245">
        <f>IF(N384="nulová",J384,0)</f>
        <v>0</v>
      </c>
      <c r="BJ384" s="15" t="s">
        <v>83</v>
      </c>
      <c r="BK384" s="245">
        <f>ROUND(I384*H384,2)</f>
        <v>0</v>
      </c>
      <c r="BL384" s="15" t="s">
        <v>142</v>
      </c>
      <c r="BM384" s="244" t="s">
        <v>1031</v>
      </c>
    </row>
    <row r="385" spans="1:47" s="2" customFormat="1" ht="12">
      <c r="A385" s="36"/>
      <c r="B385" s="37"/>
      <c r="C385" s="38"/>
      <c r="D385" s="246" t="s">
        <v>144</v>
      </c>
      <c r="E385" s="38"/>
      <c r="F385" s="247" t="s">
        <v>502</v>
      </c>
      <c r="G385" s="38"/>
      <c r="H385" s="38"/>
      <c r="I385" s="142"/>
      <c r="J385" s="38"/>
      <c r="K385" s="38"/>
      <c r="L385" s="42"/>
      <c r="M385" s="248"/>
      <c r="N385" s="249"/>
      <c r="O385" s="89"/>
      <c r="P385" s="89"/>
      <c r="Q385" s="89"/>
      <c r="R385" s="89"/>
      <c r="S385" s="89"/>
      <c r="T385" s="90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5" t="s">
        <v>144</v>
      </c>
      <c r="AU385" s="15" t="s">
        <v>85</v>
      </c>
    </row>
    <row r="386" spans="1:47" s="2" customFormat="1" ht="12">
      <c r="A386" s="36"/>
      <c r="B386" s="37"/>
      <c r="C386" s="38"/>
      <c r="D386" s="246" t="s">
        <v>181</v>
      </c>
      <c r="E386" s="38"/>
      <c r="F386" s="250" t="s">
        <v>1032</v>
      </c>
      <c r="G386" s="38"/>
      <c r="H386" s="38"/>
      <c r="I386" s="142"/>
      <c r="J386" s="38"/>
      <c r="K386" s="38"/>
      <c r="L386" s="42"/>
      <c r="M386" s="248"/>
      <c r="N386" s="249"/>
      <c r="O386" s="89"/>
      <c r="P386" s="89"/>
      <c r="Q386" s="89"/>
      <c r="R386" s="89"/>
      <c r="S386" s="89"/>
      <c r="T386" s="90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181</v>
      </c>
      <c r="AU386" s="15" t="s">
        <v>85</v>
      </c>
    </row>
    <row r="387" spans="1:51" s="13" customFormat="1" ht="12">
      <c r="A387" s="13"/>
      <c r="B387" s="251"/>
      <c r="C387" s="252"/>
      <c r="D387" s="246" t="s">
        <v>183</v>
      </c>
      <c r="E387" s="253" t="s">
        <v>1</v>
      </c>
      <c r="F387" s="254" t="s">
        <v>1033</v>
      </c>
      <c r="G387" s="252"/>
      <c r="H387" s="255">
        <v>90.2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183</v>
      </c>
      <c r="AU387" s="261" t="s">
        <v>85</v>
      </c>
      <c r="AV387" s="13" t="s">
        <v>85</v>
      </c>
      <c r="AW387" s="13" t="s">
        <v>31</v>
      </c>
      <c r="AX387" s="13" t="s">
        <v>83</v>
      </c>
      <c r="AY387" s="261" t="s">
        <v>135</v>
      </c>
    </row>
    <row r="388" spans="1:65" s="2" customFormat="1" ht="16.5" customHeight="1">
      <c r="A388" s="36"/>
      <c r="B388" s="37"/>
      <c r="C388" s="265" t="s">
        <v>1034</v>
      </c>
      <c r="D388" s="265" t="s">
        <v>510</v>
      </c>
      <c r="E388" s="266" t="s">
        <v>1035</v>
      </c>
      <c r="F388" s="267" t="s">
        <v>1036</v>
      </c>
      <c r="G388" s="268" t="s">
        <v>1037</v>
      </c>
      <c r="H388" s="269">
        <v>24.31</v>
      </c>
      <c r="I388" s="270"/>
      <c r="J388" s="271">
        <f>ROUND(I388*H388,2)</f>
        <v>0</v>
      </c>
      <c r="K388" s="267" t="s">
        <v>141</v>
      </c>
      <c r="L388" s="272"/>
      <c r="M388" s="273" t="s">
        <v>1</v>
      </c>
      <c r="N388" s="274" t="s">
        <v>40</v>
      </c>
      <c r="O388" s="89"/>
      <c r="P388" s="242">
        <f>O388*H388</f>
        <v>0</v>
      </c>
      <c r="Q388" s="242">
        <v>0.001</v>
      </c>
      <c r="R388" s="242">
        <f>Q388*H388</f>
        <v>0.02431</v>
      </c>
      <c r="S388" s="242">
        <v>0</v>
      </c>
      <c r="T388" s="243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44" t="s">
        <v>176</v>
      </c>
      <c r="AT388" s="244" t="s">
        <v>510</v>
      </c>
      <c r="AU388" s="244" t="s">
        <v>85</v>
      </c>
      <c r="AY388" s="15" t="s">
        <v>135</v>
      </c>
      <c r="BE388" s="245">
        <f>IF(N388="základní",J388,0)</f>
        <v>0</v>
      </c>
      <c r="BF388" s="245">
        <f>IF(N388="snížená",J388,0)</f>
        <v>0</v>
      </c>
      <c r="BG388" s="245">
        <f>IF(N388="zákl. přenesená",J388,0)</f>
        <v>0</v>
      </c>
      <c r="BH388" s="245">
        <f>IF(N388="sníž. přenesená",J388,0)</f>
        <v>0</v>
      </c>
      <c r="BI388" s="245">
        <f>IF(N388="nulová",J388,0)</f>
        <v>0</v>
      </c>
      <c r="BJ388" s="15" t="s">
        <v>83</v>
      </c>
      <c r="BK388" s="245">
        <f>ROUND(I388*H388,2)</f>
        <v>0</v>
      </c>
      <c r="BL388" s="15" t="s">
        <v>142</v>
      </c>
      <c r="BM388" s="244" t="s">
        <v>1038</v>
      </c>
    </row>
    <row r="389" spans="1:47" s="2" customFormat="1" ht="12">
      <c r="A389" s="36"/>
      <c r="B389" s="37"/>
      <c r="C389" s="38"/>
      <c r="D389" s="246" t="s">
        <v>144</v>
      </c>
      <c r="E389" s="38"/>
      <c r="F389" s="247" t="s">
        <v>1036</v>
      </c>
      <c r="G389" s="38"/>
      <c r="H389" s="38"/>
      <c r="I389" s="142"/>
      <c r="J389" s="38"/>
      <c r="K389" s="38"/>
      <c r="L389" s="42"/>
      <c r="M389" s="248"/>
      <c r="N389" s="249"/>
      <c r="O389" s="89"/>
      <c r="P389" s="89"/>
      <c r="Q389" s="89"/>
      <c r="R389" s="89"/>
      <c r="S389" s="89"/>
      <c r="T389" s="90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5" t="s">
        <v>144</v>
      </c>
      <c r="AU389" s="15" t="s">
        <v>85</v>
      </c>
    </row>
    <row r="390" spans="1:51" s="13" customFormat="1" ht="12">
      <c r="A390" s="13"/>
      <c r="B390" s="251"/>
      <c r="C390" s="252"/>
      <c r="D390" s="246" t="s">
        <v>183</v>
      </c>
      <c r="E390" s="253" t="s">
        <v>1</v>
      </c>
      <c r="F390" s="254" t="s">
        <v>1039</v>
      </c>
      <c r="G390" s="252"/>
      <c r="H390" s="255">
        <v>24.31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183</v>
      </c>
      <c r="AU390" s="261" t="s">
        <v>85</v>
      </c>
      <c r="AV390" s="13" t="s">
        <v>85</v>
      </c>
      <c r="AW390" s="13" t="s">
        <v>31</v>
      </c>
      <c r="AX390" s="13" t="s">
        <v>83</v>
      </c>
      <c r="AY390" s="261" t="s">
        <v>135</v>
      </c>
    </row>
    <row r="391" spans="1:65" s="2" customFormat="1" ht="16.5" customHeight="1">
      <c r="A391" s="36"/>
      <c r="B391" s="37"/>
      <c r="C391" s="265" t="s">
        <v>1040</v>
      </c>
      <c r="D391" s="265" t="s">
        <v>510</v>
      </c>
      <c r="E391" s="266" t="s">
        <v>542</v>
      </c>
      <c r="F391" s="267" t="s">
        <v>543</v>
      </c>
      <c r="G391" s="268" t="s">
        <v>344</v>
      </c>
      <c r="H391" s="269">
        <v>66.15</v>
      </c>
      <c r="I391" s="270"/>
      <c r="J391" s="271">
        <f>ROUND(I391*H391,2)</f>
        <v>0</v>
      </c>
      <c r="K391" s="267" t="s">
        <v>141</v>
      </c>
      <c r="L391" s="272"/>
      <c r="M391" s="273" t="s">
        <v>1</v>
      </c>
      <c r="N391" s="274" t="s">
        <v>40</v>
      </c>
      <c r="O391" s="89"/>
      <c r="P391" s="242">
        <f>O391*H391</f>
        <v>0</v>
      </c>
      <c r="Q391" s="242">
        <v>1</v>
      </c>
      <c r="R391" s="242">
        <f>Q391*H391</f>
        <v>66.15</v>
      </c>
      <c r="S391" s="242">
        <v>0</v>
      </c>
      <c r="T391" s="243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44" t="s">
        <v>176</v>
      </c>
      <c r="AT391" s="244" t="s">
        <v>510</v>
      </c>
      <c r="AU391" s="244" t="s">
        <v>85</v>
      </c>
      <c r="AY391" s="15" t="s">
        <v>135</v>
      </c>
      <c r="BE391" s="245">
        <f>IF(N391="základní",J391,0)</f>
        <v>0</v>
      </c>
      <c r="BF391" s="245">
        <f>IF(N391="snížená",J391,0)</f>
        <v>0</v>
      </c>
      <c r="BG391" s="245">
        <f>IF(N391="zákl. přenesená",J391,0)</f>
        <v>0</v>
      </c>
      <c r="BH391" s="245">
        <f>IF(N391="sníž. přenesená",J391,0)</f>
        <v>0</v>
      </c>
      <c r="BI391" s="245">
        <f>IF(N391="nulová",J391,0)</f>
        <v>0</v>
      </c>
      <c r="BJ391" s="15" t="s">
        <v>83</v>
      </c>
      <c r="BK391" s="245">
        <f>ROUND(I391*H391,2)</f>
        <v>0</v>
      </c>
      <c r="BL391" s="15" t="s">
        <v>142</v>
      </c>
      <c r="BM391" s="244" t="s">
        <v>1041</v>
      </c>
    </row>
    <row r="392" spans="1:47" s="2" customFormat="1" ht="12">
      <c r="A392" s="36"/>
      <c r="B392" s="37"/>
      <c r="C392" s="38"/>
      <c r="D392" s="246" t="s">
        <v>144</v>
      </c>
      <c r="E392" s="38"/>
      <c r="F392" s="247" t="s">
        <v>543</v>
      </c>
      <c r="G392" s="38"/>
      <c r="H392" s="38"/>
      <c r="I392" s="142"/>
      <c r="J392" s="38"/>
      <c r="K392" s="38"/>
      <c r="L392" s="42"/>
      <c r="M392" s="248"/>
      <c r="N392" s="249"/>
      <c r="O392" s="89"/>
      <c r="P392" s="89"/>
      <c r="Q392" s="89"/>
      <c r="R392" s="89"/>
      <c r="S392" s="89"/>
      <c r="T392" s="90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5" t="s">
        <v>144</v>
      </c>
      <c r="AU392" s="15" t="s">
        <v>85</v>
      </c>
    </row>
    <row r="393" spans="1:47" s="2" customFormat="1" ht="12">
      <c r="A393" s="36"/>
      <c r="B393" s="37"/>
      <c r="C393" s="38"/>
      <c r="D393" s="246" t="s">
        <v>181</v>
      </c>
      <c r="E393" s="38"/>
      <c r="F393" s="250" t="s">
        <v>1042</v>
      </c>
      <c r="G393" s="38"/>
      <c r="H393" s="38"/>
      <c r="I393" s="142"/>
      <c r="J393" s="38"/>
      <c r="K393" s="38"/>
      <c r="L393" s="42"/>
      <c r="M393" s="248"/>
      <c r="N393" s="249"/>
      <c r="O393" s="89"/>
      <c r="P393" s="89"/>
      <c r="Q393" s="89"/>
      <c r="R393" s="89"/>
      <c r="S393" s="89"/>
      <c r="T393" s="90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5" t="s">
        <v>181</v>
      </c>
      <c r="AU393" s="15" t="s">
        <v>85</v>
      </c>
    </row>
    <row r="394" spans="1:51" s="13" customFormat="1" ht="12">
      <c r="A394" s="13"/>
      <c r="B394" s="251"/>
      <c r="C394" s="252"/>
      <c r="D394" s="246" t="s">
        <v>183</v>
      </c>
      <c r="E394" s="253" t="s">
        <v>1</v>
      </c>
      <c r="F394" s="254" t="s">
        <v>1043</v>
      </c>
      <c r="G394" s="252"/>
      <c r="H394" s="255">
        <v>66.15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183</v>
      </c>
      <c r="AU394" s="261" t="s">
        <v>85</v>
      </c>
      <c r="AV394" s="13" t="s">
        <v>85</v>
      </c>
      <c r="AW394" s="13" t="s">
        <v>31</v>
      </c>
      <c r="AX394" s="13" t="s">
        <v>83</v>
      </c>
      <c r="AY394" s="261" t="s">
        <v>135</v>
      </c>
    </row>
    <row r="395" spans="1:65" s="2" customFormat="1" ht="16.5" customHeight="1">
      <c r="A395" s="36"/>
      <c r="B395" s="37"/>
      <c r="C395" s="265" t="s">
        <v>1044</v>
      </c>
      <c r="D395" s="265" t="s">
        <v>510</v>
      </c>
      <c r="E395" s="266" t="s">
        <v>1045</v>
      </c>
      <c r="F395" s="267" t="s">
        <v>1046</v>
      </c>
      <c r="G395" s="268" t="s">
        <v>292</v>
      </c>
      <c r="H395" s="269">
        <v>32.2</v>
      </c>
      <c r="I395" s="270"/>
      <c r="J395" s="271">
        <f>ROUND(I395*H395,2)</f>
        <v>0</v>
      </c>
      <c r="K395" s="267" t="s">
        <v>1</v>
      </c>
      <c r="L395" s="272"/>
      <c r="M395" s="273" t="s">
        <v>1</v>
      </c>
      <c r="N395" s="274" t="s">
        <v>40</v>
      </c>
      <c r="O395" s="89"/>
      <c r="P395" s="242">
        <f>O395*H395</f>
        <v>0</v>
      </c>
      <c r="Q395" s="242">
        <v>0</v>
      </c>
      <c r="R395" s="242">
        <f>Q395*H395</f>
        <v>0</v>
      </c>
      <c r="S395" s="242">
        <v>0</v>
      </c>
      <c r="T395" s="243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44" t="s">
        <v>176</v>
      </c>
      <c r="AT395" s="244" t="s">
        <v>510</v>
      </c>
      <c r="AU395" s="244" t="s">
        <v>85</v>
      </c>
      <c r="AY395" s="15" t="s">
        <v>135</v>
      </c>
      <c r="BE395" s="245">
        <f>IF(N395="základní",J395,0)</f>
        <v>0</v>
      </c>
      <c r="BF395" s="245">
        <f>IF(N395="snížená",J395,0)</f>
        <v>0</v>
      </c>
      <c r="BG395" s="245">
        <f>IF(N395="zákl. přenesená",J395,0)</f>
        <v>0</v>
      </c>
      <c r="BH395" s="245">
        <f>IF(N395="sníž. přenesená",J395,0)</f>
        <v>0</v>
      </c>
      <c r="BI395" s="245">
        <f>IF(N395="nulová",J395,0)</f>
        <v>0</v>
      </c>
      <c r="BJ395" s="15" t="s">
        <v>83</v>
      </c>
      <c r="BK395" s="245">
        <f>ROUND(I395*H395,2)</f>
        <v>0</v>
      </c>
      <c r="BL395" s="15" t="s">
        <v>142</v>
      </c>
      <c r="BM395" s="244" t="s">
        <v>1047</v>
      </c>
    </row>
    <row r="396" spans="1:47" s="2" customFormat="1" ht="12">
      <c r="A396" s="36"/>
      <c r="B396" s="37"/>
      <c r="C396" s="38"/>
      <c r="D396" s="246" t="s">
        <v>144</v>
      </c>
      <c r="E396" s="38"/>
      <c r="F396" s="247" t="s">
        <v>1046</v>
      </c>
      <c r="G396" s="38"/>
      <c r="H396" s="38"/>
      <c r="I396" s="142"/>
      <c r="J396" s="38"/>
      <c r="K396" s="38"/>
      <c r="L396" s="42"/>
      <c r="M396" s="248"/>
      <c r="N396" s="249"/>
      <c r="O396" s="89"/>
      <c r="P396" s="89"/>
      <c r="Q396" s="89"/>
      <c r="R396" s="89"/>
      <c r="S396" s="89"/>
      <c r="T396" s="90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5" t="s">
        <v>144</v>
      </c>
      <c r="AU396" s="15" t="s">
        <v>85</v>
      </c>
    </row>
    <row r="397" spans="1:47" s="2" customFormat="1" ht="12">
      <c r="A397" s="36"/>
      <c r="B397" s="37"/>
      <c r="C397" s="38"/>
      <c r="D397" s="246" t="s">
        <v>181</v>
      </c>
      <c r="E397" s="38"/>
      <c r="F397" s="250" t="s">
        <v>1048</v>
      </c>
      <c r="G397" s="38"/>
      <c r="H397" s="38"/>
      <c r="I397" s="142"/>
      <c r="J397" s="38"/>
      <c r="K397" s="38"/>
      <c r="L397" s="42"/>
      <c r="M397" s="248"/>
      <c r="N397" s="249"/>
      <c r="O397" s="89"/>
      <c r="P397" s="89"/>
      <c r="Q397" s="89"/>
      <c r="R397" s="89"/>
      <c r="S397" s="89"/>
      <c r="T397" s="90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5" t="s">
        <v>181</v>
      </c>
      <c r="AU397" s="15" t="s">
        <v>85</v>
      </c>
    </row>
    <row r="398" spans="1:65" s="2" customFormat="1" ht="16.5" customHeight="1">
      <c r="A398" s="36"/>
      <c r="B398" s="37"/>
      <c r="C398" s="265" t="s">
        <v>1049</v>
      </c>
      <c r="D398" s="265" t="s">
        <v>510</v>
      </c>
      <c r="E398" s="266" t="s">
        <v>558</v>
      </c>
      <c r="F398" s="267" t="s">
        <v>559</v>
      </c>
      <c r="G398" s="268" t="s">
        <v>140</v>
      </c>
      <c r="H398" s="269">
        <v>419.118</v>
      </c>
      <c r="I398" s="270"/>
      <c r="J398" s="271">
        <f>ROUND(I398*H398,2)</f>
        <v>0</v>
      </c>
      <c r="K398" s="267" t="s">
        <v>141</v>
      </c>
      <c r="L398" s="272"/>
      <c r="M398" s="273" t="s">
        <v>1</v>
      </c>
      <c r="N398" s="274" t="s">
        <v>40</v>
      </c>
      <c r="O398" s="89"/>
      <c r="P398" s="242">
        <f>O398*H398</f>
        <v>0</v>
      </c>
      <c r="Q398" s="242">
        <v>0.113</v>
      </c>
      <c r="R398" s="242">
        <f>Q398*H398</f>
        <v>47.360334</v>
      </c>
      <c r="S398" s="242">
        <v>0</v>
      </c>
      <c r="T398" s="243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44" t="s">
        <v>176</v>
      </c>
      <c r="AT398" s="244" t="s">
        <v>510</v>
      </c>
      <c r="AU398" s="244" t="s">
        <v>85</v>
      </c>
      <c r="AY398" s="15" t="s">
        <v>135</v>
      </c>
      <c r="BE398" s="245">
        <f>IF(N398="základní",J398,0)</f>
        <v>0</v>
      </c>
      <c r="BF398" s="245">
        <f>IF(N398="snížená",J398,0)</f>
        <v>0</v>
      </c>
      <c r="BG398" s="245">
        <f>IF(N398="zákl. přenesená",J398,0)</f>
        <v>0</v>
      </c>
      <c r="BH398" s="245">
        <f>IF(N398="sníž. přenesená",J398,0)</f>
        <v>0</v>
      </c>
      <c r="BI398" s="245">
        <f>IF(N398="nulová",J398,0)</f>
        <v>0</v>
      </c>
      <c r="BJ398" s="15" t="s">
        <v>83</v>
      </c>
      <c r="BK398" s="245">
        <f>ROUND(I398*H398,2)</f>
        <v>0</v>
      </c>
      <c r="BL398" s="15" t="s">
        <v>142</v>
      </c>
      <c r="BM398" s="244" t="s">
        <v>1050</v>
      </c>
    </row>
    <row r="399" spans="1:47" s="2" customFormat="1" ht="12">
      <c r="A399" s="36"/>
      <c r="B399" s="37"/>
      <c r="C399" s="38"/>
      <c r="D399" s="246" t="s">
        <v>144</v>
      </c>
      <c r="E399" s="38"/>
      <c r="F399" s="247" t="s">
        <v>559</v>
      </c>
      <c r="G399" s="38"/>
      <c r="H399" s="38"/>
      <c r="I399" s="142"/>
      <c r="J399" s="38"/>
      <c r="K399" s="38"/>
      <c r="L399" s="42"/>
      <c r="M399" s="248"/>
      <c r="N399" s="249"/>
      <c r="O399" s="89"/>
      <c r="P399" s="89"/>
      <c r="Q399" s="89"/>
      <c r="R399" s="89"/>
      <c r="S399" s="89"/>
      <c r="T399" s="90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5" t="s">
        <v>144</v>
      </c>
      <c r="AU399" s="15" t="s">
        <v>85</v>
      </c>
    </row>
    <row r="400" spans="1:47" s="2" customFormat="1" ht="12">
      <c r="A400" s="36"/>
      <c r="B400" s="37"/>
      <c r="C400" s="38"/>
      <c r="D400" s="246" t="s">
        <v>181</v>
      </c>
      <c r="E400" s="38"/>
      <c r="F400" s="250" t="s">
        <v>1051</v>
      </c>
      <c r="G400" s="38"/>
      <c r="H400" s="38"/>
      <c r="I400" s="142"/>
      <c r="J400" s="38"/>
      <c r="K400" s="38"/>
      <c r="L400" s="42"/>
      <c r="M400" s="248"/>
      <c r="N400" s="249"/>
      <c r="O400" s="89"/>
      <c r="P400" s="89"/>
      <c r="Q400" s="89"/>
      <c r="R400" s="89"/>
      <c r="S400" s="89"/>
      <c r="T400" s="90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5" t="s">
        <v>181</v>
      </c>
      <c r="AU400" s="15" t="s">
        <v>85</v>
      </c>
    </row>
    <row r="401" spans="1:51" s="13" customFormat="1" ht="12">
      <c r="A401" s="13"/>
      <c r="B401" s="251"/>
      <c r="C401" s="252"/>
      <c r="D401" s="246" t="s">
        <v>183</v>
      </c>
      <c r="E401" s="253" t="s">
        <v>1</v>
      </c>
      <c r="F401" s="254" t="s">
        <v>1052</v>
      </c>
      <c r="G401" s="252"/>
      <c r="H401" s="255">
        <v>419.118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1" t="s">
        <v>183</v>
      </c>
      <c r="AU401" s="261" t="s">
        <v>85</v>
      </c>
      <c r="AV401" s="13" t="s">
        <v>85</v>
      </c>
      <c r="AW401" s="13" t="s">
        <v>31</v>
      </c>
      <c r="AX401" s="13" t="s">
        <v>83</v>
      </c>
      <c r="AY401" s="261" t="s">
        <v>135</v>
      </c>
    </row>
    <row r="402" spans="1:65" s="2" customFormat="1" ht="16.5" customHeight="1">
      <c r="A402" s="36"/>
      <c r="B402" s="37"/>
      <c r="C402" s="265" t="s">
        <v>1053</v>
      </c>
      <c r="D402" s="265" t="s">
        <v>510</v>
      </c>
      <c r="E402" s="266" t="s">
        <v>1054</v>
      </c>
      <c r="F402" s="267" t="s">
        <v>1055</v>
      </c>
      <c r="G402" s="268" t="s">
        <v>140</v>
      </c>
      <c r="H402" s="269">
        <v>2.781</v>
      </c>
      <c r="I402" s="270"/>
      <c r="J402" s="271">
        <f>ROUND(I402*H402,2)</f>
        <v>0</v>
      </c>
      <c r="K402" s="267" t="s">
        <v>141</v>
      </c>
      <c r="L402" s="272"/>
      <c r="M402" s="273" t="s">
        <v>1</v>
      </c>
      <c r="N402" s="274" t="s">
        <v>40</v>
      </c>
      <c r="O402" s="89"/>
      <c r="P402" s="242">
        <f>O402*H402</f>
        <v>0</v>
      </c>
      <c r="Q402" s="242">
        <v>0.12</v>
      </c>
      <c r="R402" s="242">
        <f>Q402*H402</f>
        <v>0.33372</v>
      </c>
      <c r="S402" s="242">
        <v>0</v>
      </c>
      <c r="T402" s="243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44" t="s">
        <v>176</v>
      </c>
      <c r="AT402" s="244" t="s">
        <v>510</v>
      </c>
      <c r="AU402" s="244" t="s">
        <v>85</v>
      </c>
      <c r="AY402" s="15" t="s">
        <v>135</v>
      </c>
      <c r="BE402" s="245">
        <f>IF(N402="základní",J402,0)</f>
        <v>0</v>
      </c>
      <c r="BF402" s="245">
        <f>IF(N402="snížená",J402,0)</f>
        <v>0</v>
      </c>
      <c r="BG402" s="245">
        <f>IF(N402="zákl. přenesená",J402,0)</f>
        <v>0</v>
      </c>
      <c r="BH402" s="245">
        <f>IF(N402="sníž. přenesená",J402,0)</f>
        <v>0</v>
      </c>
      <c r="BI402" s="245">
        <f>IF(N402="nulová",J402,0)</f>
        <v>0</v>
      </c>
      <c r="BJ402" s="15" t="s">
        <v>83</v>
      </c>
      <c r="BK402" s="245">
        <f>ROUND(I402*H402,2)</f>
        <v>0</v>
      </c>
      <c r="BL402" s="15" t="s">
        <v>142</v>
      </c>
      <c r="BM402" s="244" t="s">
        <v>1056</v>
      </c>
    </row>
    <row r="403" spans="1:47" s="2" customFormat="1" ht="12">
      <c r="A403" s="36"/>
      <c r="B403" s="37"/>
      <c r="C403" s="38"/>
      <c r="D403" s="246" t="s">
        <v>144</v>
      </c>
      <c r="E403" s="38"/>
      <c r="F403" s="247" t="s">
        <v>1055</v>
      </c>
      <c r="G403" s="38"/>
      <c r="H403" s="38"/>
      <c r="I403" s="142"/>
      <c r="J403" s="38"/>
      <c r="K403" s="38"/>
      <c r="L403" s="42"/>
      <c r="M403" s="248"/>
      <c r="N403" s="249"/>
      <c r="O403" s="89"/>
      <c r="P403" s="89"/>
      <c r="Q403" s="89"/>
      <c r="R403" s="89"/>
      <c r="S403" s="89"/>
      <c r="T403" s="90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5" t="s">
        <v>144</v>
      </c>
      <c r="AU403" s="15" t="s">
        <v>85</v>
      </c>
    </row>
    <row r="404" spans="1:47" s="2" customFormat="1" ht="12">
      <c r="A404" s="36"/>
      <c r="B404" s="37"/>
      <c r="C404" s="38"/>
      <c r="D404" s="246" t="s">
        <v>181</v>
      </c>
      <c r="E404" s="38"/>
      <c r="F404" s="250" t="s">
        <v>1057</v>
      </c>
      <c r="G404" s="38"/>
      <c r="H404" s="38"/>
      <c r="I404" s="142"/>
      <c r="J404" s="38"/>
      <c r="K404" s="38"/>
      <c r="L404" s="42"/>
      <c r="M404" s="248"/>
      <c r="N404" s="249"/>
      <c r="O404" s="89"/>
      <c r="P404" s="89"/>
      <c r="Q404" s="89"/>
      <c r="R404" s="89"/>
      <c r="S404" s="89"/>
      <c r="T404" s="90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5" t="s">
        <v>181</v>
      </c>
      <c r="AU404" s="15" t="s">
        <v>85</v>
      </c>
    </row>
    <row r="405" spans="1:51" s="13" customFormat="1" ht="12">
      <c r="A405" s="13"/>
      <c r="B405" s="251"/>
      <c r="C405" s="252"/>
      <c r="D405" s="246" t="s">
        <v>183</v>
      </c>
      <c r="E405" s="253" t="s">
        <v>1</v>
      </c>
      <c r="F405" s="254" t="s">
        <v>1058</v>
      </c>
      <c r="G405" s="252"/>
      <c r="H405" s="255">
        <v>2.781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183</v>
      </c>
      <c r="AU405" s="261" t="s">
        <v>85</v>
      </c>
      <c r="AV405" s="13" t="s">
        <v>85</v>
      </c>
      <c r="AW405" s="13" t="s">
        <v>31</v>
      </c>
      <c r="AX405" s="13" t="s">
        <v>83</v>
      </c>
      <c r="AY405" s="261" t="s">
        <v>135</v>
      </c>
    </row>
    <row r="406" spans="1:65" s="2" customFormat="1" ht="16.5" customHeight="1">
      <c r="A406" s="36"/>
      <c r="B406" s="37"/>
      <c r="C406" s="265" t="s">
        <v>1059</v>
      </c>
      <c r="D406" s="265" t="s">
        <v>510</v>
      </c>
      <c r="E406" s="266" t="s">
        <v>511</v>
      </c>
      <c r="F406" s="267" t="s">
        <v>512</v>
      </c>
      <c r="G406" s="268" t="s">
        <v>140</v>
      </c>
      <c r="H406" s="269">
        <v>130.56</v>
      </c>
      <c r="I406" s="270"/>
      <c r="J406" s="271">
        <f>ROUND(I406*H406,2)</f>
        <v>0</v>
      </c>
      <c r="K406" s="267" t="s">
        <v>141</v>
      </c>
      <c r="L406" s="272"/>
      <c r="M406" s="273" t="s">
        <v>1</v>
      </c>
      <c r="N406" s="274" t="s">
        <v>40</v>
      </c>
      <c r="O406" s="89"/>
      <c r="P406" s="242">
        <f>O406*H406</f>
        <v>0</v>
      </c>
      <c r="Q406" s="242">
        <v>0.152</v>
      </c>
      <c r="R406" s="242">
        <f>Q406*H406</f>
        <v>19.84512</v>
      </c>
      <c r="S406" s="242">
        <v>0</v>
      </c>
      <c r="T406" s="243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44" t="s">
        <v>176</v>
      </c>
      <c r="AT406" s="244" t="s">
        <v>510</v>
      </c>
      <c r="AU406" s="244" t="s">
        <v>85</v>
      </c>
      <c r="AY406" s="15" t="s">
        <v>135</v>
      </c>
      <c r="BE406" s="245">
        <f>IF(N406="základní",J406,0)</f>
        <v>0</v>
      </c>
      <c r="BF406" s="245">
        <f>IF(N406="snížená",J406,0)</f>
        <v>0</v>
      </c>
      <c r="BG406" s="245">
        <f>IF(N406="zákl. přenesená",J406,0)</f>
        <v>0</v>
      </c>
      <c r="BH406" s="245">
        <f>IF(N406="sníž. přenesená",J406,0)</f>
        <v>0</v>
      </c>
      <c r="BI406" s="245">
        <f>IF(N406="nulová",J406,0)</f>
        <v>0</v>
      </c>
      <c r="BJ406" s="15" t="s">
        <v>83</v>
      </c>
      <c r="BK406" s="245">
        <f>ROUND(I406*H406,2)</f>
        <v>0</v>
      </c>
      <c r="BL406" s="15" t="s">
        <v>142</v>
      </c>
      <c r="BM406" s="244" t="s">
        <v>1060</v>
      </c>
    </row>
    <row r="407" spans="1:47" s="2" customFormat="1" ht="12">
      <c r="A407" s="36"/>
      <c r="B407" s="37"/>
      <c r="C407" s="38"/>
      <c r="D407" s="246" t="s">
        <v>144</v>
      </c>
      <c r="E407" s="38"/>
      <c r="F407" s="247" t="s">
        <v>512</v>
      </c>
      <c r="G407" s="38"/>
      <c r="H407" s="38"/>
      <c r="I407" s="142"/>
      <c r="J407" s="38"/>
      <c r="K407" s="38"/>
      <c r="L407" s="42"/>
      <c r="M407" s="248"/>
      <c r="N407" s="249"/>
      <c r="O407" s="89"/>
      <c r="P407" s="89"/>
      <c r="Q407" s="89"/>
      <c r="R407" s="89"/>
      <c r="S407" s="89"/>
      <c r="T407" s="90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5" t="s">
        <v>144</v>
      </c>
      <c r="AU407" s="15" t="s">
        <v>85</v>
      </c>
    </row>
    <row r="408" spans="1:47" s="2" customFormat="1" ht="12">
      <c r="A408" s="36"/>
      <c r="B408" s="37"/>
      <c r="C408" s="38"/>
      <c r="D408" s="246" t="s">
        <v>181</v>
      </c>
      <c r="E408" s="38"/>
      <c r="F408" s="250" t="s">
        <v>877</v>
      </c>
      <c r="G408" s="38"/>
      <c r="H408" s="38"/>
      <c r="I408" s="142"/>
      <c r="J408" s="38"/>
      <c r="K408" s="38"/>
      <c r="L408" s="42"/>
      <c r="M408" s="248"/>
      <c r="N408" s="249"/>
      <c r="O408" s="89"/>
      <c r="P408" s="89"/>
      <c r="Q408" s="89"/>
      <c r="R408" s="89"/>
      <c r="S408" s="89"/>
      <c r="T408" s="90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5" t="s">
        <v>181</v>
      </c>
      <c r="AU408" s="15" t="s">
        <v>85</v>
      </c>
    </row>
    <row r="409" spans="1:51" s="13" customFormat="1" ht="12">
      <c r="A409" s="13"/>
      <c r="B409" s="251"/>
      <c r="C409" s="252"/>
      <c r="D409" s="246" t="s">
        <v>183</v>
      </c>
      <c r="E409" s="253" t="s">
        <v>1</v>
      </c>
      <c r="F409" s="254" t="s">
        <v>1061</v>
      </c>
      <c r="G409" s="252"/>
      <c r="H409" s="255">
        <v>130.56</v>
      </c>
      <c r="I409" s="256"/>
      <c r="J409" s="252"/>
      <c r="K409" s="252"/>
      <c r="L409" s="257"/>
      <c r="M409" s="258"/>
      <c r="N409" s="259"/>
      <c r="O409" s="259"/>
      <c r="P409" s="259"/>
      <c r="Q409" s="259"/>
      <c r="R409" s="259"/>
      <c r="S409" s="259"/>
      <c r="T409" s="26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1" t="s">
        <v>183</v>
      </c>
      <c r="AU409" s="261" t="s">
        <v>85</v>
      </c>
      <c r="AV409" s="13" t="s">
        <v>85</v>
      </c>
      <c r="AW409" s="13" t="s">
        <v>31</v>
      </c>
      <c r="AX409" s="13" t="s">
        <v>83</v>
      </c>
      <c r="AY409" s="261" t="s">
        <v>135</v>
      </c>
    </row>
    <row r="410" spans="1:65" s="2" customFormat="1" ht="21.75" customHeight="1">
      <c r="A410" s="36"/>
      <c r="B410" s="37"/>
      <c r="C410" s="265" t="s">
        <v>1062</v>
      </c>
      <c r="D410" s="265" t="s">
        <v>510</v>
      </c>
      <c r="E410" s="266" t="s">
        <v>1063</v>
      </c>
      <c r="F410" s="267" t="s">
        <v>1064</v>
      </c>
      <c r="G410" s="268" t="s">
        <v>140</v>
      </c>
      <c r="H410" s="269">
        <v>9.991</v>
      </c>
      <c r="I410" s="270"/>
      <c r="J410" s="271">
        <f>ROUND(I410*H410,2)</f>
        <v>0</v>
      </c>
      <c r="K410" s="267" t="s">
        <v>141</v>
      </c>
      <c r="L410" s="272"/>
      <c r="M410" s="273" t="s">
        <v>1</v>
      </c>
      <c r="N410" s="274" t="s">
        <v>40</v>
      </c>
      <c r="O410" s="89"/>
      <c r="P410" s="242">
        <f>O410*H410</f>
        <v>0</v>
      </c>
      <c r="Q410" s="242">
        <v>0.131</v>
      </c>
      <c r="R410" s="242">
        <f>Q410*H410</f>
        <v>1.308821</v>
      </c>
      <c r="S410" s="242">
        <v>0</v>
      </c>
      <c r="T410" s="243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44" t="s">
        <v>176</v>
      </c>
      <c r="AT410" s="244" t="s">
        <v>510</v>
      </c>
      <c r="AU410" s="244" t="s">
        <v>85</v>
      </c>
      <c r="AY410" s="15" t="s">
        <v>135</v>
      </c>
      <c r="BE410" s="245">
        <f>IF(N410="základní",J410,0)</f>
        <v>0</v>
      </c>
      <c r="BF410" s="245">
        <f>IF(N410="snížená",J410,0)</f>
        <v>0</v>
      </c>
      <c r="BG410" s="245">
        <f>IF(N410="zákl. přenesená",J410,0)</f>
        <v>0</v>
      </c>
      <c r="BH410" s="245">
        <f>IF(N410="sníž. přenesená",J410,0)</f>
        <v>0</v>
      </c>
      <c r="BI410" s="245">
        <f>IF(N410="nulová",J410,0)</f>
        <v>0</v>
      </c>
      <c r="BJ410" s="15" t="s">
        <v>83</v>
      </c>
      <c r="BK410" s="245">
        <f>ROUND(I410*H410,2)</f>
        <v>0</v>
      </c>
      <c r="BL410" s="15" t="s">
        <v>142</v>
      </c>
      <c r="BM410" s="244" t="s">
        <v>1065</v>
      </c>
    </row>
    <row r="411" spans="1:47" s="2" customFormat="1" ht="12">
      <c r="A411" s="36"/>
      <c r="B411" s="37"/>
      <c r="C411" s="38"/>
      <c r="D411" s="246" t="s">
        <v>144</v>
      </c>
      <c r="E411" s="38"/>
      <c r="F411" s="247" t="s">
        <v>1064</v>
      </c>
      <c r="G411" s="38"/>
      <c r="H411" s="38"/>
      <c r="I411" s="142"/>
      <c r="J411" s="38"/>
      <c r="K411" s="38"/>
      <c r="L411" s="42"/>
      <c r="M411" s="248"/>
      <c r="N411" s="249"/>
      <c r="O411" s="89"/>
      <c r="P411" s="89"/>
      <c r="Q411" s="89"/>
      <c r="R411" s="89"/>
      <c r="S411" s="89"/>
      <c r="T411" s="90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5" t="s">
        <v>144</v>
      </c>
      <c r="AU411" s="15" t="s">
        <v>85</v>
      </c>
    </row>
    <row r="412" spans="1:47" s="2" customFormat="1" ht="12">
      <c r="A412" s="36"/>
      <c r="B412" s="37"/>
      <c r="C412" s="38"/>
      <c r="D412" s="246" t="s">
        <v>181</v>
      </c>
      <c r="E412" s="38"/>
      <c r="F412" s="250" t="s">
        <v>1066</v>
      </c>
      <c r="G412" s="38"/>
      <c r="H412" s="38"/>
      <c r="I412" s="142"/>
      <c r="J412" s="38"/>
      <c r="K412" s="38"/>
      <c r="L412" s="42"/>
      <c r="M412" s="248"/>
      <c r="N412" s="249"/>
      <c r="O412" s="89"/>
      <c r="P412" s="89"/>
      <c r="Q412" s="89"/>
      <c r="R412" s="89"/>
      <c r="S412" s="89"/>
      <c r="T412" s="90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5" t="s">
        <v>181</v>
      </c>
      <c r="AU412" s="15" t="s">
        <v>85</v>
      </c>
    </row>
    <row r="413" spans="1:51" s="13" customFormat="1" ht="12">
      <c r="A413" s="13"/>
      <c r="B413" s="251"/>
      <c r="C413" s="252"/>
      <c r="D413" s="246" t="s">
        <v>183</v>
      </c>
      <c r="E413" s="253" t="s">
        <v>1</v>
      </c>
      <c r="F413" s="254" t="s">
        <v>1067</v>
      </c>
      <c r="G413" s="252"/>
      <c r="H413" s="255">
        <v>9.991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1" t="s">
        <v>183</v>
      </c>
      <c r="AU413" s="261" t="s">
        <v>85</v>
      </c>
      <c r="AV413" s="13" t="s">
        <v>85</v>
      </c>
      <c r="AW413" s="13" t="s">
        <v>31</v>
      </c>
      <c r="AX413" s="13" t="s">
        <v>83</v>
      </c>
      <c r="AY413" s="261" t="s">
        <v>135</v>
      </c>
    </row>
    <row r="414" spans="1:65" s="2" customFormat="1" ht="21.75" customHeight="1">
      <c r="A414" s="36"/>
      <c r="B414" s="37"/>
      <c r="C414" s="265" t="s">
        <v>1068</v>
      </c>
      <c r="D414" s="265" t="s">
        <v>510</v>
      </c>
      <c r="E414" s="266" t="s">
        <v>1069</v>
      </c>
      <c r="F414" s="267" t="s">
        <v>1070</v>
      </c>
      <c r="G414" s="268" t="s">
        <v>140</v>
      </c>
      <c r="H414" s="269">
        <v>5.35</v>
      </c>
      <c r="I414" s="270"/>
      <c r="J414" s="271">
        <f>ROUND(I414*H414,2)</f>
        <v>0</v>
      </c>
      <c r="K414" s="267" t="s">
        <v>141</v>
      </c>
      <c r="L414" s="272"/>
      <c r="M414" s="273" t="s">
        <v>1</v>
      </c>
      <c r="N414" s="274" t="s">
        <v>40</v>
      </c>
      <c r="O414" s="89"/>
      <c r="P414" s="242">
        <f>O414*H414</f>
        <v>0</v>
      </c>
      <c r="Q414" s="242">
        <v>0.115</v>
      </c>
      <c r="R414" s="242">
        <f>Q414*H414</f>
        <v>0.61525</v>
      </c>
      <c r="S414" s="242">
        <v>0</v>
      </c>
      <c r="T414" s="243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44" t="s">
        <v>176</v>
      </c>
      <c r="AT414" s="244" t="s">
        <v>510</v>
      </c>
      <c r="AU414" s="244" t="s">
        <v>85</v>
      </c>
      <c r="AY414" s="15" t="s">
        <v>135</v>
      </c>
      <c r="BE414" s="245">
        <f>IF(N414="základní",J414,0)</f>
        <v>0</v>
      </c>
      <c r="BF414" s="245">
        <f>IF(N414="snížená",J414,0)</f>
        <v>0</v>
      </c>
      <c r="BG414" s="245">
        <f>IF(N414="zákl. přenesená",J414,0)</f>
        <v>0</v>
      </c>
      <c r="BH414" s="245">
        <f>IF(N414="sníž. přenesená",J414,0)</f>
        <v>0</v>
      </c>
      <c r="BI414" s="245">
        <f>IF(N414="nulová",J414,0)</f>
        <v>0</v>
      </c>
      <c r="BJ414" s="15" t="s">
        <v>83</v>
      </c>
      <c r="BK414" s="245">
        <f>ROUND(I414*H414,2)</f>
        <v>0</v>
      </c>
      <c r="BL414" s="15" t="s">
        <v>142</v>
      </c>
      <c r="BM414" s="244" t="s">
        <v>1071</v>
      </c>
    </row>
    <row r="415" spans="1:47" s="2" customFormat="1" ht="12">
      <c r="A415" s="36"/>
      <c r="B415" s="37"/>
      <c r="C415" s="38"/>
      <c r="D415" s="246" t="s">
        <v>144</v>
      </c>
      <c r="E415" s="38"/>
      <c r="F415" s="247" t="s">
        <v>1070</v>
      </c>
      <c r="G415" s="38"/>
      <c r="H415" s="38"/>
      <c r="I415" s="142"/>
      <c r="J415" s="38"/>
      <c r="K415" s="38"/>
      <c r="L415" s="42"/>
      <c r="M415" s="248"/>
      <c r="N415" s="249"/>
      <c r="O415" s="89"/>
      <c r="P415" s="89"/>
      <c r="Q415" s="89"/>
      <c r="R415" s="89"/>
      <c r="S415" s="89"/>
      <c r="T415" s="90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5" t="s">
        <v>144</v>
      </c>
      <c r="AU415" s="15" t="s">
        <v>85</v>
      </c>
    </row>
    <row r="416" spans="1:47" s="2" customFormat="1" ht="12">
      <c r="A416" s="36"/>
      <c r="B416" s="37"/>
      <c r="C416" s="38"/>
      <c r="D416" s="246" t="s">
        <v>181</v>
      </c>
      <c r="E416" s="38"/>
      <c r="F416" s="250" t="s">
        <v>1072</v>
      </c>
      <c r="G416" s="38"/>
      <c r="H416" s="38"/>
      <c r="I416" s="142"/>
      <c r="J416" s="38"/>
      <c r="K416" s="38"/>
      <c r="L416" s="42"/>
      <c r="M416" s="248"/>
      <c r="N416" s="249"/>
      <c r="O416" s="89"/>
      <c r="P416" s="89"/>
      <c r="Q416" s="89"/>
      <c r="R416" s="89"/>
      <c r="S416" s="89"/>
      <c r="T416" s="90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5" t="s">
        <v>181</v>
      </c>
      <c r="AU416" s="15" t="s">
        <v>85</v>
      </c>
    </row>
    <row r="417" spans="1:65" s="2" customFormat="1" ht="21.75" customHeight="1">
      <c r="A417" s="36"/>
      <c r="B417" s="37"/>
      <c r="C417" s="265" t="s">
        <v>1073</v>
      </c>
      <c r="D417" s="265" t="s">
        <v>510</v>
      </c>
      <c r="E417" s="266" t="s">
        <v>1074</v>
      </c>
      <c r="F417" s="267" t="s">
        <v>1075</v>
      </c>
      <c r="G417" s="268" t="s">
        <v>140</v>
      </c>
      <c r="H417" s="269">
        <v>25.544</v>
      </c>
      <c r="I417" s="270"/>
      <c r="J417" s="271">
        <f>ROUND(I417*H417,2)</f>
        <v>0</v>
      </c>
      <c r="K417" s="267" t="s">
        <v>141</v>
      </c>
      <c r="L417" s="272"/>
      <c r="M417" s="273" t="s">
        <v>1</v>
      </c>
      <c r="N417" s="274" t="s">
        <v>40</v>
      </c>
      <c r="O417" s="89"/>
      <c r="P417" s="242">
        <f>O417*H417</f>
        <v>0</v>
      </c>
      <c r="Q417" s="242">
        <v>0.175</v>
      </c>
      <c r="R417" s="242">
        <f>Q417*H417</f>
        <v>4.4702</v>
      </c>
      <c r="S417" s="242">
        <v>0</v>
      </c>
      <c r="T417" s="243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44" t="s">
        <v>1076</v>
      </c>
      <c r="AT417" s="244" t="s">
        <v>510</v>
      </c>
      <c r="AU417" s="244" t="s">
        <v>85</v>
      </c>
      <c r="AY417" s="15" t="s">
        <v>135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15" t="s">
        <v>83</v>
      </c>
      <c r="BK417" s="245">
        <f>ROUND(I417*H417,2)</f>
        <v>0</v>
      </c>
      <c r="BL417" s="15" t="s">
        <v>1076</v>
      </c>
      <c r="BM417" s="244" t="s">
        <v>1077</v>
      </c>
    </row>
    <row r="418" spans="1:47" s="2" customFormat="1" ht="12">
      <c r="A418" s="36"/>
      <c r="B418" s="37"/>
      <c r="C418" s="38"/>
      <c r="D418" s="246" t="s">
        <v>144</v>
      </c>
      <c r="E418" s="38"/>
      <c r="F418" s="247" t="s">
        <v>1075</v>
      </c>
      <c r="G418" s="38"/>
      <c r="H418" s="38"/>
      <c r="I418" s="142"/>
      <c r="J418" s="38"/>
      <c r="K418" s="38"/>
      <c r="L418" s="42"/>
      <c r="M418" s="248"/>
      <c r="N418" s="249"/>
      <c r="O418" s="89"/>
      <c r="P418" s="89"/>
      <c r="Q418" s="89"/>
      <c r="R418" s="89"/>
      <c r="S418" s="89"/>
      <c r="T418" s="90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5" t="s">
        <v>144</v>
      </c>
      <c r="AU418" s="15" t="s">
        <v>85</v>
      </c>
    </row>
    <row r="419" spans="1:47" s="2" customFormat="1" ht="12">
      <c r="A419" s="36"/>
      <c r="B419" s="37"/>
      <c r="C419" s="38"/>
      <c r="D419" s="246" t="s">
        <v>181</v>
      </c>
      <c r="E419" s="38"/>
      <c r="F419" s="250" t="s">
        <v>1078</v>
      </c>
      <c r="G419" s="38"/>
      <c r="H419" s="38"/>
      <c r="I419" s="142"/>
      <c r="J419" s="38"/>
      <c r="K419" s="38"/>
      <c r="L419" s="42"/>
      <c r="M419" s="248"/>
      <c r="N419" s="249"/>
      <c r="O419" s="89"/>
      <c r="P419" s="89"/>
      <c r="Q419" s="89"/>
      <c r="R419" s="89"/>
      <c r="S419" s="89"/>
      <c r="T419" s="90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5" t="s">
        <v>181</v>
      </c>
      <c r="AU419" s="15" t="s">
        <v>85</v>
      </c>
    </row>
    <row r="420" spans="1:51" s="13" customFormat="1" ht="12">
      <c r="A420" s="13"/>
      <c r="B420" s="251"/>
      <c r="C420" s="252"/>
      <c r="D420" s="246" t="s">
        <v>183</v>
      </c>
      <c r="E420" s="253" t="s">
        <v>1</v>
      </c>
      <c r="F420" s="254" t="s">
        <v>1079</v>
      </c>
      <c r="G420" s="252"/>
      <c r="H420" s="255">
        <v>25.544</v>
      </c>
      <c r="I420" s="256"/>
      <c r="J420" s="252"/>
      <c r="K420" s="252"/>
      <c r="L420" s="257"/>
      <c r="M420" s="258"/>
      <c r="N420" s="259"/>
      <c r="O420" s="259"/>
      <c r="P420" s="259"/>
      <c r="Q420" s="259"/>
      <c r="R420" s="259"/>
      <c r="S420" s="259"/>
      <c r="T420" s="26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1" t="s">
        <v>183</v>
      </c>
      <c r="AU420" s="261" t="s">
        <v>85</v>
      </c>
      <c r="AV420" s="13" t="s">
        <v>85</v>
      </c>
      <c r="AW420" s="13" t="s">
        <v>31</v>
      </c>
      <c r="AX420" s="13" t="s">
        <v>83</v>
      </c>
      <c r="AY420" s="261" t="s">
        <v>135</v>
      </c>
    </row>
    <row r="421" spans="1:63" s="12" customFormat="1" ht="22.8" customHeight="1">
      <c r="A421" s="12"/>
      <c r="B421" s="217"/>
      <c r="C421" s="218"/>
      <c r="D421" s="219" t="s">
        <v>74</v>
      </c>
      <c r="E421" s="231" t="s">
        <v>748</v>
      </c>
      <c r="F421" s="231" t="s">
        <v>749</v>
      </c>
      <c r="G421" s="218"/>
      <c r="H421" s="218"/>
      <c r="I421" s="221"/>
      <c r="J421" s="232">
        <f>BK421</f>
        <v>0</v>
      </c>
      <c r="K421" s="218"/>
      <c r="L421" s="223"/>
      <c r="M421" s="224"/>
      <c r="N421" s="225"/>
      <c r="O421" s="225"/>
      <c r="P421" s="226">
        <f>SUM(P422:P423)</f>
        <v>0</v>
      </c>
      <c r="Q421" s="225"/>
      <c r="R421" s="226">
        <f>SUM(R422:R423)</f>
        <v>0</v>
      </c>
      <c r="S421" s="225"/>
      <c r="T421" s="227">
        <f>SUM(T422:T423)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28" t="s">
        <v>83</v>
      </c>
      <c r="AT421" s="229" t="s">
        <v>74</v>
      </c>
      <c r="AU421" s="229" t="s">
        <v>83</v>
      </c>
      <c r="AY421" s="228" t="s">
        <v>135</v>
      </c>
      <c r="BK421" s="230">
        <f>SUM(BK422:BK423)</f>
        <v>0</v>
      </c>
    </row>
    <row r="422" spans="1:65" s="2" customFormat="1" ht="21.75" customHeight="1">
      <c r="A422" s="36"/>
      <c r="B422" s="37"/>
      <c r="C422" s="233" t="s">
        <v>1080</v>
      </c>
      <c r="D422" s="233" t="s">
        <v>137</v>
      </c>
      <c r="E422" s="234" t="s">
        <v>505</v>
      </c>
      <c r="F422" s="235" t="s">
        <v>506</v>
      </c>
      <c r="G422" s="236" t="s">
        <v>344</v>
      </c>
      <c r="H422" s="237">
        <v>365.797</v>
      </c>
      <c r="I422" s="238"/>
      <c r="J422" s="239">
        <f>ROUND(I422*H422,2)</f>
        <v>0</v>
      </c>
      <c r="K422" s="235" t="s">
        <v>141</v>
      </c>
      <c r="L422" s="42"/>
      <c r="M422" s="240" t="s">
        <v>1</v>
      </c>
      <c r="N422" s="241" t="s">
        <v>40</v>
      </c>
      <c r="O422" s="89"/>
      <c r="P422" s="242">
        <f>O422*H422</f>
        <v>0</v>
      </c>
      <c r="Q422" s="242">
        <v>0</v>
      </c>
      <c r="R422" s="242">
        <f>Q422*H422</f>
        <v>0</v>
      </c>
      <c r="S422" s="242">
        <v>0</v>
      </c>
      <c r="T422" s="243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44" t="s">
        <v>142</v>
      </c>
      <c r="AT422" s="244" t="s">
        <v>137</v>
      </c>
      <c r="AU422" s="244" t="s">
        <v>85</v>
      </c>
      <c r="AY422" s="15" t="s">
        <v>135</v>
      </c>
      <c r="BE422" s="245">
        <f>IF(N422="základní",J422,0)</f>
        <v>0</v>
      </c>
      <c r="BF422" s="245">
        <f>IF(N422="snížená",J422,0)</f>
        <v>0</v>
      </c>
      <c r="BG422" s="245">
        <f>IF(N422="zákl. přenesená",J422,0)</f>
        <v>0</v>
      </c>
      <c r="BH422" s="245">
        <f>IF(N422="sníž. přenesená",J422,0)</f>
        <v>0</v>
      </c>
      <c r="BI422" s="245">
        <f>IF(N422="nulová",J422,0)</f>
        <v>0</v>
      </c>
      <c r="BJ422" s="15" t="s">
        <v>83</v>
      </c>
      <c r="BK422" s="245">
        <f>ROUND(I422*H422,2)</f>
        <v>0</v>
      </c>
      <c r="BL422" s="15" t="s">
        <v>142</v>
      </c>
      <c r="BM422" s="244" t="s">
        <v>1081</v>
      </c>
    </row>
    <row r="423" spans="1:47" s="2" customFormat="1" ht="12">
      <c r="A423" s="36"/>
      <c r="B423" s="37"/>
      <c r="C423" s="38"/>
      <c r="D423" s="246" t="s">
        <v>144</v>
      </c>
      <c r="E423" s="38"/>
      <c r="F423" s="247" t="s">
        <v>508</v>
      </c>
      <c r="G423" s="38"/>
      <c r="H423" s="38"/>
      <c r="I423" s="142"/>
      <c r="J423" s="38"/>
      <c r="K423" s="38"/>
      <c r="L423" s="42"/>
      <c r="M423" s="248"/>
      <c r="N423" s="249"/>
      <c r="O423" s="89"/>
      <c r="P423" s="89"/>
      <c r="Q423" s="89"/>
      <c r="R423" s="89"/>
      <c r="S423" s="89"/>
      <c r="T423" s="90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5" t="s">
        <v>144</v>
      </c>
      <c r="AU423" s="15" t="s">
        <v>85</v>
      </c>
    </row>
    <row r="424" spans="1:63" s="12" customFormat="1" ht="25.9" customHeight="1">
      <c r="A424" s="12"/>
      <c r="B424" s="217"/>
      <c r="C424" s="218"/>
      <c r="D424" s="219" t="s">
        <v>74</v>
      </c>
      <c r="E424" s="220" t="s">
        <v>1082</v>
      </c>
      <c r="F424" s="220" t="s">
        <v>1083</v>
      </c>
      <c r="G424" s="218"/>
      <c r="H424" s="218"/>
      <c r="I424" s="221"/>
      <c r="J424" s="222">
        <f>BK424</f>
        <v>0</v>
      </c>
      <c r="K424" s="218"/>
      <c r="L424" s="223"/>
      <c r="M424" s="224"/>
      <c r="N424" s="225"/>
      <c r="O424" s="225"/>
      <c r="P424" s="226">
        <f>P425</f>
        <v>0</v>
      </c>
      <c r="Q424" s="225"/>
      <c r="R424" s="226">
        <f>R425</f>
        <v>0</v>
      </c>
      <c r="S424" s="225"/>
      <c r="T424" s="227">
        <f>T425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28" t="s">
        <v>142</v>
      </c>
      <c r="AT424" s="229" t="s">
        <v>74</v>
      </c>
      <c r="AU424" s="229" t="s">
        <v>75</v>
      </c>
      <c r="AY424" s="228" t="s">
        <v>135</v>
      </c>
      <c r="BK424" s="230">
        <f>BK425</f>
        <v>0</v>
      </c>
    </row>
    <row r="425" spans="1:63" s="12" customFormat="1" ht="22.8" customHeight="1">
      <c r="A425" s="12"/>
      <c r="B425" s="217"/>
      <c r="C425" s="218"/>
      <c r="D425" s="219" t="s">
        <v>74</v>
      </c>
      <c r="E425" s="231" t="s">
        <v>1084</v>
      </c>
      <c r="F425" s="231" t="s">
        <v>1085</v>
      </c>
      <c r="G425" s="218"/>
      <c r="H425" s="218"/>
      <c r="I425" s="221"/>
      <c r="J425" s="232">
        <f>BK425</f>
        <v>0</v>
      </c>
      <c r="K425" s="218"/>
      <c r="L425" s="223"/>
      <c r="M425" s="224"/>
      <c r="N425" s="225"/>
      <c r="O425" s="225"/>
      <c r="P425" s="226">
        <f>SUM(P426:P428)</f>
        <v>0</v>
      </c>
      <c r="Q425" s="225"/>
      <c r="R425" s="226">
        <f>SUM(R426:R428)</f>
        <v>0</v>
      </c>
      <c r="S425" s="225"/>
      <c r="T425" s="227">
        <f>SUM(T426:T428)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8" t="s">
        <v>142</v>
      </c>
      <c r="AT425" s="229" t="s">
        <v>74</v>
      </c>
      <c r="AU425" s="229" t="s">
        <v>83</v>
      </c>
      <c r="AY425" s="228" t="s">
        <v>135</v>
      </c>
      <c r="BK425" s="230">
        <f>SUM(BK426:BK428)</f>
        <v>0</v>
      </c>
    </row>
    <row r="426" spans="1:65" s="2" customFormat="1" ht="16.5" customHeight="1">
      <c r="A426" s="36"/>
      <c r="B426" s="37"/>
      <c r="C426" s="233" t="s">
        <v>1086</v>
      </c>
      <c r="D426" s="233" t="s">
        <v>137</v>
      </c>
      <c r="E426" s="234" t="s">
        <v>1087</v>
      </c>
      <c r="F426" s="235" t="s">
        <v>1088</v>
      </c>
      <c r="G426" s="236" t="s">
        <v>1</v>
      </c>
      <c r="H426" s="237">
        <v>22.5</v>
      </c>
      <c r="I426" s="238"/>
      <c r="J426" s="239">
        <f>ROUND(I426*H426,2)</f>
        <v>0</v>
      </c>
      <c r="K426" s="235" t="s">
        <v>1</v>
      </c>
      <c r="L426" s="42"/>
      <c r="M426" s="240" t="s">
        <v>1</v>
      </c>
      <c r="N426" s="241" t="s">
        <v>40</v>
      </c>
      <c r="O426" s="89"/>
      <c r="P426" s="242">
        <f>O426*H426</f>
        <v>0</v>
      </c>
      <c r="Q426" s="242">
        <v>0</v>
      </c>
      <c r="R426" s="242">
        <f>Q426*H426</f>
        <v>0</v>
      </c>
      <c r="S426" s="242">
        <v>0</v>
      </c>
      <c r="T426" s="243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44" t="s">
        <v>1076</v>
      </c>
      <c r="AT426" s="244" t="s">
        <v>137</v>
      </c>
      <c r="AU426" s="244" t="s">
        <v>85</v>
      </c>
      <c r="AY426" s="15" t="s">
        <v>135</v>
      </c>
      <c r="BE426" s="245">
        <f>IF(N426="základní",J426,0)</f>
        <v>0</v>
      </c>
      <c r="BF426" s="245">
        <f>IF(N426="snížená",J426,0)</f>
        <v>0</v>
      </c>
      <c r="BG426" s="245">
        <f>IF(N426="zákl. přenesená",J426,0)</f>
        <v>0</v>
      </c>
      <c r="BH426" s="245">
        <f>IF(N426="sníž. přenesená",J426,0)</f>
        <v>0</v>
      </c>
      <c r="BI426" s="245">
        <f>IF(N426="nulová",J426,0)</f>
        <v>0</v>
      </c>
      <c r="BJ426" s="15" t="s">
        <v>83</v>
      </c>
      <c r="BK426" s="245">
        <f>ROUND(I426*H426,2)</f>
        <v>0</v>
      </c>
      <c r="BL426" s="15" t="s">
        <v>1076</v>
      </c>
      <c r="BM426" s="244" t="s">
        <v>1089</v>
      </c>
    </row>
    <row r="427" spans="1:47" s="2" customFormat="1" ht="12">
      <c r="A427" s="36"/>
      <c r="B427" s="37"/>
      <c r="C427" s="38"/>
      <c r="D427" s="246" t="s">
        <v>144</v>
      </c>
      <c r="E427" s="38"/>
      <c r="F427" s="247" t="s">
        <v>1088</v>
      </c>
      <c r="G427" s="38"/>
      <c r="H427" s="38"/>
      <c r="I427" s="142"/>
      <c r="J427" s="38"/>
      <c r="K427" s="38"/>
      <c r="L427" s="42"/>
      <c r="M427" s="248"/>
      <c r="N427" s="249"/>
      <c r="O427" s="89"/>
      <c r="P427" s="89"/>
      <c r="Q427" s="89"/>
      <c r="R427" s="89"/>
      <c r="S427" s="89"/>
      <c r="T427" s="90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5" t="s">
        <v>144</v>
      </c>
      <c r="AU427" s="15" t="s">
        <v>85</v>
      </c>
    </row>
    <row r="428" spans="1:47" s="2" customFormat="1" ht="12">
      <c r="A428" s="36"/>
      <c r="B428" s="37"/>
      <c r="C428" s="38"/>
      <c r="D428" s="246" t="s">
        <v>181</v>
      </c>
      <c r="E428" s="38"/>
      <c r="F428" s="250" t="s">
        <v>1090</v>
      </c>
      <c r="G428" s="38"/>
      <c r="H428" s="38"/>
      <c r="I428" s="142"/>
      <c r="J428" s="38"/>
      <c r="K428" s="38"/>
      <c r="L428" s="42"/>
      <c r="M428" s="275"/>
      <c r="N428" s="276"/>
      <c r="O428" s="277"/>
      <c r="P428" s="277"/>
      <c r="Q428" s="277"/>
      <c r="R428" s="277"/>
      <c r="S428" s="277"/>
      <c r="T428" s="278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5" t="s">
        <v>181</v>
      </c>
      <c r="AU428" s="15" t="s">
        <v>85</v>
      </c>
    </row>
    <row r="429" spans="1:31" s="2" customFormat="1" ht="6.95" customHeight="1">
      <c r="A429" s="36"/>
      <c r="B429" s="64"/>
      <c r="C429" s="65"/>
      <c r="D429" s="65"/>
      <c r="E429" s="65"/>
      <c r="F429" s="65"/>
      <c r="G429" s="65"/>
      <c r="H429" s="65"/>
      <c r="I429" s="181"/>
      <c r="J429" s="65"/>
      <c r="K429" s="65"/>
      <c r="L429" s="42"/>
      <c r="M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</row>
  </sheetData>
  <sheetProtection password="CC35" sheet="1" objects="1" scenarios="1" formatColumns="0" formatRows="0" autoFilter="0"/>
  <autoFilter ref="C125:K42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1091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113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ROUND(J119,2)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ROUND((SUM(BE119:BE216)),2)</f>
        <v>0</v>
      </c>
      <c r="G33" s="36"/>
      <c r="H33" s="36"/>
      <c r="I33" s="160">
        <v>0.21</v>
      </c>
      <c r="J33" s="159">
        <f>ROUND(((SUM(BE119:BE216))*I33),2)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ROUND((SUM(BF119:BF216)),2)</f>
        <v>0</v>
      </c>
      <c r="G34" s="36"/>
      <c r="H34" s="36"/>
      <c r="I34" s="160">
        <v>0.15</v>
      </c>
      <c r="J34" s="159">
        <f>ROUND(((SUM(BF119:BF216))*I34),2)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ROUND((SUM(BG119:BG216)),2)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ROUND((SUM(BH119:BH216)),2)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ROUND((SUM(BI119:BI216)),2)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801 - Sadové úpravy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Bc.Jana Kadlecová, 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J120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J121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566</v>
      </c>
      <c r="E99" s="201"/>
      <c r="F99" s="201"/>
      <c r="G99" s="201"/>
      <c r="H99" s="201"/>
      <c r="I99" s="202"/>
      <c r="J99" s="203">
        <f>J214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142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181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6"/>
      <c r="C105" s="67"/>
      <c r="D105" s="67"/>
      <c r="E105" s="67"/>
      <c r="F105" s="67"/>
      <c r="G105" s="67"/>
      <c r="H105" s="67"/>
      <c r="I105" s="184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121</v>
      </c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185" t="str">
        <f>E7</f>
        <v>jednostranné chodníky pro pěší v ulicích Okružní a Sokolovská</v>
      </c>
      <c r="F109" s="30"/>
      <c r="G109" s="30"/>
      <c r="H109" s="30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111</v>
      </c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74" t="str">
        <f>E9</f>
        <v>SO 801 - Sadové úpravy</v>
      </c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Tachov</v>
      </c>
      <c r="G113" s="38"/>
      <c r="H113" s="38"/>
      <c r="I113" s="145" t="s">
        <v>21</v>
      </c>
      <c r="J113" s="77" t="str">
        <f>IF(J12="","",J12)</f>
        <v>18. 3. 2020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5.65" customHeight="1">
      <c r="A115" s="36"/>
      <c r="B115" s="37"/>
      <c r="C115" s="30" t="s">
        <v>23</v>
      </c>
      <c r="D115" s="38"/>
      <c r="E115" s="38"/>
      <c r="F115" s="25" t="str">
        <f>E15</f>
        <v xml:space="preserve"> </v>
      </c>
      <c r="G115" s="38"/>
      <c r="H115" s="38"/>
      <c r="I115" s="145" t="s">
        <v>29</v>
      </c>
      <c r="J115" s="34" t="str">
        <f>E21</f>
        <v>Bc.Jana Kadlecová, Ing. Václav Lacyk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40.05" customHeight="1">
      <c r="A116" s="36"/>
      <c r="B116" s="37"/>
      <c r="C116" s="30" t="s">
        <v>27</v>
      </c>
      <c r="D116" s="38"/>
      <c r="E116" s="38"/>
      <c r="F116" s="25" t="str">
        <f>IF(E18="","",E18)</f>
        <v>Vyplň údaj</v>
      </c>
      <c r="G116" s="38"/>
      <c r="H116" s="38"/>
      <c r="I116" s="145" t="s">
        <v>32</v>
      </c>
      <c r="J116" s="34" t="str">
        <f>E24</f>
        <v>D PROJEKT PLZEŇ Nedvěd s.r.o.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205"/>
      <c r="B118" s="206"/>
      <c r="C118" s="207" t="s">
        <v>122</v>
      </c>
      <c r="D118" s="208" t="s">
        <v>60</v>
      </c>
      <c r="E118" s="208" t="s">
        <v>56</v>
      </c>
      <c r="F118" s="208" t="s">
        <v>57</v>
      </c>
      <c r="G118" s="208" t="s">
        <v>123</v>
      </c>
      <c r="H118" s="208" t="s">
        <v>124</v>
      </c>
      <c r="I118" s="209" t="s">
        <v>125</v>
      </c>
      <c r="J118" s="208" t="s">
        <v>116</v>
      </c>
      <c r="K118" s="210" t="s">
        <v>126</v>
      </c>
      <c r="L118" s="211"/>
      <c r="M118" s="98" t="s">
        <v>1</v>
      </c>
      <c r="N118" s="99" t="s">
        <v>39</v>
      </c>
      <c r="O118" s="99" t="s">
        <v>127</v>
      </c>
      <c r="P118" s="99" t="s">
        <v>128</v>
      </c>
      <c r="Q118" s="99" t="s">
        <v>129</v>
      </c>
      <c r="R118" s="99" t="s">
        <v>130</v>
      </c>
      <c r="S118" s="99" t="s">
        <v>131</v>
      </c>
      <c r="T118" s="100" t="s">
        <v>132</v>
      </c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</row>
    <row r="119" spans="1:63" s="2" customFormat="1" ht="22.8" customHeight="1">
      <c r="A119" s="36"/>
      <c r="B119" s="37"/>
      <c r="C119" s="105" t="s">
        <v>133</v>
      </c>
      <c r="D119" s="38"/>
      <c r="E119" s="38"/>
      <c r="F119" s="38"/>
      <c r="G119" s="38"/>
      <c r="H119" s="38"/>
      <c r="I119" s="142"/>
      <c r="J119" s="212">
        <f>BK119</f>
        <v>0</v>
      </c>
      <c r="K119" s="38"/>
      <c r="L119" s="42"/>
      <c r="M119" s="101"/>
      <c r="N119" s="213"/>
      <c r="O119" s="102"/>
      <c r="P119" s="214">
        <f>P120</f>
        <v>0</v>
      </c>
      <c r="Q119" s="102"/>
      <c r="R119" s="214">
        <f>R120</f>
        <v>5.561515</v>
      </c>
      <c r="S119" s="102"/>
      <c r="T119" s="21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74</v>
      </c>
      <c r="AU119" s="15" t="s">
        <v>118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74</v>
      </c>
      <c r="E120" s="220" t="s">
        <v>134</v>
      </c>
      <c r="F120" s="220" t="s">
        <v>277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P121+P214</f>
        <v>0</v>
      </c>
      <c r="Q120" s="225"/>
      <c r="R120" s="226">
        <f>R121+R214</f>
        <v>5.561515</v>
      </c>
      <c r="S120" s="225"/>
      <c r="T120" s="227">
        <f>T121+T214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83</v>
      </c>
      <c r="AT120" s="229" t="s">
        <v>74</v>
      </c>
      <c r="AU120" s="229" t="s">
        <v>75</v>
      </c>
      <c r="AY120" s="228" t="s">
        <v>135</v>
      </c>
      <c r="BK120" s="230">
        <f>BK121+BK214</f>
        <v>0</v>
      </c>
    </row>
    <row r="121" spans="1:63" s="12" customFormat="1" ht="22.8" customHeight="1">
      <c r="A121" s="12"/>
      <c r="B121" s="217"/>
      <c r="C121" s="218"/>
      <c r="D121" s="219" t="s">
        <v>74</v>
      </c>
      <c r="E121" s="231" t="s">
        <v>83</v>
      </c>
      <c r="F121" s="231" t="s">
        <v>136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SUM(P122:P213)</f>
        <v>0</v>
      </c>
      <c r="Q121" s="225"/>
      <c r="R121" s="226">
        <f>SUM(R122:R213)</f>
        <v>5.561515</v>
      </c>
      <c r="S121" s="225"/>
      <c r="T121" s="227">
        <f>SUM(T122:T213)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83</v>
      </c>
      <c r="AT121" s="229" t="s">
        <v>74</v>
      </c>
      <c r="AU121" s="229" t="s">
        <v>83</v>
      </c>
      <c r="AY121" s="228" t="s">
        <v>135</v>
      </c>
      <c r="BK121" s="230">
        <f>SUM(BK122:BK213)</f>
        <v>0</v>
      </c>
    </row>
    <row r="122" spans="1:65" s="2" customFormat="1" ht="21.75" customHeight="1">
      <c r="A122" s="36"/>
      <c r="B122" s="37"/>
      <c r="C122" s="233" t="s">
        <v>83</v>
      </c>
      <c r="D122" s="233" t="s">
        <v>137</v>
      </c>
      <c r="E122" s="234" t="s">
        <v>1092</v>
      </c>
      <c r="F122" s="235" t="s">
        <v>1093</v>
      </c>
      <c r="G122" s="236" t="s">
        <v>140</v>
      </c>
      <c r="H122" s="237">
        <v>58</v>
      </c>
      <c r="I122" s="238"/>
      <c r="J122" s="239">
        <f>ROUND(I122*H122,2)</f>
        <v>0</v>
      </c>
      <c r="K122" s="235" t="s">
        <v>141</v>
      </c>
      <c r="L122" s="42"/>
      <c r="M122" s="240" t="s">
        <v>1</v>
      </c>
      <c r="N122" s="241" t="s">
        <v>40</v>
      </c>
      <c r="O122" s="89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44" t="s">
        <v>142</v>
      </c>
      <c r="AT122" s="244" t="s">
        <v>137</v>
      </c>
      <c r="AU122" s="244" t="s">
        <v>85</v>
      </c>
      <c r="AY122" s="15" t="s">
        <v>135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5" t="s">
        <v>83</v>
      </c>
      <c r="BK122" s="245">
        <f>ROUND(I122*H122,2)</f>
        <v>0</v>
      </c>
      <c r="BL122" s="15" t="s">
        <v>142</v>
      </c>
      <c r="BM122" s="244" t="s">
        <v>1094</v>
      </c>
    </row>
    <row r="123" spans="1:47" s="2" customFormat="1" ht="12">
      <c r="A123" s="36"/>
      <c r="B123" s="37"/>
      <c r="C123" s="38"/>
      <c r="D123" s="246" t="s">
        <v>144</v>
      </c>
      <c r="E123" s="38"/>
      <c r="F123" s="247" t="s">
        <v>1095</v>
      </c>
      <c r="G123" s="38"/>
      <c r="H123" s="38"/>
      <c r="I123" s="142"/>
      <c r="J123" s="38"/>
      <c r="K123" s="38"/>
      <c r="L123" s="42"/>
      <c r="M123" s="248"/>
      <c r="N123" s="249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144</v>
      </c>
      <c r="AU123" s="15" t="s">
        <v>85</v>
      </c>
    </row>
    <row r="124" spans="1:65" s="2" customFormat="1" ht="21.75" customHeight="1">
      <c r="A124" s="36"/>
      <c r="B124" s="37"/>
      <c r="C124" s="233" t="s">
        <v>85</v>
      </c>
      <c r="D124" s="233" t="s">
        <v>137</v>
      </c>
      <c r="E124" s="234" t="s">
        <v>1096</v>
      </c>
      <c r="F124" s="235" t="s">
        <v>1097</v>
      </c>
      <c r="G124" s="236" t="s">
        <v>140</v>
      </c>
      <c r="H124" s="237">
        <v>58</v>
      </c>
      <c r="I124" s="238"/>
      <c r="J124" s="239">
        <f>ROUND(I124*H124,2)</f>
        <v>0</v>
      </c>
      <c r="K124" s="235" t="s">
        <v>141</v>
      </c>
      <c r="L124" s="42"/>
      <c r="M124" s="240" t="s">
        <v>1</v>
      </c>
      <c r="N124" s="241" t="s">
        <v>40</v>
      </c>
      <c r="O124" s="89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44" t="s">
        <v>142</v>
      </c>
      <c r="AT124" s="244" t="s">
        <v>137</v>
      </c>
      <c r="AU124" s="244" t="s">
        <v>85</v>
      </c>
      <c r="AY124" s="15" t="s">
        <v>135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5" t="s">
        <v>83</v>
      </c>
      <c r="BK124" s="245">
        <f>ROUND(I124*H124,2)</f>
        <v>0</v>
      </c>
      <c r="BL124" s="15" t="s">
        <v>142</v>
      </c>
      <c r="BM124" s="244" t="s">
        <v>1098</v>
      </c>
    </row>
    <row r="125" spans="1:47" s="2" customFormat="1" ht="12">
      <c r="A125" s="36"/>
      <c r="B125" s="37"/>
      <c r="C125" s="38"/>
      <c r="D125" s="246" t="s">
        <v>144</v>
      </c>
      <c r="E125" s="38"/>
      <c r="F125" s="247" t="s">
        <v>1099</v>
      </c>
      <c r="G125" s="38"/>
      <c r="H125" s="38"/>
      <c r="I125" s="142"/>
      <c r="J125" s="38"/>
      <c r="K125" s="38"/>
      <c r="L125" s="42"/>
      <c r="M125" s="248"/>
      <c r="N125" s="249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144</v>
      </c>
      <c r="AU125" s="15" t="s">
        <v>85</v>
      </c>
    </row>
    <row r="126" spans="1:47" s="2" customFormat="1" ht="12">
      <c r="A126" s="36"/>
      <c r="B126" s="37"/>
      <c r="C126" s="38"/>
      <c r="D126" s="246" t="s">
        <v>181</v>
      </c>
      <c r="E126" s="38"/>
      <c r="F126" s="250" t="s">
        <v>1100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181</v>
      </c>
      <c r="AU126" s="15" t="s">
        <v>85</v>
      </c>
    </row>
    <row r="127" spans="1:65" s="2" customFormat="1" ht="16.5" customHeight="1">
      <c r="A127" s="36"/>
      <c r="B127" s="37"/>
      <c r="C127" s="265" t="s">
        <v>151</v>
      </c>
      <c r="D127" s="265" t="s">
        <v>510</v>
      </c>
      <c r="E127" s="266" t="s">
        <v>1101</v>
      </c>
      <c r="F127" s="267" t="s">
        <v>1102</v>
      </c>
      <c r="G127" s="268" t="s">
        <v>148</v>
      </c>
      <c r="H127" s="269">
        <v>5.8</v>
      </c>
      <c r="I127" s="270"/>
      <c r="J127" s="271">
        <f>ROUND(I127*H127,2)</f>
        <v>0</v>
      </c>
      <c r="K127" s="267" t="s">
        <v>1</v>
      </c>
      <c r="L127" s="272"/>
      <c r="M127" s="273" t="s">
        <v>1</v>
      </c>
      <c r="N127" s="274" t="s">
        <v>40</v>
      </c>
      <c r="O127" s="89"/>
      <c r="P127" s="242">
        <f>O127*H127</f>
        <v>0</v>
      </c>
      <c r="Q127" s="242">
        <v>0.21</v>
      </c>
      <c r="R127" s="242">
        <f>Q127*H127</f>
        <v>1.218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176</v>
      </c>
      <c r="AT127" s="244" t="s">
        <v>510</v>
      </c>
      <c r="AU127" s="244" t="s">
        <v>85</v>
      </c>
      <c r="AY127" s="15" t="s">
        <v>135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83</v>
      </c>
      <c r="BK127" s="245">
        <f>ROUND(I127*H127,2)</f>
        <v>0</v>
      </c>
      <c r="BL127" s="15" t="s">
        <v>142</v>
      </c>
      <c r="BM127" s="244" t="s">
        <v>1103</v>
      </c>
    </row>
    <row r="128" spans="1:47" s="2" customFormat="1" ht="12">
      <c r="A128" s="36"/>
      <c r="B128" s="37"/>
      <c r="C128" s="38"/>
      <c r="D128" s="246" t="s">
        <v>144</v>
      </c>
      <c r="E128" s="38"/>
      <c r="F128" s="247" t="s">
        <v>1102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144</v>
      </c>
      <c r="AU128" s="15" t="s">
        <v>85</v>
      </c>
    </row>
    <row r="129" spans="1:47" s="2" customFormat="1" ht="12">
      <c r="A129" s="36"/>
      <c r="B129" s="37"/>
      <c r="C129" s="38"/>
      <c r="D129" s="246" t="s">
        <v>181</v>
      </c>
      <c r="E129" s="38"/>
      <c r="F129" s="250" t="s">
        <v>1104</v>
      </c>
      <c r="G129" s="38"/>
      <c r="H129" s="38"/>
      <c r="I129" s="142"/>
      <c r="J129" s="38"/>
      <c r="K129" s="38"/>
      <c r="L129" s="42"/>
      <c r="M129" s="248"/>
      <c r="N129" s="24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181</v>
      </c>
      <c r="AU129" s="15" t="s">
        <v>85</v>
      </c>
    </row>
    <row r="130" spans="1:51" s="13" customFormat="1" ht="12">
      <c r="A130" s="13"/>
      <c r="B130" s="251"/>
      <c r="C130" s="252"/>
      <c r="D130" s="246" t="s">
        <v>183</v>
      </c>
      <c r="E130" s="253" t="s">
        <v>1</v>
      </c>
      <c r="F130" s="254" t="s">
        <v>1105</v>
      </c>
      <c r="G130" s="252"/>
      <c r="H130" s="255">
        <v>5.8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1" t="s">
        <v>183</v>
      </c>
      <c r="AU130" s="261" t="s">
        <v>85</v>
      </c>
      <c r="AV130" s="13" t="s">
        <v>85</v>
      </c>
      <c r="AW130" s="13" t="s">
        <v>31</v>
      </c>
      <c r="AX130" s="13" t="s">
        <v>83</v>
      </c>
      <c r="AY130" s="261" t="s">
        <v>135</v>
      </c>
    </row>
    <row r="131" spans="1:65" s="2" customFormat="1" ht="16.5" customHeight="1">
      <c r="A131" s="36"/>
      <c r="B131" s="37"/>
      <c r="C131" s="265" t="s">
        <v>142</v>
      </c>
      <c r="D131" s="265" t="s">
        <v>510</v>
      </c>
      <c r="E131" s="266" t="s">
        <v>1106</v>
      </c>
      <c r="F131" s="267" t="s">
        <v>1102</v>
      </c>
      <c r="G131" s="268" t="s">
        <v>148</v>
      </c>
      <c r="H131" s="269">
        <v>13</v>
      </c>
      <c r="I131" s="270"/>
      <c r="J131" s="271">
        <f>ROUND(I131*H131,2)</f>
        <v>0</v>
      </c>
      <c r="K131" s="267" t="s">
        <v>1</v>
      </c>
      <c r="L131" s="272"/>
      <c r="M131" s="273" t="s">
        <v>1</v>
      </c>
      <c r="N131" s="274" t="s">
        <v>40</v>
      </c>
      <c r="O131" s="89"/>
      <c r="P131" s="242">
        <f>O131*H131</f>
        <v>0</v>
      </c>
      <c r="Q131" s="242">
        <v>0.21</v>
      </c>
      <c r="R131" s="242">
        <f>Q131*H131</f>
        <v>2.73</v>
      </c>
      <c r="S131" s="242">
        <v>0</v>
      </c>
      <c r="T131" s="24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4" t="s">
        <v>176</v>
      </c>
      <c r="AT131" s="244" t="s">
        <v>510</v>
      </c>
      <c r="AU131" s="244" t="s">
        <v>85</v>
      </c>
      <c r="AY131" s="15" t="s">
        <v>135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5" t="s">
        <v>83</v>
      </c>
      <c r="BK131" s="245">
        <f>ROUND(I131*H131,2)</f>
        <v>0</v>
      </c>
      <c r="BL131" s="15" t="s">
        <v>142</v>
      </c>
      <c r="BM131" s="244" t="s">
        <v>1107</v>
      </c>
    </row>
    <row r="132" spans="1:47" s="2" customFormat="1" ht="12">
      <c r="A132" s="36"/>
      <c r="B132" s="37"/>
      <c r="C132" s="38"/>
      <c r="D132" s="246" t="s">
        <v>144</v>
      </c>
      <c r="E132" s="38"/>
      <c r="F132" s="247" t="s">
        <v>1102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144</v>
      </c>
      <c r="AU132" s="15" t="s">
        <v>85</v>
      </c>
    </row>
    <row r="133" spans="1:47" s="2" customFormat="1" ht="12">
      <c r="A133" s="36"/>
      <c r="B133" s="37"/>
      <c r="C133" s="38"/>
      <c r="D133" s="246" t="s">
        <v>181</v>
      </c>
      <c r="E133" s="38"/>
      <c r="F133" s="250" t="s">
        <v>1108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181</v>
      </c>
      <c r="AU133" s="15" t="s">
        <v>85</v>
      </c>
    </row>
    <row r="134" spans="1:65" s="2" customFormat="1" ht="21.75" customHeight="1">
      <c r="A134" s="36"/>
      <c r="B134" s="37"/>
      <c r="C134" s="233" t="s">
        <v>161</v>
      </c>
      <c r="D134" s="233" t="s">
        <v>137</v>
      </c>
      <c r="E134" s="234" t="s">
        <v>1109</v>
      </c>
      <c r="F134" s="235" t="s">
        <v>1110</v>
      </c>
      <c r="G134" s="236" t="s">
        <v>154</v>
      </c>
      <c r="H134" s="237">
        <v>3</v>
      </c>
      <c r="I134" s="238"/>
      <c r="J134" s="239">
        <f>ROUND(I134*H134,2)</f>
        <v>0</v>
      </c>
      <c r="K134" s="235" t="s">
        <v>141</v>
      </c>
      <c r="L134" s="42"/>
      <c r="M134" s="240" t="s">
        <v>1</v>
      </c>
      <c r="N134" s="241" t="s">
        <v>40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142</v>
      </c>
      <c r="AT134" s="244" t="s">
        <v>137</v>
      </c>
      <c r="AU134" s="244" t="s">
        <v>85</v>
      </c>
      <c r="AY134" s="15" t="s">
        <v>135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83</v>
      </c>
      <c r="BK134" s="245">
        <f>ROUND(I134*H134,2)</f>
        <v>0</v>
      </c>
      <c r="BL134" s="15" t="s">
        <v>142</v>
      </c>
      <c r="BM134" s="244" t="s">
        <v>1111</v>
      </c>
    </row>
    <row r="135" spans="1:47" s="2" customFormat="1" ht="12">
      <c r="A135" s="36"/>
      <c r="B135" s="37"/>
      <c r="C135" s="38"/>
      <c r="D135" s="246" t="s">
        <v>144</v>
      </c>
      <c r="E135" s="38"/>
      <c r="F135" s="247" t="s">
        <v>1112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144</v>
      </c>
      <c r="AU135" s="15" t="s">
        <v>85</v>
      </c>
    </row>
    <row r="136" spans="1:65" s="2" customFormat="1" ht="21.75" customHeight="1">
      <c r="A136" s="36"/>
      <c r="B136" s="37"/>
      <c r="C136" s="233" t="s">
        <v>166</v>
      </c>
      <c r="D136" s="233" t="s">
        <v>137</v>
      </c>
      <c r="E136" s="234" t="s">
        <v>1113</v>
      </c>
      <c r="F136" s="235" t="s">
        <v>1114</v>
      </c>
      <c r="G136" s="236" t="s">
        <v>154</v>
      </c>
      <c r="H136" s="237">
        <v>23</v>
      </c>
      <c r="I136" s="238"/>
      <c r="J136" s="239">
        <f>ROUND(I136*H136,2)</f>
        <v>0</v>
      </c>
      <c r="K136" s="235" t="s">
        <v>141</v>
      </c>
      <c r="L136" s="42"/>
      <c r="M136" s="240" t="s">
        <v>1</v>
      </c>
      <c r="N136" s="241" t="s">
        <v>40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142</v>
      </c>
      <c r="AT136" s="244" t="s">
        <v>137</v>
      </c>
      <c r="AU136" s="244" t="s">
        <v>85</v>
      </c>
      <c r="AY136" s="15" t="s">
        <v>135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83</v>
      </c>
      <c r="BK136" s="245">
        <f>ROUND(I136*H136,2)</f>
        <v>0</v>
      </c>
      <c r="BL136" s="15" t="s">
        <v>142</v>
      </c>
      <c r="BM136" s="244" t="s">
        <v>1115</v>
      </c>
    </row>
    <row r="137" spans="1:47" s="2" customFormat="1" ht="12">
      <c r="A137" s="36"/>
      <c r="B137" s="37"/>
      <c r="C137" s="38"/>
      <c r="D137" s="246" t="s">
        <v>144</v>
      </c>
      <c r="E137" s="38"/>
      <c r="F137" s="247" t="s">
        <v>1116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144</v>
      </c>
      <c r="AU137" s="15" t="s">
        <v>85</v>
      </c>
    </row>
    <row r="138" spans="1:65" s="2" customFormat="1" ht="21.75" customHeight="1">
      <c r="A138" s="36"/>
      <c r="B138" s="37"/>
      <c r="C138" s="233" t="s">
        <v>171</v>
      </c>
      <c r="D138" s="233" t="s">
        <v>137</v>
      </c>
      <c r="E138" s="234" t="s">
        <v>1117</v>
      </c>
      <c r="F138" s="235" t="s">
        <v>1118</v>
      </c>
      <c r="G138" s="236" t="s">
        <v>154</v>
      </c>
      <c r="H138" s="237">
        <v>135</v>
      </c>
      <c r="I138" s="238"/>
      <c r="J138" s="239">
        <f>ROUND(I138*H138,2)</f>
        <v>0</v>
      </c>
      <c r="K138" s="235" t="s">
        <v>141</v>
      </c>
      <c r="L138" s="42"/>
      <c r="M138" s="240" t="s">
        <v>1</v>
      </c>
      <c r="N138" s="241" t="s">
        <v>40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142</v>
      </c>
      <c r="AT138" s="244" t="s">
        <v>137</v>
      </c>
      <c r="AU138" s="244" t="s">
        <v>85</v>
      </c>
      <c r="AY138" s="15" t="s">
        <v>135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83</v>
      </c>
      <c r="BK138" s="245">
        <f>ROUND(I138*H138,2)</f>
        <v>0</v>
      </c>
      <c r="BL138" s="15" t="s">
        <v>142</v>
      </c>
      <c r="BM138" s="244" t="s">
        <v>1119</v>
      </c>
    </row>
    <row r="139" spans="1:47" s="2" customFormat="1" ht="12">
      <c r="A139" s="36"/>
      <c r="B139" s="37"/>
      <c r="C139" s="38"/>
      <c r="D139" s="246" t="s">
        <v>144</v>
      </c>
      <c r="E139" s="38"/>
      <c r="F139" s="247" t="s">
        <v>1120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144</v>
      </c>
      <c r="AU139" s="15" t="s">
        <v>85</v>
      </c>
    </row>
    <row r="140" spans="1:65" s="2" customFormat="1" ht="16.5" customHeight="1">
      <c r="A140" s="36"/>
      <c r="B140" s="37"/>
      <c r="C140" s="233" t="s">
        <v>176</v>
      </c>
      <c r="D140" s="233" t="s">
        <v>137</v>
      </c>
      <c r="E140" s="234" t="s">
        <v>1121</v>
      </c>
      <c r="F140" s="235" t="s">
        <v>1122</v>
      </c>
      <c r="G140" s="236" t="s">
        <v>140</v>
      </c>
      <c r="H140" s="237">
        <v>58</v>
      </c>
      <c r="I140" s="238"/>
      <c r="J140" s="239">
        <f>ROUND(I140*H140,2)</f>
        <v>0</v>
      </c>
      <c r="K140" s="235" t="s">
        <v>141</v>
      </c>
      <c r="L140" s="42"/>
      <c r="M140" s="240" t="s">
        <v>1</v>
      </c>
      <c r="N140" s="241" t="s">
        <v>40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142</v>
      </c>
      <c r="AT140" s="244" t="s">
        <v>137</v>
      </c>
      <c r="AU140" s="244" t="s">
        <v>85</v>
      </c>
      <c r="AY140" s="15" t="s">
        <v>135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83</v>
      </c>
      <c r="BK140" s="245">
        <f>ROUND(I140*H140,2)</f>
        <v>0</v>
      </c>
      <c r="BL140" s="15" t="s">
        <v>142</v>
      </c>
      <c r="BM140" s="244" t="s">
        <v>1123</v>
      </c>
    </row>
    <row r="141" spans="1:47" s="2" customFormat="1" ht="12">
      <c r="A141" s="36"/>
      <c r="B141" s="37"/>
      <c r="C141" s="38"/>
      <c r="D141" s="246" t="s">
        <v>144</v>
      </c>
      <c r="E141" s="38"/>
      <c r="F141" s="247" t="s">
        <v>1124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144</v>
      </c>
      <c r="AU141" s="15" t="s">
        <v>85</v>
      </c>
    </row>
    <row r="142" spans="1:65" s="2" customFormat="1" ht="16.5" customHeight="1">
      <c r="A142" s="36"/>
      <c r="B142" s="37"/>
      <c r="C142" s="233" t="s">
        <v>185</v>
      </c>
      <c r="D142" s="233" t="s">
        <v>137</v>
      </c>
      <c r="E142" s="234" t="s">
        <v>1125</v>
      </c>
      <c r="F142" s="235" t="s">
        <v>1126</v>
      </c>
      <c r="G142" s="236" t="s">
        <v>140</v>
      </c>
      <c r="H142" s="237">
        <v>58</v>
      </c>
      <c r="I142" s="238"/>
      <c r="J142" s="239">
        <f>ROUND(I142*H142,2)</f>
        <v>0</v>
      </c>
      <c r="K142" s="235" t="s">
        <v>141</v>
      </c>
      <c r="L142" s="42"/>
      <c r="M142" s="240" t="s">
        <v>1</v>
      </c>
      <c r="N142" s="241" t="s">
        <v>40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142</v>
      </c>
      <c r="AT142" s="244" t="s">
        <v>137</v>
      </c>
      <c r="AU142" s="244" t="s">
        <v>85</v>
      </c>
      <c r="AY142" s="15" t="s">
        <v>135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83</v>
      </c>
      <c r="BK142" s="245">
        <f>ROUND(I142*H142,2)</f>
        <v>0</v>
      </c>
      <c r="BL142" s="15" t="s">
        <v>142</v>
      </c>
      <c r="BM142" s="244" t="s">
        <v>1127</v>
      </c>
    </row>
    <row r="143" spans="1:47" s="2" customFormat="1" ht="12">
      <c r="A143" s="36"/>
      <c r="B143" s="37"/>
      <c r="C143" s="38"/>
      <c r="D143" s="246" t="s">
        <v>144</v>
      </c>
      <c r="E143" s="38"/>
      <c r="F143" s="247" t="s">
        <v>1128</v>
      </c>
      <c r="G143" s="38"/>
      <c r="H143" s="38"/>
      <c r="I143" s="142"/>
      <c r="J143" s="38"/>
      <c r="K143" s="38"/>
      <c r="L143" s="42"/>
      <c r="M143" s="248"/>
      <c r="N143" s="249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144</v>
      </c>
      <c r="AU143" s="15" t="s">
        <v>85</v>
      </c>
    </row>
    <row r="144" spans="1:47" s="2" customFormat="1" ht="12">
      <c r="A144" s="36"/>
      <c r="B144" s="37"/>
      <c r="C144" s="38"/>
      <c r="D144" s="246" t="s">
        <v>181</v>
      </c>
      <c r="E144" s="38"/>
      <c r="F144" s="250" t="s">
        <v>1129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181</v>
      </c>
      <c r="AU144" s="15" t="s">
        <v>85</v>
      </c>
    </row>
    <row r="145" spans="1:65" s="2" customFormat="1" ht="16.5" customHeight="1">
      <c r="A145" s="36"/>
      <c r="B145" s="37"/>
      <c r="C145" s="233" t="s">
        <v>192</v>
      </c>
      <c r="D145" s="233" t="s">
        <v>137</v>
      </c>
      <c r="E145" s="234" t="s">
        <v>1130</v>
      </c>
      <c r="F145" s="235" t="s">
        <v>1131</v>
      </c>
      <c r="G145" s="236" t="s">
        <v>140</v>
      </c>
      <c r="H145" s="237">
        <v>58</v>
      </c>
      <c r="I145" s="238"/>
      <c r="J145" s="239">
        <f>ROUND(I145*H145,2)</f>
        <v>0</v>
      </c>
      <c r="K145" s="235" t="s">
        <v>141</v>
      </c>
      <c r="L145" s="42"/>
      <c r="M145" s="240" t="s">
        <v>1</v>
      </c>
      <c r="N145" s="241" t="s">
        <v>40</v>
      </c>
      <c r="O145" s="89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4" t="s">
        <v>142</v>
      </c>
      <c r="AT145" s="244" t="s">
        <v>137</v>
      </c>
      <c r="AU145" s="244" t="s">
        <v>85</v>
      </c>
      <c r="AY145" s="15" t="s">
        <v>135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5" t="s">
        <v>83</v>
      </c>
      <c r="BK145" s="245">
        <f>ROUND(I145*H145,2)</f>
        <v>0</v>
      </c>
      <c r="BL145" s="15" t="s">
        <v>142</v>
      </c>
      <c r="BM145" s="244" t="s">
        <v>1132</v>
      </c>
    </row>
    <row r="146" spans="1:47" s="2" customFormat="1" ht="12">
      <c r="A146" s="36"/>
      <c r="B146" s="37"/>
      <c r="C146" s="38"/>
      <c r="D146" s="246" t="s">
        <v>144</v>
      </c>
      <c r="E146" s="38"/>
      <c r="F146" s="247" t="s">
        <v>1133</v>
      </c>
      <c r="G146" s="38"/>
      <c r="H146" s="38"/>
      <c r="I146" s="142"/>
      <c r="J146" s="38"/>
      <c r="K146" s="38"/>
      <c r="L146" s="42"/>
      <c r="M146" s="248"/>
      <c r="N146" s="249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144</v>
      </c>
      <c r="AU146" s="15" t="s">
        <v>85</v>
      </c>
    </row>
    <row r="147" spans="1:65" s="2" customFormat="1" ht="21.75" customHeight="1">
      <c r="A147" s="36"/>
      <c r="B147" s="37"/>
      <c r="C147" s="233" t="s">
        <v>199</v>
      </c>
      <c r="D147" s="233" t="s">
        <v>137</v>
      </c>
      <c r="E147" s="234" t="s">
        <v>1134</v>
      </c>
      <c r="F147" s="235" t="s">
        <v>1135</v>
      </c>
      <c r="G147" s="236" t="s">
        <v>154</v>
      </c>
      <c r="H147" s="237">
        <v>135</v>
      </c>
      <c r="I147" s="238"/>
      <c r="J147" s="239">
        <f>ROUND(I147*H147,2)</f>
        <v>0</v>
      </c>
      <c r="K147" s="235" t="s">
        <v>141</v>
      </c>
      <c r="L147" s="42"/>
      <c r="M147" s="240" t="s">
        <v>1</v>
      </c>
      <c r="N147" s="241" t="s">
        <v>40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142</v>
      </c>
      <c r="AT147" s="244" t="s">
        <v>137</v>
      </c>
      <c r="AU147" s="244" t="s">
        <v>85</v>
      </c>
      <c r="AY147" s="15" t="s">
        <v>135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83</v>
      </c>
      <c r="BK147" s="245">
        <f>ROUND(I147*H147,2)</f>
        <v>0</v>
      </c>
      <c r="BL147" s="15" t="s">
        <v>142</v>
      </c>
      <c r="BM147" s="244" t="s">
        <v>1136</v>
      </c>
    </row>
    <row r="148" spans="1:47" s="2" customFormat="1" ht="12">
      <c r="A148" s="36"/>
      <c r="B148" s="37"/>
      <c r="C148" s="38"/>
      <c r="D148" s="246" t="s">
        <v>144</v>
      </c>
      <c r="E148" s="38"/>
      <c r="F148" s="247" t="s">
        <v>1137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144</v>
      </c>
      <c r="AU148" s="15" t="s">
        <v>85</v>
      </c>
    </row>
    <row r="149" spans="1:65" s="2" customFormat="1" ht="21.75" customHeight="1">
      <c r="A149" s="36"/>
      <c r="B149" s="37"/>
      <c r="C149" s="233" t="s">
        <v>204</v>
      </c>
      <c r="D149" s="233" t="s">
        <v>137</v>
      </c>
      <c r="E149" s="234" t="s">
        <v>1138</v>
      </c>
      <c r="F149" s="235" t="s">
        <v>1139</v>
      </c>
      <c r="G149" s="236" t="s">
        <v>154</v>
      </c>
      <c r="H149" s="237">
        <v>26</v>
      </c>
      <c r="I149" s="238"/>
      <c r="J149" s="239">
        <f>ROUND(I149*H149,2)</f>
        <v>0</v>
      </c>
      <c r="K149" s="235" t="s">
        <v>141</v>
      </c>
      <c r="L149" s="42"/>
      <c r="M149" s="240" t="s">
        <v>1</v>
      </c>
      <c r="N149" s="241" t="s">
        <v>40</v>
      </c>
      <c r="O149" s="89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142</v>
      </c>
      <c r="AT149" s="244" t="s">
        <v>137</v>
      </c>
      <c r="AU149" s="244" t="s">
        <v>85</v>
      </c>
      <c r="AY149" s="15" t="s">
        <v>135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83</v>
      </c>
      <c r="BK149" s="245">
        <f>ROUND(I149*H149,2)</f>
        <v>0</v>
      </c>
      <c r="BL149" s="15" t="s">
        <v>142</v>
      </c>
      <c r="BM149" s="244" t="s">
        <v>1140</v>
      </c>
    </row>
    <row r="150" spans="1:47" s="2" customFormat="1" ht="12">
      <c r="A150" s="36"/>
      <c r="B150" s="37"/>
      <c r="C150" s="38"/>
      <c r="D150" s="246" t="s">
        <v>144</v>
      </c>
      <c r="E150" s="38"/>
      <c r="F150" s="247" t="s">
        <v>1141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144</v>
      </c>
      <c r="AU150" s="15" t="s">
        <v>85</v>
      </c>
    </row>
    <row r="151" spans="1:65" s="2" customFormat="1" ht="16.5" customHeight="1">
      <c r="A151" s="36"/>
      <c r="B151" s="37"/>
      <c r="C151" s="265" t="s">
        <v>209</v>
      </c>
      <c r="D151" s="265" t="s">
        <v>510</v>
      </c>
      <c r="E151" s="266" t="s">
        <v>1142</v>
      </c>
      <c r="F151" s="267" t="s">
        <v>1143</v>
      </c>
      <c r="G151" s="268" t="s">
        <v>154</v>
      </c>
      <c r="H151" s="269">
        <v>135</v>
      </c>
      <c r="I151" s="270"/>
      <c r="J151" s="271">
        <f>ROUND(I151*H151,2)</f>
        <v>0</v>
      </c>
      <c r="K151" s="267" t="s">
        <v>1</v>
      </c>
      <c r="L151" s="272"/>
      <c r="M151" s="273" t="s">
        <v>1</v>
      </c>
      <c r="N151" s="274" t="s">
        <v>40</v>
      </c>
      <c r="O151" s="89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4" t="s">
        <v>176</v>
      </c>
      <c r="AT151" s="244" t="s">
        <v>510</v>
      </c>
      <c r="AU151" s="244" t="s">
        <v>85</v>
      </c>
      <c r="AY151" s="15" t="s">
        <v>135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5" t="s">
        <v>83</v>
      </c>
      <c r="BK151" s="245">
        <f>ROUND(I151*H151,2)</f>
        <v>0</v>
      </c>
      <c r="BL151" s="15" t="s">
        <v>142</v>
      </c>
      <c r="BM151" s="244" t="s">
        <v>1144</v>
      </c>
    </row>
    <row r="152" spans="1:47" s="2" customFormat="1" ht="12">
      <c r="A152" s="36"/>
      <c r="B152" s="37"/>
      <c r="C152" s="38"/>
      <c r="D152" s="246" t="s">
        <v>144</v>
      </c>
      <c r="E152" s="38"/>
      <c r="F152" s="247" t="s">
        <v>1143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144</v>
      </c>
      <c r="AU152" s="15" t="s">
        <v>85</v>
      </c>
    </row>
    <row r="153" spans="1:65" s="2" customFormat="1" ht="16.5" customHeight="1">
      <c r="A153" s="36"/>
      <c r="B153" s="37"/>
      <c r="C153" s="265" t="s">
        <v>214</v>
      </c>
      <c r="D153" s="265" t="s">
        <v>510</v>
      </c>
      <c r="E153" s="266" t="s">
        <v>1145</v>
      </c>
      <c r="F153" s="267" t="s">
        <v>1146</v>
      </c>
      <c r="G153" s="268" t="s">
        <v>154</v>
      </c>
      <c r="H153" s="269">
        <v>9</v>
      </c>
      <c r="I153" s="270"/>
      <c r="J153" s="271">
        <f>ROUND(I153*H153,2)</f>
        <v>0</v>
      </c>
      <c r="K153" s="267" t="s">
        <v>1</v>
      </c>
      <c r="L153" s="272"/>
      <c r="M153" s="273" t="s">
        <v>1</v>
      </c>
      <c r="N153" s="274" t="s">
        <v>40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176</v>
      </c>
      <c r="AT153" s="244" t="s">
        <v>510</v>
      </c>
      <c r="AU153" s="244" t="s">
        <v>85</v>
      </c>
      <c r="AY153" s="15" t="s">
        <v>135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83</v>
      </c>
      <c r="BK153" s="245">
        <f>ROUND(I153*H153,2)</f>
        <v>0</v>
      </c>
      <c r="BL153" s="15" t="s">
        <v>142</v>
      </c>
      <c r="BM153" s="244" t="s">
        <v>1147</v>
      </c>
    </row>
    <row r="154" spans="1:47" s="2" customFormat="1" ht="12">
      <c r="A154" s="36"/>
      <c r="B154" s="37"/>
      <c r="C154" s="38"/>
      <c r="D154" s="246" t="s">
        <v>144</v>
      </c>
      <c r="E154" s="38"/>
      <c r="F154" s="247" t="s">
        <v>1146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144</v>
      </c>
      <c r="AU154" s="15" t="s">
        <v>85</v>
      </c>
    </row>
    <row r="155" spans="1:65" s="2" customFormat="1" ht="21.75" customHeight="1">
      <c r="A155" s="36"/>
      <c r="B155" s="37"/>
      <c r="C155" s="265" t="s">
        <v>8</v>
      </c>
      <c r="D155" s="265" t="s">
        <v>510</v>
      </c>
      <c r="E155" s="266" t="s">
        <v>1148</v>
      </c>
      <c r="F155" s="267" t="s">
        <v>1149</v>
      </c>
      <c r="G155" s="268" t="s">
        <v>154</v>
      </c>
      <c r="H155" s="269">
        <v>2</v>
      </c>
      <c r="I155" s="270"/>
      <c r="J155" s="271">
        <f>ROUND(I155*H155,2)</f>
        <v>0</v>
      </c>
      <c r="K155" s="267" t="s">
        <v>1</v>
      </c>
      <c r="L155" s="272"/>
      <c r="M155" s="273" t="s">
        <v>1</v>
      </c>
      <c r="N155" s="274" t="s">
        <v>40</v>
      </c>
      <c r="O155" s="89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4" t="s">
        <v>176</v>
      </c>
      <c r="AT155" s="244" t="s">
        <v>510</v>
      </c>
      <c r="AU155" s="244" t="s">
        <v>85</v>
      </c>
      <c r="AY155" s="15" t="s">
        <v>135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15" t="s">
        <v>83</v>
      </c>
      <c r="BK155" s="245">
        <f>ROUND(I155*H155,2)</f>
        <v>0</v>
      </c>
      <c r="BL155" s="15" t="s">
        <v>142</v>
      </c>
      <c r="BM155" s="244" t="s">
        <v>1150</v>
      </c>
    </row>
    <row r="156" spans="1:47" s="2" customFormat="1" ht="12">
      <c r="A156" s="36"/>
      <c r="B156" s="37"/>
      <c r="C156" s="38"/>
      <c r="D156" s="246" t="s">
        <v>144</v>
      </c>
      <c r="E156" s="38"/>
      <c r="F156" s="247" t="s">
        <v>1146</v>
      </c>
      <c r="G156" s="38"/>
      <c r="H156" s="38"/>
      <c r="I156" s="142"/>
      <c r="J156" s="38"/>
      <c r="K156" s="38"/>
      <c r="L156" s="42"/>
      <c r="M156" s="248"/>
      <c r="N156" s="249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144</v>
      </c>
      <c r="AU156" s="15" t="s">
        <v>85</v>
      </c>
    </row>
    <row r="157" spans="1:65" s="2" customFormat="1" ht="16.5" customHeight="1">
      <c r="A157" s="36"/>
      <c r="B157" s="37"/>
      <c r="C157" s="265" t="s">
        <v>225</v>
      </c>
      <c r="D157" s="265" t="s">
        <v>510</v>
      </c>
      <c r="E157" s="266" t="s">
        <v>1151</v>
      </c>
      <c r="F157" s="267" t="s">
        <v>1152</v>
      </c>
      <c r="G157" s="268" t="s">
        <v>154</v>
      </c>
      <c r="H157" s="269">
        <v>1</v>
      </c>
      <c r="I157" s="270"/>
      <c r="J157" s="271">
        <f>ROUND(I157*H157,2)</f>
        <v>0</v>
      </c>
      <c r="K157" s="267" t="s">
        <v>1</v>
      </c>
      <c r="L157" s="272"/>
      <c r="M157" s="273" t="s">
        <v>1</v>
      </c>
      <c r="N157" s="274" t="s">
        <v>40</v>
      </c>
      <c r="O157" s="89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4" t="s">
        <v>176</v>
      </c>
      <c r="AT157" s="244" t="s">
        <v>510</v>
      </c>
      <c r="AU157" s="244" t="s">
        <v>85</v>
      </c>
      <c r="AY157" s="15" t="s">
        <v>135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5" t="s">
        <v>83</v>
      </c>
      <c r="BK157" s="245">
        <f>ROUND(I157*H157,2)</f>
        <v>0</v>
      </c>
      <c r="BL157" s="15" t="s">
        <v>142</v>
      </c>
      <c r="BM157" s="244" t="s">
        <v>1153</v>
      </c>
    </row>
    <row r="158" spans="1:47" s="2" customFormat="1" ht="12">
      <c r="A158" s="36"/>
      <c r="B158" s="37"/>
      <c r="C158" s="38"/>
      <c r="D158" s="246" t="s">
        <v>144</v>
      </c>
      <c r="E158" s="38"/>
      <c r="F158" s="247" t="s">
        <v>1146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144</v>
      </c>
      <c r="AU158" s="15" t="s">
        <v>85</v>
      </c>
    </row>
    <row r="159" spans="1:65" s="2" customFormat="1" ht="16.5" customHeight="1">
      <c r="A159" s="36"/>
      <c r="B159" s="37"/>
      <c r="C159" s="265" t="s">
        <v>231</v>
      </c>
      <c r="D159" s="265" t="s">
        <v>510</v>
      </c>
      <c r="E159" s="266" t="s">
        <v>1154</v>
      </c>
      <c r="F159" s="267" t="s">
        <v>1155</v>
      </c>
      <c r="G159" s="268" t="s">
        <v>154</v>
      </c>
      <c r="H159" s="269">
        <v>7</v>
      </c>
      <c r="I159" s="270"/>
      <c r="J159" s="271">
        <f>ROUND(I159*H159,2)</f>
        <v>0</v>
      </c>
      <c r="K159" s="267" t="s">
        <v>1</v>
      </c>
      <c r="L159" s="272"/>
      <c r="M159" s="273" t="s">
        <v>1</v>
      </c>
      <c r="N159" s="274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176</v>
      </c>
      <c r="AT159" s="244" t="s">
        <v>510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1156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1146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65" s="2" customFormat="1" ht="16.5" customHeight="1">
      <c r="A161" s="36"/>
      <c r="B161" s="37"/>
      <c r="C161" s="265" t="s">
        <v>238</v>
      </c>
      <c r="D161" s="265" t="s">
        <v>510</v>
      </c>
      <c r="E161" s="266" t="s">
        <v>1157</v>
      </c>
      <c r="F161" s="267" t="s">
        <v>1158</v>
      </c>
      <c r="G161" s="268" t="s">
        <v>154</v>
      </c>
      <c r="H161" s="269">
        <v>1</v>
      </c>
      <c r="I161" s="270"/>
      <c r="J161" s="271">
        <f>ROUND(I161*H161,2)</f>
        <v>0</v>
      </c>
      <c r="K161" s="267" t="s">
        <v>1</v>
      </c>
      <c r="L161" s="272"/>
      <c r="M161" s="273" t="s">
        <v>1</v>
      </c>
      <c r="N161" s="274" t="s">
        <v>40</v>
      </c>
      <c r="O161" s="89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4" t="s">
        <v>176</v>
      </c>
      <c r="AT161" s="244" t="s">
        <v>510</v>
      </c>
      <c r="AU161" s="244" t="s">
        <v>85</v>
      </c>
      <c r="AY161" s="15" t="s">
        <v>135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5" t="s">
        <v>83</v>
      </c>
      <c r="BK161" s="245">
        <f>ROUND(I161*H161,2)</f>
        <v>0</v>
      </c>
      <c r="BL161" s="15" t="s">
        <v>142</v>
      </c>
      <c r="BM161" s="244" t="s">
        <v>1159</v>
      </c>
    </row>
    <row r="162" spans="1:47" s="2" customFormat="1" ht="12">
      <c r="A162" s="36"/>
      <c r="B162" s="37"/>
      <c r="C162" s="38"/>
      <c r="D162" s="246" t="s">
        <v>144</v>
      </c>
      <c r="E162" s="38"/>
      <c r="F162" s="247" t="s">
        <v>1146</v>
      </c>
      <c r="G162" s="38"/>
      <c r="H162" s="38"/>
      <c r="I162" s="142"/>
      <c r="J162" s="38"/>
      <c r="K162" s="38"/>
      <c r="L162" s="42"/>
      <c r="M162" s="248"/>
      <c r="N162" s="249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144</v>
      </c>
      <c r="AU162" s="15" t="s">
        <v>85</v>
      </c>
    </row>
    <row r="163" spans="1:65" s="2" customFormat="1" ht="16.5" customHeight="1">
      <c r="A163" s="36"/>
      <c r="B163" s="37"/>
      <c r="C163" s="265" t="s">
        <v>245</v>
      </c>
      <c r="D163" s="265" t="s">
        <v>510</v>
      </c>
      <c r="E163" s="266" t="s">
        <v>1160</v>
      </c>
      <c r="F163" s="267" t="s">
        <v>1161</v>
      </c>
      <c r="G163" s="268" t="s">
        <v>154</v>
      </c>
      <c r="H163" s="269">
        <v>3</v>
      </c>
      <c r="I163" s="270"/>
      <c r="J163" s="271">
        <f>ROUND(I163*H163,2)</f>
        <v>0</v>
      </c>
      <c r="K163" s="267" t="s">
        <v>1</v>
      </c>
      <c r="L163" s="272"/>
      <c r="M163" s="273" t="s">
        <v>1</v>
      </c>
      <c r="N163" s="274" t="s">
        <v>40</v>
      </c>
      <c r="O163" s="89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176</v>
      </c>
      <c r="AT163" s="244" t="s">
        <v>510</v>
      </c>
      <c r="AU163" s="244" t="s">
        <v>85</v>
      </c>
      <c r="AY163" s="15" t="s">
        <v>135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83</v>
      </c>
      <c r="BK163" s="245">
        <f>ROUND(I163*H163,2)</f>
        <v>0</v>
      </c>
      <c r="BL163" s="15" t="s">
        <v>142</v>
      </c>
      <c r="BM163" s="244" t="s">
        <v>1162</v>
      </c>
    </row>
    <row r="164" spans="1:47" s="2" customFormat="1" ht="12">
      <c r="A164" s="36"/>
      <c r="B164" s="37"/>
      <c r="C164" s="38"/>
      <c r="D164" s="246" t="s">
        <v>144</v>
      </c>
      <c r="E164" s="38"/>
      <c r="F164" s="247" t="s">
        <v>1146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144</v>
      </c>
      <c r="AU164" s="15" t="s">
        <v>85</v>
      </c>
    </row>
    <row r="165" spans="1:65" s="2" customFormat="1" ht="16.5" customHeight="1">
      <c r="A165" s="36"/>
      <c r="B165" s="37"/>
      <c r="C165" s="265" t="s">
        <v>252</v>
      </c>
      <c r="D165" s="265" t="s">
        <v>510</v>
      </c>
      <c r="E165" s="266" t="s">
        <v>1163</v>
      </c>
      <c r="F165" s="267" t="s">
        <v>1164</v>
      </c>
      <c r="G165" s="268" t="s">
        <v>154</v>
      </c>
      <c r="H165" s="269">
        <v>3</v>
      </c>
      <c r="I165" s="270"/>
      <c r="J165" s="271">
        <f>ROUND(I165*H165,2)</f>
        <v>0</v>
      </c>
      <c r="K165" s="267" t="s">
        <v>1</v>
      </c>
      <c r="L165" s="272"/>
      <c r="M165" s="273" t="s">
        <v>1</v>
      </c>
      <c r="N165" s="274" t="s">
        <v>40</v>
      </c>
      <c r="O165" s="89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4" t="s">
        <v>176</v>
      </c>
      <c r="AT165" s="244" t="s">
        <v>510</v>
      </c>
      <c r="AU165" s="244" t="s">
        <v>85</v>
      </c>
      <c r="AY165" s="15" t="s">
        <v>135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5" t="s">
        <v>83</v>
      </c>
      <c r="BK165" s="245">
        <f>ROUND(I165*H165,2)</f>
        <v>0</v>
      </c>
      <c r="BL165" s="15" t="s">
        <v>142</v>
      </c>
      <c r="BM165" s="244" t="s">
        <v>1165</v>
      </c>
    </row>
    <row r="166" spans="1:47" s="2" customFormat="1" ht="12">
      <c r="A166" s="36"/>
      <c r="B166" s="37"/>
      <c r="C166" s="38"/>
      <c r="D166" s="246" t="s">
        <v>144</v>
      </c>
      <c r="E166" s="38"/>
      <c r="F166" s="247" t="s">
        <v>1146</v>
      </c>
      <c r="G166" s="38"/>
      <c r="H166" s="38"/>
      <c r="I166" s="142"/>
      <c r="J166" s="38"/>
      <c r="K166" s="38"/>
      <c r="L166" s="42"/>
      <c r="M166" s="248"/>
      <c r="N166" s="249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144</v>
      </c>
      <c r="AU166" s="15" t="s">
        <v>85</v>
      </c>
    </row>
    <row r="167" spans="1:65" s="2" customFormat="1" ht="21.75" customHeight="1">
      <c r="A167" s="36"/>
      <c r="B167" s="37"/>
      <c r="C167" s="233" t="s">
        <v>7</v>
      </c>
      <c r="D167" s="233" t="s">
        <v>137</v>
      </c>
      <c r="E167" s="234" t="s">
        <v>1166</v>
      </c>
      <c r="F167" s="235" t="s">
        <v>1167</v>
      </c>
      <c r="G167" s="236" t="s">
        <v>154</v>
      </c>
      <c r="H167" s="237">
        <v>5</v>
      </c>
      <c r="I167" s="238"/>
      <c r="J167" s="239">
        <f>ROUND(I167*H167,2)</f>
        <v>0</v>
      </c>
      <c r="K167" s="235" t="s">
        <v>141</v>
      </c>
      <c r="L167" s="42"/>
      <c r="M167" s="240" t="s">
        <v>1</v>
      </c>
      <c r="N167" s="241" t="s">
        <v>40</v>
      </c>
      <c r="O167" s="89"/>
      <c r="P167" s="242">
        <f>O167*H167</f>
        <v>0</v>
      </c>
      <c r="Q167" s="242">
        <v>6E-05</v>
      </c>
      <c r="R167" s="242">
        <f>Q167*H167</f>
        <v>0.00030000000000000003</v>
      </c>
      <c r="S167" s="242">
        <v>0</v>
      </c>
      <c r="T167" s="24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4" t="s">
        <v>142</v>
      </c>
      <c r="AT167" s="244" t="s">
        <v>137</v>
      </c>
      <c r="AU167" s="244" t="s">
        <v>85</v>
      </c>
      <c r="AY167" s="15" t="s">
        <v>135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15" t="s">
        <v>83</v>
      </c>
      <c r="BK167" s="245">
        <f>ROUND(I167*H167,2)</f>
        <v>0</v>
      </c>
      <c r="BL167" s="15" t="s">
        <v>142</v>
      </c>
      <c r="BM167" s="244" t="s">
        <v>1168</v>
      </c>
    </row>
    <row r="168" spans="1:47" s="2" customFormat="1" ht="12">
      <c r="A168" s="36"/>
      <c r="B168" s="37"/>
      <c r="C168" s="38"/>
      <c r="D168" s="246" t="s">
        <v>144</v>
      </c>
      <c r="E168" s="38"/>
      <c r="F168" s="247" t="s">
        <v>1169</v>
      </c>
      <c r="G168" s="38"/>
      <c r="H168" s="38"/>
      <c r="I168" s="142"/>
      <c r="J168" s="38"/>
      <c r="K168" s="38"/>
      <c r="L168" s="42"/>
      <c r="M168" s="248"/>
      <c r="N168" s="249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144</v>
      </c>
      <c r="AU168" s="15" t="s">
        <v>85</v>
      </c>
    </row>
    <row r="169" spans="1:65" s="2" customFormat="1" ht="21.75" customHeight="1">
      <c r="A169" s="36"/>
      <c r="B169" s="37"/>
      <c r="C169" s="233" t="s">
        <v>264</v>
      </c>
      <c r="D169" s="233" t="s">
        <v>137</v>
      </c>
      <c r="E169" s="234" t="s">
        <v>1170</v>
      </c>
      <c r="F169" s="235" t="s">
        <v>1171</v>
      </c>
      <c r="G169" s="236" t="s">
        <v>154</v>
      </c>
      <c r="H169" s="237">
        <v>21</v>
      </c>
      <c r="I169" s="238"/>
      <c r="J169" s="239">
        <f>ROUND(I169*H169,2)</f>
        <v>0</v>
      </c>
      <c r="K169" s="235" t="s">
        <v>141</v>
      </c>
      <c r="L169" s="42"/>
      <c r="M169" s="240" t="s">
        <v>1</v>
      </c>
      <c r="N169" s="241" t="s">
        <v>40</v>
      </c>
      <c r="O169" s="89"/>
      <c r="P169" s="242">
        <f>O169*H169</f>
        <v>0</v>
      </c>
      <c r="Q169" s="242">
        <v>6E-05</v>
      </c>
      <c r="R169" s="242">
        <f>Q169*H169</f>
        <v>0.00126</v>
      </c>
      <c r="S169" s="242">
        <v>0</v>
      </c>
      <c r="T169" s="24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4" t="s">
        <v>142</v>
      </c>
      <c r="AT169" s="244" t="s">
        <v>137</v>
      </c>
      <c r="AU169" s="244" t="s">
        <v>85</v>
      </c>
      <c r="AY169" s="15" t="s">
        <v>135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5" t="s">
        <v>83</v>
      </c>
      <c r="BK169" s="245">
        <f>ROUND(I169*H169,2)</f>
        <v>0</v>
      </c>
      <c r="BL169" s="15" t="s">
        <v>142</v>
      </c>
      <c r="BM169" s="244" t="s">
        <v>1172</v>
      </c>
    </row>
    <row r="170" spans="1:47" s="2" customFormat="1" ht="12">
      <c r="A170" s="36"/>
      <c r="B170" s="37"/>
      <c r="C170" s="38"/>
      <c r="D170" s="246" t="s">
        <v>144</v>
      </c>
      <c r="E170" s="38"/>
      <c r="F170" s="247" t="s">
        <v>1173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144</v>
      </c>
      <c r="AU170" s="15" t="s">
        <v>85</v>
      </c>
    </row>
    <row r="171" spans="1:65" s="2" customFormat="1" ht="33" customHeight="1">
      <c r="A171" s="36"/>
      <c r="B171" s="37"/>
      <c r="C171" s="265" t="s">
        <v>382</v>
      </c>
      <c r="D171" s="265" t="s">
        <v>510</v>
      </c>
      <c r="E171" s="266" t="s">
        <v>1174</v>
      </c>
      <c r="F171" s="267" t="s">
        <v>1175</v>
      </c>
      <c r="G171" s="268" t="s">
        <v>154</v>
      </c>
      <c r="H171" s="269">
        <v>68</v>
      </c>
      <c r="I171" s="270"/>
      <c r="J171" s="271">
        <f>ROUND(I171*H171,2)</f>
        <v>0</v>
      </c>
      <c r="K171" s="267" t="s">
        <v>1</v>
      </c>
      <c r="L171" s="272"/>
      <c r="M171" s="273" t="s">
        <v>1</v>
      </c>
      <c r="N171" s="274" t="s">
        <v>40</v>
      </c>
      <c r="O171" s="89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4" t="s">
        <v>176</v>
      </c>
      <c r="AT171" s="244" t="s">
        <v>510</v>
      </c>
      <c r="AU171" s="244" t="s">
        <v>85</v>
      </c>
      <c r="AY171" s="15" t="s">
        <v>135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5" t="s">
        <v>83</v>
      </c>
      <c r="BK171" s="245">
        <f>ROUND(I171*H171,2)</f>
        <v>0</v>
      </c>
      <c r="BL171" s="15" t="s">
        <v>142</v>
      </c>
      <c r="BM171" s="244" t="s">
        <v>1176</v>
      </c>
    </row>
    <row r="172" spans="1:47" s="2" customFormat="1" ht="12">
      <c r="A172" s="36"/>
      <c r="B172" s="37"/>
      <c r="C172" s="38"/>
      <c r="D172" s="246" t="s">
        <v>144</v>
      </c>
      <c r="E172" s="38"/>
      <c r="F172" s="247" t="s">
        <v>1175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144</v>
      </c>
      <c r="AU172" s="15" t="s">
        <v>85</v>
      </c>
    </row>
    <row r="173" spans="1:65" s="2" customFormat="1" ht="21.75" customHeight="1">
      <c r="A173" s="36"/>
      <c r="B173" s="37"/>
      <c r="C173" s="265" t="s">
        <v>389</v>
      </c>
      <c r="D173" s="265" t="s">
        <v>510</v>
      </c>
      <c r="E173" s="266" t="s">
        <v>1177</v>
      </c>
      <c r="F173" s="267" t="s">
        <v>1178</v>
      </c>
      <c r="G173" s="268" t="s">
        <v>1037</v>
      </c>
      <c r="H173" s="269">
        <v>13</v>
      </c>
      <c r="I173" s="270"/>
      <c r="J173" s="271">
        <f>ROUND(I173*H173,2)</f>
        <v>0</v>
      </c>
      <c r="K173" s="267" t="s">
        <v>1</v>
      </c>
      <c r="L173" s="272"/>
      <c r="M173" s="273" t="s">
        <v>1</v>
      </c>
      <c r="N173" s="274" t="s">
        <v>40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176</v>
      </c>
      <c r="AT173" s="244" t="s">
        <v>510</v>
      </c>
      <c r="AU173" s="244" t="s">
        <v>85</v>
      </c>
      <c r="AY173" s="15" t="s">
        <v>135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83</v>
      </c>
      <c r="BK173" s="245">
        <f>ROUND(I173*H173,2)</f>
        <v>0</v>
      </c>
      <c r="BL173" s="15" t="s">
        <v>142</v>
      </c>
      <c r="BM173" s="244" t="s">
        <v>1179</v>
      </c>
    </row>
    <row r="174" spans="1:47" s="2" customFormat="1" ht="12">
      <c r="A174" s="36"/>
      <c r="B174" s="37"/>
      <c r="C174" s="38"/>
      <c r="D174" s="246" t="s">
        <v>144</v>
      </c>
      <c r="E174" s="38"/>
      <c r="F174" s="247" t="s">
        <v>1178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144</v>
      </c>
      <c r="AU174" s="15" t="s">
        <v>85</v>
      </c>
    </row>
    <row r="175" spans="1:65" s="2" customFormat="1" ht="16.5" customHeight="1">
      <c r="A175" s="36"/>
      <c r="B175" s="37"/>
      <c r="C175" s="265" t="s">
        <v>394</v>
      </c>
      <c r="D175" s="265" t="s">
        <v>510</v>
      </c>
      <c r="E175" s="266" t="s">
        <v>1180</v>
      </c>
      <c r="F175" s="267" t="s">
        <v>1181</v>
      </c>
      <c r="G175" s="268" t="s">
        <v>148</v>
      </c>
      <c r="H175" s="269">
        <v>0.195</v>
      </c>
      <c r="I175" s="270"/>
      <c r="J175" s="271">
        <f>ROUND(I175*H175,2)</f>
        <v>0</v>
      </c>
      <c r="K175" s="267" t="s">
        <v>141</v>
      </c>
      <c r="L175" s="272"/>
      <c r="M175" s="273" t="s">
        <v>1</v>
      </c>
      <c r="N175" s="274" t="s">
        <v>40</v>
      </c>
      <c r="O175" s="89"/>
      <c r="P175" s="242">
        <f>O175*H175</f>
        <v>0</v>
      </c>
      <c r="Q175" s="242">
        <v>0.275</v>
      </c>
      <c r="R175" s="242">
        <f>Q175*H175</f>
        <v>0.053625000000000006</v>
      </c>
      <c r="S175" s="242">
        <v>0</v>
      </c>
      <c r="T175" s="243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4" t="s">
        <v>176</v>
      </c>
      <c r="AT175" s="244" t="s">
        <v>510</v>
      </c>
      <c r="AU175" s="244" t="s">
        <v>85</v>
      </c>
      <c r="AY175" s="15" t="s">
        <v>135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5" t="s">
        <v>83</v>
      </c>
      <c r="BK175" s="245">
        <f>ROUND(I175*H175,2)</f>
        <v>0</v>
      </c>
      <c r="BL175" s="15" t="s">
        <v>142</v>
      </c>
      <c r="BM175" s="244" t="s">
        <v>1182</v>
      </c>
    </row>
    <row r="176" spans="1:47" s="2" customFormat="1" ht="12">
      <c r="A176" s="36"/>
      <c r="B176" s="37"/>
      <c r="C176" s="38"/>
      <c r="D176" s="246" t="s">
        <v>144</v>
      </c>
      <c r="E176" s="38"/>
      <c r="F176" s="247" t="s">
        <v>1181</v>
      </c>
      <c r="G176" s="38"/>
      <c r="H176" s="38"/>
      <c r="I176" s="142"/>
      <c r="J176" s="38"/>
      <c r="K176" s="38"/>
      <c r="L176" s="42"/>
      <c r="M176" s="248"/>
      <c r="N176" s="249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144</v>
      </c>
      <c r="AU176" s="15" t="s">
        <v>85</v>
      </c>
    </row>
    <row r="177" spans="1:51" s="13" customFormat="1" ht="12">
      <c r="A177" s="13"/>
      <c r="B177" s="251"/>
      <c r="C177" s="252"/>
      <c r="D177" s="246" t="s">
        <v>183</v>
      </c>
      <c r="E177" s="253" t="s">
        <v>1</v>
      </c>
      <c r="F177" s="254" t="s">
        <v>1183</v>
      </c>
      <c r="G177" s="252"/>
      <c r="H177" s="255">
        <v>0.195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183</v>
      </c>
      <c r="AU177" s="261" t="s">
        <v>85</v>
      </c>
      <c r="AV177" s="13" t="s">
        <v>85</v>
      </c>
      <c r="AW177" s="13" t="s">
        <v>31</v>
      </c>
      <c r="AX177" s="13" t="s">
        <v>83</v>
      </c>
      <c r="AY177" s="261" t="s">
        <v>135</v>
      </c>
    </row>
    <row r="178" spans="1:65" s="2" customFormat="1" ht="21.75" customHeight="1">
      <c r="A178" s="36"/>
      <c r="B178" s="37"/>
      <c r="C178" s="265" t="s">
        <v>400</v>
      </c>
      <c r="D178" s="265" t="s">
        <v>510</v>
      </c>
      <c r="E178" s="266" t="s">
        <v>1184</v>
      </c>
      <c r="F178" s="267" t="s">
        <v>1185</v>
      </c>
      <c r="G178" s="268" t="s">
        <v>292</v>
      </c>
      <c r="H178" s="269">
        <v>26</v>
      </c>
      <c r="I178" s="270"/>
      <c r="J178" s="271">
        <f>ROUND(I178*H178,2)</f>
        <v>0</v>
      </c>
      <c r="K178" s="267" t="s">
        <v>1</v>
      </c>
      <c r="L178" s="272"/>
      <c r="M178" s="273" t="s">
        <v>1</v>
      </c>
      <c r="N178" s="274" t="s">
        <v>40</v>
      </c>
      <c r="O178" s="89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4" t="s">
        <v>176</v>
      </c>
      <c r="AT178" s="244" t="s">
        <v>510</v>
      </c>
      <c r="AU178" s="244" t="s">
        <v>85</v>
      </c>
      <c r="AY178" s="15" t="s">
        <v>135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5" t="s">
        <v>83</v>
      </c>
      <c r="BK178" s="245">
        <f>ROUND(I178*H178,2)</f>
        <v>0</v>
      </c>
      <c r="BL178" s="15" t="s">
        <v>142</v>
      </c>
      <c r="BM178" s="244" t="s">
        <v>1186</v>
      </c>
    </row>
    <row r="179" spans="1:47" s="2" customFormat="1" ht="12">
      <c r="A179" s="36"/>
      <c r="B179" s="37"/>
      <c r="C179" s="38"/>
      <c r="D179" s="246" t="s">
        <v>144</v>
      </c>
      <c r="E179" s="38"/>
      <c r="F179" s="247" t="s">
        <v>1185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144</v>
      </c>
      <c r="AU179" s="15" t="s">
        <v>85</v>
      </c>
    </row>
    <row r="180" spans="1:65" s="2" customFormat="1" ht="16.5" customHeight="1">
      <c r="A180" s="36"/>
      <c r="B180" s="37"/>
      <c r="C180" s="265" t="s">
        <v>406</v>
      </c>
      <c r="D180" s="265" t="s">
        <v>510</v>
      </c>
      <c r="E180" s="266" t="s">
        <v>1187</v>
      </c>
      <c r="F180" s="267" t="s">
        <v>1188</v>
      </c>
      <c r="G180" s="268" t="s">
        <v>1037</v>
      </c>
      <c r="H180" s="269">
        <v>24.6</v>
      </c>
      <c r="I180" s="270"/>
      <c r="J180" s="271">
        <f>ROUND(I180*H180,2)</f>
        <v>0</v>
      </c>
      <c r="K180" s="267" t="s">
        <v>1</v>
      </c>
      <c r="L180" s="272"/>
      <c r="M180" s="273" t="s">
        <v>1</v>
      </c>
      <c r="N180" s="274" t="s">
        <v>40</v>
      </c>
      <c r="O180" s="89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4" t="s">
        <v>176</v>
      </c>
      <c r="AT180" s="244" t="s">
        <v>510</v>
      </c>
      <c r="AU180" s="244" t="s">
        <v>85</v>
      </c>
      <c r="AY180" s="15" t="s">
        <v>135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5" t="s">
        <v>83</v>
      </c>
      <c r="BK180" s="245">
        <f>ROUND(I180*H180,2)</f>
        <v>0</v>
      </c>
      <c r="BL180" s="15" t="s">
        <v>142</v>
      </c>
      <c r="BM180" s="244" t="s">
        <v>1189</v>
      </c>
    </row>
    <row r="181" spans="1:47" s="2" customFormat="1" ht="12">
      <c r="A181" s="36"/>
      <c r="B181" s="37"/>
      <c r="C181" s="38"/>
      <c r="D181" s="246" t="s">
        <v>144</v>
      </c>
      <c r="E181" s="38"/>
      <c r="F181" s="247" t="s">
        <v>1188</v>
      </c>
      <c r="G181" s="38"/>
      <c r="H181" s="38"/>
      <c r="I181" s="142"/>
      <c r="J181" s="38"/>
      <c r="K181" s="38"/>
      <c r="L181" s="42"/>
      <c r="M181" s="248"/>
      <c r="N181" s="249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144</v>
      </c>
      <c r="AU181" s="15" t="s">
        <v>85</v>
      </c>
    </row>
    <row r="182" spans="1:51" s="13" customFormat="1" ht="12">
      <c r="A182" s="13"/>
      <c r="B182" s="251"/>
      <c r="C182" s="252"/>
      <c r="D182" s="246" t="s">
        <v>183</v>
      </c>
      <c r="E182" s="253" t="s">
        <v>1</v>
      </c>
      <c r="F182" s="254" t="s">
        <v>1190</v>
      </c>
      <c r="G182" s="252"/>
      <c r="H182" s="255">
        <v>24.6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183</v>
      </c>
      <c r="AU182" s="261" t="s">
        <v>85</v>
      </c>
      <c r="AV182" s="13" t="s">
        <v>85</v>
      </c>
      <c r="AW182" s="13" t="s">
        <v>31</v>
      </c>
      <c r="AX182" s="13" t="s">
        <v>83</v>
      </c>
      <c r="AY182" s="261" t="s">
        <v>135</v>
      </c>
    </row>
    <row r="183" spans="1:65" s="2" customFormat="1" ht="33" customHeight="1">
      <c r="A183" s="36"/>
      <c r="B183" s="37"/>
      <c r="C183" s="265" t="s">
        <v>410</v>
      </c>
      <c r="D183" s="265" t="s">
        <v>510</v>
      </c>
      <c r="E183" s="266" t="s">
        <v>1191</v>
      </c>
      <c r="F183" s="267" t="s">
        <v>1192</v>
      </c>
      <c r="G183" s="268" t="s">
        <v>292</v>
      </c>
      <c r="H183" s="269">
        <v>39</v>
      </c>
      <c r="I183" s="270"/>
      <c r="J183" s="271">
        <f>ROUND(I183*H183,2)</f>
        <v>0</v>
      </c>
      <c r="K183" s="267" t="s">
        <v>141</v>
      </c>
      <c r="L183" s="272"/>
      <c r="M183" s="273" t="s">
        <v>1</v>
      </c>
      <c r="N183" s="274" t="s">
        <v>40</v>
      </c>
      <c r="O183" s="89"/>
      <c r="P183" s="242">
        <f>O183*H183</f>
        <v>0</v>
      </c>
      <c r="Q183" s="242">
        <v>0.00032</v>
      </c>
      <c r="R183" s="242">
        <f>Q183*H183</f>
        <v>0.012480000000000002</v>
      </c>
      <c r="S183" s="242">
        <v>0</v>
      </c>
      <c r="T183" s="24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4" t="s">
        <v>176</v>
      </c>
      <c r="AT183" s="244" t="s">
        <v>510</v>
      </c>
      <c r="AU183" s="244" t="s">
        <v>85</v>
      </c>
      <c r="AY183" s="15" t="s">
        <v>135</v>
      </c>
      <c r="BE183" s="245">
        <f>IF(N183="základní",J183,0)</f>
        <v>0</v>
      </c>
      <c r="BF183" s="245">
        <f>IF(N183="snížená",J183,0)</f>
        <v>0</v>
      </c>
      <c r="BG183" s="245">
        <f>IF(N183="zákl. přenesená",J183,0)</f>
        <v>0</v>
      </c>
      <c r="BH183" s="245">
        <f>IF(N183="sníž. přenesená",J183,0)</f>
        <v>0</v>
      </c>
      <c r="BI183" s="245">
        <f>IF(N183="nulová",J183,0)</f>
        <v>0</v>
      </c>
      <c r="BJ183" s="15" t="s">
        <v>83</v>
      </c>
      <c r="BK183" s="245">
        <f>ROUND(I183*H183,2)</f>
        <v>0</v>
      </c>
      <c r="BL183" s="15" t="s">
        <v>142</v>
      </c>
      <c r="BM183" s="244" t="s">
        <v>1193</v>
      </c>
    </row>
    <row r="184" spans="1:47" s="2" customFormat="1" ht="12">
      <c r="A184" s="36"/>
      <c r="B184" s="37"/>
      <c r="C184" s="38"/>
      <c r="D184" s="246" t="s">
        <v>144</v>
      </c>
      <c r="E184" s="38"/>
      <c r="F184" s="247" t="s">
        <v>1192</v>
      </c>
      <c r="G184" s="38"/>
      <c r="H184" s="38"/>
      <c r="I184" s="142"/>
      <c r="J184" s="38"/>
      <c r="K184" s="38"/>
      <c r="L184" s="42"/>
      <c r="M184" s="248"/>
      <c r="N184" s="249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144</v>
      </c>
      <c r="AU184" s="15" t="s">
        <v>85</v>
      </c>
    </row>
    <row r="185" spans="1:65" s="2" customFormat="1" ht="21.75" customHeight="1">
      <c r="A185" s="36"/>
      <c r="B185" s="37"/>
      <c r="C185" s="233" t="s">
        <v>415</v>
      </c>
      <c r="D185" s="233" t="s">
        <v>137</v>
      </c>
      <c r="E185" s="234" t="s">
        <v>1194</v>
      </c>
      <c r="F185" s="235" t="s">
        <v>1195</v>
      </c>
      <c r="G185" s="236" t="s">
        <v>154</v>
      </c>
      <c r="H185" s="237">
        <v>26</v>
      </c>
      <c r="I185" s="238"/>
      <c r="J185" s="239">
        <f>ROUND(I185*H185,2)</f>
        <v>0</v>
      </c>
      <c r="K185" s="235" t="s">
        <v>141</v>
      </c>
      <c r="L185" s="42"/>
      <c r="M185" s="240" t="s">
        <v>1</v>
      </c>
      <c r="N185" s="241" t="s">
        <v>40</v>
      </c>
      <c r="O185" s="89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4" t="s">
        <v>142</v>
      </c>
      <c r="AT185" s="244" t="s">
        <v>137</v>
      </c>
      <c r="AU185" s="244" t="s">
        <v>85</v>
      </c>
      <c r="AY185" s="15" t="s">
        <v>135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5" t="s">
        <v>83</v>
      </c>
      <c r="BK185" s="245">
        <f>ROUND(I185*H185,2)</f>
        <v>0</v>
      </c>
      <c r="BL185" s="15" t="s">
        <v>142</v>
      </c>
      <c r="BM185" s="244" t="s">
        <v>1196</v>
      </c>
    </row>
    <row r="186" spans="1:47" s="2" customFormat="1" ht="12">
      <c r="A186" s="36"/>
      <c r="B186" s="37"/>
      <c r="C186" s="38"/>
      <c r="D186" s="246" t="s">
        <v>144</v>
      </c>
      <c r="E186" s="38"/>
      <c r="F186" s="247" t="s">
        <v>1197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144</v>
      </c>
      <c r="AU186" s="15" t="s">
        <v>85</v>
      </c>
    </row>
    <row r="187" spans="1:65" s="2" customFormat="1" ht="21.75" customHeight="1">
      <c r="A187" s="36"/>
      <c r="B187" s="37"/>
      <c r="C187" s="233" t="s">
        <v>420</v>
      </c>
      <c r="D187" s="233" t="s">
        <v>137</v>
      </c>
      <c r="E187" s="234" t="s">
        <v>1198</v>
      </c>
      <c r="F187" s="235" t="s">
        <v>1199</v>
      </c>
      <c r="G187" s="236" t="s">
        <v>154</v>
      </c>
      <c r="H187" s="237">
        <v>26</v>
      </c>
      <c r="I187" s="238"/>
      <c r="J187" s="239">
        <f>ROUND(I187*H187,2)</f>
        <v>0</v>
      </c>
      <c r="K187" s="235" t="s">
        <v>141</v>
      </c>
      <c r="L187" s="42"/>
      <c r="M187" s="240" t="s">
        <v>1</v>
      </c>
      <c r="N187" s="241" t="s">
        <v>40</v>
      </c>
      <c r="O187" s="89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142</v>
      </c>
      <c r="AT187" s="244" t="s">
        <v>137</v>
      </c>
      <c r="AU187" s="244" t="s">
        <v>85</v>
      </c>
      <c r="AY187" s="15" t="s">
        <v>135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83</v>
      </c>
      <c r="BK187" s="245">
        <f>ROUND(I187*H187,2)</f>
        <v>0</v>
      </c>
      <c r="BL187" s="15" t="s">
        <v>142</v>
      </c>
      <c r="BM187" s="244" t="s">
        <v>1200</v>
      </c>
    </row>
    <row r="188" spans="1:47" s="2" customFormat="1" ht="12">
      <c r="A188" s="36"/>
      <c r="B188" s="37"/>
      <c r="C188" s="38"/>
      <c r="D188" s="246" t="s">
        <v>144</v>
      </c>
      <c r="E188" s="38"/>
      <c r="F188" s="247" t="s">
        <v>1201</v>
      </c>
      <c r="G188" s="38"/>
      <c r="H188" s="38"/>
      <c r="I188" s="142"/>
      <c r="J188" s="38"/>
      <c r="K188" s="38"/>
      <c r="L188" s="42"/>
      <c r="M188" s="248"/>
      <c r="N188" s="249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144</v>
      </c>
      <c r="AU188" s="15" t="s">
        <v>85</v>
      </c>
    </row>
    <row r="189" spans="1:65" s="2" customFormat="1" ht="21.75" customHeight="1">
      <c r="A189" s="36"/>
      <c r="B189" s="37"/>
      <c r="C189" s="233" t="s">
        <v>425</v>
      </c>
      <c r="D189" s="233" t="s">
        <v>137</v>
      </c>
      <c r="E189" s="234" t="s">
        <v>1202</v>
      </c>
      <c r="F189" s="235" t="s">
        <v>1203</v>
      </c>
      <c r="G189" s="236" t="s">
        <v>140</v>
      </c>
      <c r="H189" s="237">
        <v>58</v>
      </c>
      <c r="I189" s="238"/>
      <c r="J189" s="239">
        <f>ROUND(I189*H189,2)</f>
        <v>0</v>
      </c>
      <c r="K189" s="235" t="s">
        <v>141</v>
      </c>
      <c r="L189" s="42"/>
      <c r="M189" s="240" t="s">
        <v>1</v>
      </c>
      <c r="N189" s="241" t="s">
        <v>40</v>
      </c>
      <c r="O189" s="89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4" t="s">
        <v>142</v>
      </c>
      <c r="AT189" s="244" t="s">
        <v>137</v>
      </c>
      <c r="AU189" s="244" t="s">
        <v>85</v>
      </c>
      <c r="AY189" s="15" t="s">
        <v>135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15" t="s">
        <v>83</v>
      </c>
      <c r="BK189" s="245">
        <f>ROUND(I189*H189,2)</f>
        <v>0</v>
      </c>
      <c r="BL189" s="15" t="s">
        <v>142</v>
      </c>
      <c r="BM189" s="244" t="s">
        <v>1204</v>
      </c>
    </row>
    <row r="190" spans="1:47" s="2" customFormat="1" ht="12">
      <c r="A190" s="36"/>
      <c r="B190" s="37"/>
      <c r="C190" s="38"/>
      <c r="D190" s="246" t="s">
        <v>144</v>
      </c>
      <c r="E190" s="38"/>
      <c r="F190" s="247" t="s">
        <v>1205</v>
      </c>
      <c r="G190" s="38"/>
      <c r="H190" s="38"/>
      <c r="I190" s="142"/>
      <c r="J190" s="38"/>
      <c r="K190" s="38"/>
      <c r="L190" s="42"/>
      <c r="M190" s="248"/>
      <c r="N190" s="249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144</v>
      </c>
      <c r="AU190" s="15" t="s">
        <v>85</v>
      </c>
    </row>
    <row r="191" spans="1:65" s="2" customFormat="1" ht="16.5" customHeight="1">
      <c r="A191" s="36"/>
      <c r="B191" s="37"/>
      <c r="C191" s="233" t="s">
        <v>431</v>
      </c>
      <c r="D191" s="233" t="s">
        <v>137</v>
      </c>
      <c r="E191" s="234" t="s">
        <v>1206</v>
      </c>
      <c r="F191" s="235" t="s">
        <v>1207</v>
      </c>
      <c r="G191" s="236" t="s">
        <v>140</v>
      </c>
      <c r="H191" s="237">
        <v>58</v>
      </c>
      <c r="I191" s="238"/>
      <c r="J191" s="239">
        <f>ROUND(I191*H191,2)</f>
        <v>0</v>
      </c>
      <c r="K191" s="235" t="s">
        <v>141</v>
      </c>
      <c r="L191" s="42"/>
      <c r="M191" s="240" t="s">
        <v>1</v>
      </c>
      <c r="N191" s="241" t="s">
        <v>40</v>
      </c>
      <c r="O191" s="89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4" t="s">
        <v>142</v>
      </c>
      <c r="AT191" s="244" t="s">
        <v>137</v>
      </c>
      <c r="AU191" s="244" t="s">
        <v>85</v>
      </c>
      <c r="AY191" s="15" t="s">
        <v>135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15" t="s">
        <v>83</v>
      </c>
      <c r="BK191" s="245">
        <f>ROUND(I191*H191,2)</f>
        <v>0</v>
      </c>
      <c r="BL191" s="15" t="s">
        <v>142</v>
      </c>
      <c r="BM191" s="244" t="s">
        <v>1208</v>
      </c>
    </row>
    <row r="192" spans="1:47" s="2" customFormat="1" ht="12">
      <c r="A192" s="36"/>
      <c r="B192" s="37"/>
      <c r="C192" s="38"/>
      <c r="D192" s="246" t="s">
        <v>144</v>
      </c>
      <c r="E192" s="38"/>
      <c r="F192" s="247" t="s">
        <v>1209</v>
      </c>
      <c r="G192" s="38"/>
      <c r="H192" s="38"/>
      <c r="I192" s="142"/>
      <c r="J192" s="38"/>
      <c r="K192" s="38"/>
      <c r="L192" s="42"/>
      <c r="M192" s="248"/>
      <c r="N192" s="249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144</v>
      </c>
      <c r="AU192" s="15" t="s">
        <v>85</v>
      </c>
    </row>
    <row r="193" spans="1:47" s="2" customFormat="1" ht="12">
      <c r="A193" s="36"/>
      <c r="B193" s="37"/>
      <c r="C193" s="38"/>
      <c r="D193" s="246" t="s">
        <v>181</v>
      </c>
      <c r="E193" s="38"/>
      <c r="F193" s="250" t="s">
        <v>1210</v>
      </c>
      <c r="G193" s="38"/>
      <c r="H193" s="38"/>
      <c r="I193" s="142"/>
      <c r="J193" s="38"/>
      <c r="K193" s="38"/>
      <c r="L193" s="42"/>
      <c r="M193" s="248"/>
      <c r="N193" s="249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181</v>
      </c>
      <c r="AU193" s="15" t="s">
        <v>85</v>
      </c>
    </row>
    <row r="194" spans="1:65" s="2" customFormat="1" ht="16.5" customHeight="1">
      <c r="A194" s="36"/>
      <c r="B194" s="37"/>
      <c r="C194" s="265" t="s">
        <v>436</v>
      </c>
      <c r="D194" s="265" t="s">
        <v>510</v>
      </c>
      <c r="E194" s="266" t="s">
        <v>1211</v>
      </c>
      <c r="F194" s="267" t="s">
        <v>1212</v>
      </c>
      <c r="G194" s="268" t="s">
        <v>1213</v>
      </c>
      <c r="H194" s="269">
        <v>1.75</v>
      </c>
      <c r="I194" s="270"/>
      <c r="J194" s="271">
        <f>ROUND(I194*H194,2)</f>
        <v>0</v>
      </c>
      <c r="K194" s="267" t="s">
        <v>141</v>
      </c>
      <c r="L194" s="272"/>
      <c r="M194" s="273" t="s">
        <v>1</v>
      </c>
      <c r="N194" s="274" t="s">
        <v>40</v>
      </c>
      <c r="O194" s="89"/>
      <c r="P194" s="242">
        <f>O194*H194</f>
        <v>0</v>
      </c>
      <c r="Q194" s="242">
        <v>0.001</v>
      </c>
      <c r="R194" s="242">
        <f>Q194*H194</f>
        <v>0.00175</v>
      </c>
      <c r="S194" s="242">
        <v>0</v>
      </c>
      <c r="T194" s="24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4" t="s">
        <v>176</v>
      </c>
      <c r="AT194" s="244" t="s">
        <v>510</v>
      </c>
      <c r="AU194" s="244" t="s">
        <v>85</v>
      </c>
      <c r="AY194" s="15" t="s">
        <v>135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5" t="s">
        <v>83</v>
      </c>
      <c r="BK194" s="245">
        <f>ROUND(I194*H194,2)</f>
        <v>0</v>
      </c>
      <c r="BL194" s="15" t="s">
        <v>142</v>
      </c>
      <c r="BM194" s="244" t="s">
        <v>1214</v>
      </c>
    </row>
    <row r="195" spans="1:47" s="2" customFormat="1" ht="12">
      <c r="A195" s="36"/>
      <c r="B195" s="37"/>
      <c r="C195" s="38"/>
      <c r="D195" s="246" t="s">
        <v>144</v>
      </c>
      <c r="E195" s="38"/>
      <c r="F195" s="247" t="s">
        <v>1212</v>
      </c>
      <c r="G195" s="38"/>
      <c r="H195" s="38"/>
      <c r="I195" s="142"/>
      <c r="J195" s="38"/>
      <c r="K195" s="38"/>
      <c r="L195" s="42"/>
      <c r="M195" s="248"/>
      <c r="N195" s="249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144</v>
      </c>
      <c r="AU195" s="15" t="s">
        <v>85</v>
      </c>
    </row>
    <row r="196" spans="1:65" s="2" customFormat="1" ht="16.5" customHeight="1">
      <c r="A196" s="36"/>
      <c r="B196" s="37"/>
      <c r="C196" s="265" t="s">
        <v>441</v>
      </c>
      <c r="D196" s="265" t="s">
        <v>510</v>
      </c>
      <c r="E196" s="266" t="s">
        <v>1215</v>
      </c>
      <c r="F196" s="267" t="s">
        <v>1216</v>
      </c>
      <c r="G196" s="268" t="s">
        <v>140</v>
      </c>
      <c r="H196" s="269">
        <v>63.8</v>
      </c>
      <c r="I196" s="270"/>
      <c r="J196" s="271">
        <f>ROUND(I196*H196,2)</f>
        <v>0</v>
      </c>
      <c r="K196" s="267" t="s">
        <v>1</v>
      </c>
      <c r="L196" s="272"/>
      <c r="M196" s="273" t="s">
        <v>1</v>
      </c>
      <c r="N196" s="274" t="s">
        <v>40</v>
      </c>
      <c r="O196" s="89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4" t="s">
        <v>176</v>
      </c>
      <c r="AT196" s="244" t="s">
        <v>510</v>
      </c>
      <c r="AU196" s="244" t="s">
        <v>85</v>
      </c>
      <c r="AY196" s="15" t="s">
        <v>135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5" t="s">
        <v>83</v>
      </c>
      <c r="BK196" s="245">
        <f>ROUND(I196*H196,2)</f>
        <v>0</v>
      </c>
      <c r="BL196" s="15" t="s">
        <v>142</v>
      </c>
      <c r="BM196" s="244" t="s">
        <v>1217</v>
      </c>
    </row>
    <row r="197" spans="1:47" s="2" customFormat="1" ht="12">
      <c r="A197" s="36"/>
      <c r="B197" s="37"/>
      <c r="C197" s="38"/>
      <c r="D197" s="246" t="s">
        <v>144</v>
      </c>
      <c r="E197" s="38"/>
      <c r="F197" s="247" t="s">
        <v>1216</v>
      </c>
      <c r="G197" s="38"/>
      <c r="H197" s="38"/>
      <c r="I197" s="142"/>
      <c r="J197" s="38"/>
      <c r="K197" s="38"/>
      <c r="L197" s="42"/>
      <c r="M197" s="248"/>
      <c r="N197" s="249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144</v>
      </c>
      <c r="AU197" s="15" t="s">
        <v>85</v>
      </c>
    </row>
    <row r="198" spans="1:51" s="13" customFormat="1" ht="12">
      <c r="A198" s="13"/>
      <c r="B198" s="251"/>
      <c r="C198" s="252"/>
      <c r="D198" s="246" t="s">
        <v>183</v>
      </c>
      <c r="E198" s="253" t="s">
        <v>1</v>
      </c>
      <c r="F198" s="254" t="s">
        <v>1218</v>
      </c>
      <c r="G198" s="252"/>
      <c r="H198" s="255">
        <v>63.8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183</v>
      </c>
      <c r="AU198" s="261" t="s">
        <v>85</v>
      </c>
      <c r="AV198" s="13" t="s">
        <v>85</v>
      </c>
      <c r="AW198" s="13" t="s">
        <v>31</v>
      </c>
      <c r="AX198" s="13" t="s">
        <v>83</v>
      </c>
      <c r="AY198" s="261" t="s">
        <v>135</v>
      </c>
    </row>
    <row r="199" spans="1:65" s="2" customFormat="1" ht="16.5" customHeight="1">
      <c r="A199" s="36"/>
      <c r="B199" s="37"/>
      <c r="C199" s="265" t="s">
        <v>450</v>
      </c>
      <c r="D199" s="265" t="s">
        <v>510</v>
      </c>
      <c r="E199" s="266" t="s">
        <v>1219</v>
      </c>
      <c r="F199" s="267" t="s">
        <v>1220</v>
      </c>
      <c r="G199" s="268" t="s">
        <v>154</v>
      </c>
      <c r="H199" s="269">
        <v>100</v>
      </c>
      <c r="I199" s="270"/>
      <c r="J199" s="271">
        <f>ROUND(I199*H199,2)</f>
        <v>0</v>
      </c>
      <c r="K199" s="267" t="s">
        <v>141</v>
      </c>
      <c r="L199" s="272"/>
      <c r="M199" s="273" t="s">
        <v>1</v>
      </c>
      <c r="N199" s="274" t="s">
        <v>40</v>
      </c>
      <c r="O199" s="89"/>
      <c r="P199" s="242">
        <f>O199*H199</f>
        <v>0</v>
      </c>
      <c r="Q199" s="242">
        <v>3E-05</v>
      </c>
      <c r="R199" s="242">
        <f>Q199*H199</f>
        <v>0.003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176</v>
      </c>
      <c r="AT199" s="244" t="s">
        <v>510</v>
      </c>
      <c r="AU199" s="244" t="s">
        <v>85</v>
      </c>
      <c r="AY199" s="15" t="s">
        <v>135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83</v>
      </c>
      <c r="BK199" s="245">
        <f>ROUND(I199*H199,2)</f>
        <v>0</v>
      </c>
      <c r="BL199" s="15" t="s">
        <v>142</v>
      </c>
      <c r="BM199" s="244" t="s">
        <v>1221</v>
      </c>
    </row>
    <row r="200" spans="1:47" s="2" customFormat="1" ht="12">
      <c r="A200" s="36"/>
      <c r="B200" s="37"/>
      <c r="C200" s="38"/>
      <c r="D200" s="246" t="s">
        <v>144</v>
      </c>
      <c r="E200" s="38"/>
      <c r="F200" s="247" t="s">
        <v>1220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144</v>
      </c>
      <c r="AU200" s="15" t="s">
        <v>85</v>
      </c>
    </row>
    <row r="201" spans="1:65" s="2" customFormat="1" ht="21.75" customHeight="1">
      <c r="A201" s="36"/>
      <c r="B201" s="37"/>
      <c r="C201" s="233" t="s">
        <v>456</v>
      </c>
      <c r="D201" s="233" t="s">
        <v>137</v>
      </c>
      <c r="E201" s="234" t="s">
        <v>1222</v>
      </c>
      <c r="F201" s="235" t="s">
        <v>1223</v>
      </c>
      <c r="G201" s="236" t="s">
        <v>140</v>
      </c>
      <c r="H201" s="237">
        <v>58</v>
      </c>
      <c r="I201" s="238"/>
      <c r="J201" s="239">
        <f>ROUND(I201*H201,2)</f>
        <v>0</v>
      </c>
      <c r="K201" s="235" t="s">
        <v>141</v>
      </c>
      <c r="L201" s="42"/>
      <c r="M201" s="240" t="s">
        <v>1</v>
      </c>
      <c r="N201" s="241" t="s">
        <v>40</v>
      </c>
      <c r="O201" s="89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4" t="s">
        <v>142</v>
      </c>
      <c r="AT201" s="244" t="s">
        <v>137</v>
      </c>
      <c r="AU201" s="244" t="s">
        <v>85</v>
      </c>
      <c r="AY201" s="15" t="s">
        <v>135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5" t="s">
        <v>83</v>
      </c>
      <c r="BK201" s="245">
        <f>ROUND(I201*H201,2)</f>
        <v>0</v>
      </c>
      <c r="BL201" s="15" t="s">
        <v>142</v>
      </c>
      <c r="BM201" s="244" t="s">
        <v>1224</v>
      </c>
    </row>
    <row r="202" spans="1:47" s="2" customFormat="1" ht="12">
      <c r="A202" s="36"/>
      <c r="B202" s="37"/>
      <c r="C202" s="38"/>
      <c r="D202" s="246" t="s">
        <v>144</v>
      </c>
      <c r="E202" s="38"/>
      <c r="F202" s="247" t="s">
        <v>1225</v>
      </c>
      <c r="G202" s="38"/>
      <c r="H202" s="38"/>
      <c r="I202" s="142"/>
      <c r="J202" s="38"/>
      <c r="K202" s="38"/>
      <c r="L202" s="42"/>
      <c r="M202" s="248"/>
      <c r="N202" s="249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144</v>
      </c>
      <c r="AU202" s="15" t="s">
        <v>85</v>
      </c>
    </row>
    <row r="203" spans="1:65" s="2" customFormat="1" ht="21.75" customHeight="1">
      <c r="A203" s="36"/>
      <c r="B203" s="37"/>
      <c r="C203" s="233" t="s">
        <v>463</v>
      </c>
      <c r="D203" s="233" t="s">
        <v>137</v>
      </c>
      <c r="E203" s="234" t="s">
        <v>1226</v>
      </c>
      <c r="F203" s="235" t="s">
        <v>1227</v>
      </c>
      <c r="G203" s="236" t="s">
        <v>344</v>
      </c>
      <c r="H203" s="237">
        <v>0.012</v>
      </c>
      <c r="I203" s="238"/>
      <c r="J203" s="239">
        <f>ROUND(I203*H203,2)</f>
        <v>0</v>
      </c>
      <c r="K203" s="235" t="s">
        <v>141</v>
      </c>
      <c r="L203" s="42"/>
      <c r="M203" s="240" t="s">
        <v>1</v>
      </c>
      <c r="N203" s="241" t="s">
        <v>40</v>
      </c>
      <c r="O203" s="89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4" t="s">
        <v>142</v>
      </c>
      <c r="AT203" s="244" t="s">
        <v>137</v>
      </c>
      <c r="AU203" s="244" t="s">
        <v>85</v>
      </c>
      <c r="AY203" s="15" t="s">
        <v>135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5" t="s">
        <v>83</v>
      </c>
      <c r="BK203" s="245">
        <f>ROUND(I203*H203,2)</f>
        <v>0</v>
      </c>
      <c r="BL203" s="15" t="s">
        <v>142</v>
      </c>
      <c r="BM203" s="244" t="s">
        <v>1228</v>
      </c>
    </row>
    <row r="204" spans="1:47" s="2" customFormat="1" ht="12">
      <c r="A204" s="36"/>
      <c r="B204" s="37"/>
      <c r="C204" s="38"/>
      <c r="D204" s="246" t="s">
        <v>144</v>
      </c>
      <c r="E204" s="38"/>
      <c r="F204" s="247" t="s">
        <v>1229</v>
      </c>
      <c r="G204" s="38"/>
      <c r="H204" s="38"/>
      <c r="I204" s="142"/>
      <c r="J204" s="38"/>
      <c r="K204" s="38"/>
      <c r="L204" s="42"/>
      <c r="M204" s="248"/>
      <c r="N204" s="249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144</v>
      </c>
      <c r="AU204" s="15" t="s">
        <v>85</v>
      </c>
    </row>
    <row r="205" spans="1:65" s="2" customFormat="1" ht="16.5" customHeight="1">
      <c r="A205" s="36"/>
      <c r="B205" s="37"/>
      <c r="C205" s="265" t="s">
        <v>470</v>
      </c>
      <c r="D205" s="265" t="s">
        <v>510</v>
      </c>
      <c r="E205" s="266" t="s">
        <v>1230</v>
      </c>
      <c r="F205" s="267" t="s">
        <v>1231</v>
      </c>
      <c r="G205" s="268" t="s">
        <v>148</v>
      </c>
      <c r="H205" s="269">
        <v>7.7</v>
      </c>
      <c r="I205" s="270"/>
      <c r="J205" s="271">
        <f>ROUND(I205*H205,2)</f>
        <v>0</v>
      </c>
      <c r="K205" s="267" t="s">
        <v>141</v>
      </c>
      <c r="L205" s="272"/>
      <c r="M205" s="273" t="s">
        <v>1</v>
      </c>
      <c r="N205" s="274" t="s">
        <v>40</v>
      </c>
      <c r="O205" s="89"/>
      <c r="P205" s="242">
        <f>O205*H205</f>
        <v>0</v>
      </c>
      <c r="Q205" s="242">
        <v>0.2</v>
      </c>
      <c r="R205" s="242">
        <f>Q205*H205</f>
        <v>1.54</v>
      </c>
      <c r="S205" s="242">
        <v>0</v>
      </c>
      <c r="T205" s="243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4" t="s">
        <v>176</v>
      </c>
      <c r="AT205" s="244" t="s">
        <v>510</v>
      </c>
      <c r="AU205" s="244" t="s">
        <v>85</v>
      </c>
      <c r="AY205" s="15" t="s">
        <v>135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5" t="s">
        <v>83</v>
      </c>
      <c r="BK205" s="245">
        <f>ROUND(I205*H205,2)</f>
        <v>0</v>
      </c>
      <c r="BL205" s="15" t="s">
        <v>142</v>
      </c>
      <c r="BM205" s="244" t="s">
        <v>1232</v>
      </c>
    </row>
    <row r="206" spans="1:47" s="2" customFormat="1" ht="12">
      <c r="A206" s="36"/>
      <c r="B206" s="37"/>
      <c r="C206" s="38"/>
      <c r="D206" s="246" t="s">
        <v>144</v>
      </c>
      <c r="E206" s="38"/>
      <c r="F206" s="247" t="s">
        <v>1231</v>
      </c>
      <c r="G206" s="38"/>
      <c r="H206" s="38"/>
      <c r="I206" s="142"/>
      <c r="J206" s="38"/>
      <c r="K206" s="38"/>
      <c r="L206" s="42"/>
      <c r="M206" s="248"/>
      <c r="N206" s="249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144</v>
      </c>
      <c r="AU206" s="15" t="s">
        <v>85</v>
      </c>
    </row>
    <row r="207" spans="1:51" s="13" customFormat="1" ht="12">
      <c r="A207" s="13"/>
      <c r="B207" s="251"/>
      <c r="C207" s="252"/>
      <c r="D207" s="246" t="s">
        <v>183</v>
      </c>
      <c r="E207" s="253" t="s">
        <v>1</v>
      </c>
      <c r="F207" s="254" t="s">
        <v>1233</v>
      </c>
      <c r="G207" s="252"/>
      <c r="H207" s="255">
        <v>7.7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183</v>
      </c>
      <c r="AU207" s="261" t="s">
        <v>85</v>
      </c>
      <c r="AV207" s="13" t="s">
        <v>85</v>
      </c>
      <c r="AW207" s="13" t="s">
        <v>31</v>
      </c>
      <c r="AX207" s="13" t="s">
        <v>83</v>
      </c>
      <c r="AY207" s="261" t="s">
        <v>135</v>
      </c>
    </row>
    <row r="208" spans="1:65" s="2" customFormat="1" ht="16.5" customHeight="1">
      <c r="A208" s="36"/>
      <c r="B208" s="37"/>
      <c r="C208" s="265" t="s">
        <v>476</v>
      </c>
      <c r="D208" s="265" t="s">
        <v>510</v>
      </c>
      <c r="E208" s="266" t="s">
        <v>1234</v>
      </c>
      <c r="F208" s="267" t="s">
        <v>1235</v>
      </c>
      <c r="G208" s="268" t="s">
        <v>148</v>
      </c>
      <c r="H208" s="269">
        <v>0.002</v>
      </c>
      <c r="I208" s="270"/>
      <c r="J208" s="271">
        <f>ROUND(I208*H208,2)</f>
        <v>0</v>
      </c>
      <c r="K208" s="267" t="s">
        <v>141</v>
      </c>
      <c r="L208" s="272"/>
      <c r="M208" s="273" t="s">
        <v>1</v>
      </c>
      <c r="N208" s="274" t="s">
        <v>40</v>
      </c>
      <c r="O208" s="89"/>
      <c r="P208" s="242">
        <f>O208*H208</f>
        <v>0</v>
      </c>
      <c r="Q208" s="242">
        <v>0.55</v>
      </c>
      <c r="R208" s="242">
        <f>Q208*H208</f>
        <v>0.0011</v>
      </c>
      <c r="S208" s="242">
        <v>0</v>
      </c>
      <c r="T208" s="243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44" t="s">
        <v>176</v>
      </c>
      <c r="AT208" s="244" t="s">
        <v>510</v>
      </c>
      <c r="AU208" s="244" t="s">
        <v>85</v>
      </c>
      <c r="AY208" s="15" t="s">
        <v>135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5" t="s">
        <v>83</v>
      </c>
      <c r="BK208" s="245">
        <f>ROUND(I208*H208,2)</f>
        <v>0</v>
      </c>
      <c r="BL208" s="15" t="s">
        <v>142</v>
      </c>
      <c r="BM208" s="244" t="s">
        <v>1236</v>
      </c>
    </row>
    <row r="209" spans="1:47" s="2" customFormat="1" ht="12">
      <c r="A209" s="36"/>
      <c r="B209" s="37"/>
      <c r="C209" s="38"/>
      <c r="D209" s="246" t="s">
        <v>144</v>
      </c>
      <c r="E209" s="38"/>
      <c r="F209" s="247" t="s">
        <v>1235</v>
      </c>
      <c r="G209" s="38"/>
      <c r="H209" s="38"/>
      <c r="I209" s="142"/>
      <c r="J209" s="38"/>
      <c r="K209" s="38"/>
      <c r="L209" s="42"/>
      <c r="M209" s="248"/>
      <c r="N209" s="249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144</v>
      </c>
      <c r="AU209" s="15" t="s">
        <v>85</v>
      </c>
    </row>
    <row r="210" spans="1:65" s="2" customFormat="1" ht="21.75" customHeight="1">
      <c r="A210" s="36"/>
      <c r="B210" s="37"/>
      <c r="C210" s="233" t="s">
        <v>482</v>
      </c>
      <c r="D210" s="233" t="s">
        <v>137</v>
      </c>
      <c r="E210" s="234" t="s">
        <v>1237</v>
      </c>
      <c r="F210" s="235" t="s">
        <v>1238</v>
      </c>
      <c r="G210" s="236" t="s">
        <v>344</v>
      </c>
      <c r="H210" s="237">
        <v>0.013</v>
      </c>
      <c r="I210" s="238"/>
      <c r="J210" s="239">
        <f>ROUND(I210*H210,2)</f>
        <v>0</v>
      </c>
      <c r="K210" s="235" t="s">
        <v>141</v>
      </c>
      <c r="L210" s="42"/>
      <c r="M210" s="240" t="s">
        <v>1</v>
      </c>
      <c r="N210" s="241" t="s">
        <v>40</v>
      </c>
      <c r="O210" s="89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4" t="s">
        <v>142</v>
      </c>
      <c r="AT210" s="244" t="s">
        <v>137</v>
      </c>
      <c r="AU210" s="244" t="s">
        <v>85</v>
      </c>
      <c r="AY210" s="15" t="s">
        <v>135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15" t="s">
        <v>83</v>
      </c>
      <c r="BK210" s="245">
        <f>ROUND(I210*H210,2)</f>
        <v>0</v>
      </c>
      <c r="BL210" s="15" t="s">
        <v>142</v>
      </c>
      <c r="BM210" s="244" t="s">
        <v>1239</v>
      </c>
    </row>
    <row r="211" spans="1:47" s="2" customFormat="1" ht="12">
      <c r="A211" s="36"/>
      <c r="B211" s="37"/>
      <c r="C211" s="38"/>
      <c r="D211" s="246" t="s">
        <v>144</v>
      </c>
      <c r="E211" s="38"/>
      <c r="F211" s="247" t="s">
        <v>1240</v>
      </c>
      <c r="G211" s="38"/>
      <c r="H211" s="38"/>
      <c r="I211" s="142"/>
      <c r="J211" s="38"/>
      <c r="K211" s="38"/>
      <c r="L211" s="42"/>
      <c r="M211" s="248"/>
      <c r="N211" s="249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144</v>
      </c>
      <c r="AU211" s="15" t="s">
        <v>85</v>
      </c>
    </row>
    <row r="212" spans="1:47" s="2" customFormat="1" ht="12">
      <c r="A212" s="36"/>
      <c r="B212" s="37"/>
      <c r="C212" s="38"/>
      <c r="D212" s="246" t="s">
        <v>181</v>
      </c>
      <c r="E212" s="38"/>
      <c r="F212" s="250" t="s">
        <v>1241</v>
      </c>
      <c r="G212" s="38"/>
      <c r="H212" s="38"/>
      <c r="I212" s="142"/>
      <c r="J212" s="38"/>
      <c r="K212" s="38"/>
      <c r="L212" s="42"/>
      <c r="M212" s="248"/>
      <c r="N212" s="249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181</v>
      </c>
      <c r="AU212" s="15" t="s">
        <v>85</v>
      </c>
    </row>
    <row r="213" spans="1:51" s="13" customFormat="1" ht="12">
      <c r="A213" s="13"/>
      <c r="B213" s="251"/>
      <c r="C213" s="252"/>
      <c r="D213" s="246" t="s">
        <v>183</v>
      </c>
      <c r="E213" s="253" t="s">
        <v>1</v>
      </c>
      <c r="F213" s="254" t="s">
        <v>1242</v>
      </c>
      <c r="G213" s="252"/>
      <c r="H213" s="255">
        <v>0.013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183</v>
      </c>
      <c r="AU213" s="261" t="s">
        <v>85</v>
      </c>
      <c r="AV213" s="13" t="s">
        <v>85</v>
      </c>
      <c r="AW213" s="13" t="s">
        <v>31</v>
      </c>
      <c r="AX213" s="13" t="s">
        <v>83</v>
      </c>
      <c r="AY213" s="261" t="s">
        <v>135</v>
      </c>
    </row>
    <row r="214" spans="1:63" s="12" customFormat="1" ht="22.8" customHeight="1">
      <c r="A214" s="12"/>
      <c r="B214" s="217"/>
      <c r="C214" s="218"/>
      <c r="D214" s="219" t="s">
        <v>74</v>
      </c>
      <c r="E214" s="231" t="s">
        <v>748</v>
      </c>
      <c r="F214" s="231" t="s">
        <v>749</v>
      </c>
      <c r="G214" s="218"/>
      <c r="H214" s="218"/>
      <c r="I214" s="221"/>
      <c r="J214" s="232">
        <f>BK214</f>
        <v>0</v>
      </c>
      <c r="K214" s="218"/>
      <c r="L214" s="223"/>
      <c r="M214" s="224"/>
      <c r="N214" s="225"/>
      <c r="O214" s="225"/>
      <c r="P214" s="226">
        <f>SUM(P215:P216)</f>
        <v>0</v>
      </c>
      <c r="Q214" s="225"/>
      <c r="R214" s="226">
        <f>SUM(R215:R216)</f>
        <v>0</v>
      </c>
      <c r="S214" s="225"/>
      <c r="T214" s="227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8" t="s">
        <v>83</v>
      </c>
      <c r="AT214" s="229" t="s">
        <v>74</v>
      </c>
      <c r="AU214" s="229" t="s">
        <v>83</v>
      </c>
      <c r="AY214" s="228" t="s">
        <v>135</v>
      </c>
      <c r="BK214" s="230">
        <f>SUM(BK215:BK216)</f>
        <v>0</v>
      </c>
    </row>
    <row r="215" spans="1:65" s="2" customFormat="1" ht="21.75" customHeight="1">
      <c r="A215" s="36"/>
      <c r="B215" s="37"/>
      <c r="C215" s="233" t="s">
        <v>489</v>
      </c>
      <c r="D215" s="233" t="s">
        <v>137</v>
      </c>
      <c r="E215" s="234" t="s">
        <v>1243</v>
      </c>
      <c r="F215" s="235" t="s">
        <v>1244</v>
      </c>
      <c r="G215" s="236" t="s">
        <v>344</v>
      </c>
      <c r="H215" s="237">
        <v>5.562</v>
      </c>
      <c r="I215" s="238"/>
      <c r="J215" s="239">
        <f>ROUND(I215*H215,2)</f>
        <v>0</v>
      </c>
      <c r="K215" s="235" t="s">
        <v>141</v>
      </c>
      <c r="L215" s="42"/>
      <c r="M215" s="240" t="s">
        <v>1</v>
      </c>
      <c r="N215" s="241" t="s">
        <v>40</v>
      </c>
      <c r="O215" s="89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44" t="s">
        <v>142</v>
      </c>
      <c r="AT215" s="244" t="s">
        <v>137</v>
      </c>
      <c r="AU215" s="244" t="s">
        <v>85</v>
      </c>
      <c r="AY215" s="15" t="s">
        <v>135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15" t="s">
        <v>83</v>
      </c>
      <c r="BK215" s="245">
        <f>ROUND(I215*H215,2)</f>
        <v>0</v>
      </c>
      <c r="BL215" s="15" t="s">
        <v>142</v>
      </c>
      <c r="BM215" s="244" t="s">
        <v>1245</v>
      </c>
    </row>
    <row r="216" spans="1:47" s="2" customFormat="1" ht="12">
      <c r="A216" s="36"/>
      <c r="B216" s="37"/>
      <c r="C216" s="38"/>
      <c r="D216" s="246" t="s">
        <v>144</v>
      </c>
      <c r="E216" s="38"/>
      <c r="F216" s="247" t="s">
        <v>1246</v>
      </c>
      <c r="G216" s="38"/>
      <c r="H216" s="38"/>
      <c r="I216" s="142"/>
      <c r="J216" s="38"/>
      <c r="K216" s="38"/>
      <c r="L216" s="42"/>
      <c r="M216" s="275"/>
      <c r="N216" s="276"/>
      <c r="O216" s="277"/>
      <c r="P216" s="277"/>
      <c r="Q216" s="277"/>
      <c r="R216" s="277"/>
      <c r="S216" s="277"/>
      <c r="T216" s="278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144</v>
      </c>
      <c r="AU216" s="15" t="s">
        <v>85</v>
      </c>
    </row>
    <row r="217" spans="1:31" s="2" customFormat="1" ht="6.95" customHeight="1">
      <c r="A217" s="36"/>
      <c r="B217" s="64"/>
      <c r="C217" s="65"/>
      <c r="D217" s="65"/>
      <c r="E217" s="65"/>
      <c r="F217" s="65"/>
      <c r="G217" s="65"/>
      <c r="H217" s="65"/>
      <c r="I217" s="181"/>
      <c r="J217" s="65"/>
      <c r="K217" s="65"/>
      <c r="L217" s="42"/>
      <c r="M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</sheetData>
  <sheetProtection password="CC35" sheet="1" objects="1" scenarios="1" formatColumns="0" formatRows="0" autoFilter="0"/>
  <autoFilter ref="C118:K21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1247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ROUND((SUM(BE125:BE345)),2)</f>
        <v>0</v>
      </c>
      <c r="G33" s="36"/>
      <c r="H33" s="36"/>
      <c r="I33" s="160">
        <v>0.21</v>
      </c>
      <c r="J33" s="159">
        <f>ROUND(((SUM(BE125:BE345))*I33),2)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ROUND((SUM(BF125:BF345)),2)</f>
        <v>0</v>
      </c>
      <c r="G34" s="36"/>
      <c r="H34" s="36"/>
      <c r="I34" s="160">
        <v>0.15</v>
      </c>
      <c r="J34" s="159">
        <f>ROUND(((SUM(BF125:BF345))*I34),2)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ROUND((SUM(BG125:BG345)),2)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ROUND((SUM(BH125:BH345)),2)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ROUND((SUM(BI125:BI345)),2)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104 - MK Okružní ulice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J126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120</v>
      </c>
      <c r="E98" s="201"/>
      <c r="F98" s="201"/>
      <c r="G98" s="201"/>
      <c r="H98" s="201"/>
      <c r="I98" s="202"/>
      <c r="J98" s="203">
        <f>J127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1248</v>
      </c>
      <c r="E99" s="201"/>
      <c r="F99" s="201"/>
      <c r="G99" s="201"/>
      <c r="H99" s="201"/>
      <c r="I99" s="202"/>
      <c r="J99" s="203">
        <f>J196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564</v>
      </c>
      <c r="E100" s="201"/>
      <c r="F100" s="201"/>
      <c r="G100" s="201"/>
      <c r="H100" s="201"/>
      <c r="I100" s="202"/>
      <c r="J100" s="203">
        <f>J223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274</v>
      </c>
      <c r="E101" s="201"/>
      <c r="F101" s="201"/>
      <c r="G101" s="201"/>
      <c r="H101" s="201"/>
      <c r="I101" s="202"/>
      <c r="J101" s="203">
        <f>J226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565</v>
      </c>
      <c r="E102" s="201"/>
      <c r="F102" s="201"/>
      <c r="G102" s="201"/>
      <c r="H102" s="201"/>
      <c r="I102" s="202"/>
      <c r="J102" s="203">
        <f>J246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275</v>
      </c>
      <c r="E103" s="201"/>
      <c r="F103" s="201"/>
      <c r="G103" s="201"/>
      <c r="H103" s="201"/>
      <c r="I103" s="202"/>
      <c r="J103" s="203">
        <f>J254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276</v>
      </c>
      <c r="E104" s="201"/>
      <c r="F104" s="201"/>
      <c r="G104" s="201"/>
      <c r="H104" s="201"/>
      <c r="I104" s="202"/>
      <c r="J104" s="203">
        <f>J307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8"/>
      <c r="C105" s="199"/>
      <c r="D105" s="200" t="s">
        <v>566</v>
      </c>
      <c r="E105" s="201"/>
      <c r="F105" s="201"/>
      <c r="G105" s="201"/>
      <c r="H105" s="201"/>
      <c r="I105" s="202"/>
      <c r="J105" s="203">
        <f>J343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181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184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121</v>
      </c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185" t="str">
        <f>E7</f>
        <v>jednostranné chodníky pro pěší v ulicích Okružní a Sokolovská</v>
      </c>
      <c r="F115" s="30"/>
      <c r="G115" s="30"/>
      <c r="H115" s="30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111</v>
      </c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E9</f>
        <v>SO 104 - MK Okružní ulice</v>
      </c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F12</f>
        <v>Tachov</v>
      </c>
      <c r="G119" s="38"/>
      <c r="H119" s="38"/>
      <c r="I119" s="145" t="s">
        <v>21</v>
      </c>
      <c r="J119" s="77" t="str">
        <f>IF(J12="","",J12)</f>
        <v>18. 3. 2020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23</v>
      </c>
      <c r="D121" s="38"/>
      <c r="E121" s="38"/>
      <c r="F121" s="25" t="str">
        <f>E15</f>
        <v xml:space="preserve"> </v>
      </c>
      <c r="G121" s="38"/>
      <c r="H121" s="38"/>
      <c r="I121" s="145" t="s">
        <v>29</v>
      </c>
      <c r="J121" s="34" t="str">
        <f>E21</f>
        <v>Ing. Václav Lacyk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0.05" customHeight="1">
      <c r="A122" s="36"/>
      <c r="B122" s="37"/>
      <c r="C122" s="30" t="s">
        <v>27</v>
      </c>
      <c r="D122" s="38"/>
      <c r="E122" s="38"/>
      <c r="F122" s="25" t="str">
        <f>IF(E18="","",E18)</f>
        <v>Vyplň údaj</v>
      </c>
      <c r="G122" s="38"/>
      <c r="H122" s="38"/>
      <c r="I122" s="145" t="s">
        <v>32</v>
      </c>
      <c r="J122" s="34" t="str">
        <f>E24</f>
        <v>D PROJEKT PLZEŇ Nedvěd s.r.o.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142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205"/>
      <c r="B124" s="206"/>
      <c r="C124" s="207" t="s">
        <v>122</v>
      </c>
      <c r="D124" s="208" t="s">
        <v>60</v>
      </c>
      <c r="E124" s="208" t="s">
        <v>56</v>
      </c>
      <c r="F124" s="208" t="s">
        <v>57</v>
      </c>
      <c r="G124" s="208" t="s">
        <v>123</v>
      </c>
      <c r="H124" s="208" t="s">
        <v>124</v>
      </c>
      <c r="I124" s="209" t="s">
        <v>125</v>
      </c>
      <c r="J124" s="208" t="s">
        <v>116</v>
      </c>
      <c r="K124" s="210" t="s">
        <v>126</v>
      </c>
      <c r="L124" s="211"/>
      <c r="M124" s="98" t="s">
        <v>1</v>
      </c>
      <c r="N124" s="99" t="s">
        <v>39</v>
      </c>
      <c r="O124" s="99" t="s">
        <v>127</v>
      </c>
      <c r="P124" s="99" t="s">
        <v>128</v>
      </c>
      <c r="Q124" s="99" t="s">
        <v>129</v>
      </c>
      <c r="R124" s="99" t="s">
        <v>130</v>
      </c>
      <c r="S124" s="99" t="s">
        <v>131</v>
      </c>
      <c r="T124" s="100" t="s">
        <v>132</v>
      </c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</row>
    <row r="125" spans="1:63" s="2" customFormat="1" ht="22.8" customHeight="1">
      <c r="A125" s="36"/>
      <c r="B125" s="37"/>
      <c r="C125" s="105" t="s">
        <v>133</v>
      </c>
      <c r="D125" s="38"/>
      <c r="E125" s="38"/>
      <c r="F125" s="38"/>
      <c r="G125" s="38"/>
      <c r="H125" s="38"/>
      <c r="I125" s="142"/>
      <c r="J125" s="212">
        <f>BK125</f>
        <v>0</v>
      </c>
      <c r="K125" s="38"/>
      <c r="L125" s="42"/>
      <c r="M125" s="101"/>
      <c r="N125" s="213"/>
      <c r="O125" s="102"/>
      <c r="P125" s="214">
        <f>P126</f>
        <v>0</v>
      </c>
      <c r="Q125" s="102"/>
      <c r="R125" s="214">
        <f>R126</f>
        <v>74.1518535</v>
      </c>
      <c r="S125" s="102"/>
      <c r="T125" s="215">
        <f>T126</f>
        <v>299.9078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74</v>
      </c>
      <c r="AU125" s="15" t="s">
        <v>118</v>
      </c>
      <c r="BK125" s="216">
        <f>BK126</f>
        <v>0</v>
      </c>
    </row>
    <row r="126" spans="1:63" s="12" customFormat="1" ht="25.9" customHeight="1">
      <c r="A126" s="12"/>
      <c r="B126" s="217"/>
      <c r="C126" s="218"/>
      <c r="D126" s="219" t="s">
        <v>74</v>
      </c>
      <c r="E126" s="220" t="s">
        <v>134</v>
      </c>
      <c r="F126" s="220" t="s">
        <v>277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P127+P196+P223+P226+P246+P254+P307+P343</f>
        <v>0</v>
      </c>
      <c r="Q126" s="225"/>
      <c r="R126" s="226">
        <f>R127+R196+R223+R226+R246+R254+R307+R343</f>
        <v>74.1518535</v>
      </c>
      <c r="S126" s="225"/>
      <c r="T126" s="227">
        <f>T127+T196+T223+T226+T246+T254+T307+T343</f>
        <v>299.9078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83</v>
      </c>
      <c r="AT126" s="229" t="s">
        <v>74</v>
      </c>
      <c r="AU126" s="229" t="s">
        <v>75</v>
      </c>
      <c r="AY126" s="228" t="s">
        <v>135</v>
      </c>
      <c r="BK126" s="230">
        <f>BK127+BK196+BK223+BK226+BK246+BK254+BK307+BK343</f>
        <v>0</v>
      </c>
    </row>
    <row r="127" spans="1:63" s="12" customFormat="1" ht="22.8" customHeight="1">
      <c r="A127" s="12"/>
      <c r="B127" s="217"/>
      <c r="C127" s="218"/>
      <c r="D127" s="219" t="s">
        <v>74</v>
      </c>
      <c r="E127" s="231" t="s">
        <v>83</v>
      </c>
      <c r="F127" s="231" t="s">
        <v>136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SUM(P128:P195)</f>
        <v>0</v>
      </c>
      <c r="Q127" s="225"/>
      <c r="R127" s="226">
        <f>SUM(R128:R195)</f>
        <v>0.014454000000000002</v>
      </c>
      <c r="S127" s="225"/>
      <c r="T127" s="227">
        <f>SUM(T128:T195)</f>
        <v>299.57980000000003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83</v>
      </c>
      <c r="AT127" s="229" t="s">
        <v>74</v>
      </c>
      <c r="AU127" s="229" t="s">
        <v>83</v>
      </c>
      <c r="AY127" s="228" t="s">
        <v>135</v>
      </c>
      <c r="BK127" s="230">
        <f>SUM(BK128:BK195)</f>
        <v>0</v>
      </c>
    </row>
    <row r="128" spans="1:65" s="2" customFormat="1" ht="21.75" customHeight="1">
      <c r="A128" s="36"/>
      <c r="B128" s="37"/>
      <c r="C128" s="233" t="s">
        <v>83</v>
      </c>
      <c r="D128" s="233" t="s">
        <v>137</v>
      </c>
      <c r="E128" s="234" t="s">
        <v>278</v>
      </c>
      <c r="F128" s="235" t="s">
        <v>279</v>
      </c>
      <c r="G128" s="236" t="s">
        <v>140</v>
      </c>
      <c r="H128" s="237">
        <v>2.4</v>
      </c>
      <c r="I128" s="238"/>
      <c r="J128" s="239">
        <f>ROUND(I128*H128,2)</f>
        <v>0</v>
      </c>
      <c r="K128" s="235" t="s">
        <v>141</v>
      </c>
      <c r="L128" s="42"/>
      <c r="M128" s="240" t="s">
        <v>1</v>
      </c>
      <c r="N128" s="241" t="s">
        <v>40</v>
      </c>
      <c r="O128" s="89"/>
      <c r="P128" s="242">
        <f>O128*H128</f>
        <v>0</v>
      </c>
      <c r="Q128" s="242">
        <v>0</v>
      </c>
      <c r="R128" s="242">
        <f>Q128*H128</f>
        <v>0</v>
      </c>
      <c r="S128" s="242">
        <v>0.26</v>
      </c>
      <c r="T128" s="243">
        <f>S128*H128</f>
        <v>0.624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4" t="s">
        <v>142</v>
      </c>
      <c r="AT128" s="244" t="s">
        <v>137</v>
      </c>
      <c r="AU128" s="244" t="s">
        <v>85</v>
      </c>
      <c r="AY128" s="15" t="s">
        <v>135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5" t="s">
        <v>83</v>
      </c>
      <c r="BK128" s="245">
        <f>ROUND(I128*H128,2)</f>
        <v>0</v>
      </c>
      <c r="BL128" s="15" t="s">
        <v>142</v>
      </c>
      <c r="BM128" s="244" t="s">
        <v>1249</v>
      </c>
    </row>
    <row r="129" spans="1:47" s="2" customFormat="1" ht="12">
      <c r="A129" s="36"/>
      <c r="B129" s="37"/>
      <c r="C129" s="38"/>
      <c r="D129" s="246" t="s">
        <v>144</v>
      </c>
      <c r="E129" s="38"/>
      <c r="F129" s="247" t="s">
        <v>281</v>
      </c>
      <c r="G129" s="38"/>
      <c r="H129" s="38"/>
      <c r="I129" s="142"/>
      <c r="J129" s="38"/>
      <c r="K129" s="38"/>
      <c r="L129" s="42"/>
      <c r="M129" s="248"/>
      <c r="N129" s="24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144</v>
      </c>
      <c r="AU129" s="15" t="s">
        <v>85</v>
      </c>
    </row>
    <row r="130" spans="1:65" s="2" customFormat="1" ht="21.75" customHeight="1">
      <c r="A130" s="36"/>
      <c r="B130" s="37"/>
      <c r="C130" s="233" t="s">
        <v>85</v>
      </c>
      <c r="D130" s="233" t="s">
        <v>137</v>
      </c>
      <c r="E130" s="234" t="s">
        <v>1250</v>
      </c>
      <c r="F130" s="235" t="s">
        <v>1251</v>
      </c>
      <c r="G130" s="236" t="s">
        <v>140</v>
      </c>
      <c r="H130" s="237">
        <v>0.7</v>
      </c>
      <c r="I130" s="238"/>
      <c r="J130" s="239">
        <f>ROUND(I130*H130,2)</f>
        <v>0</v>
      </c>
      <c r="K130" s="235" t="s">
        <v>141</v>
      </c>
      <c r="L130" s="42"/>
      <c r="M130" s="240" t="s">
        <v>1</v>
      </c>
      <c r="N130" s="241" t="s">
        <v>40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0.325</v>
      </c>
      <c r="T130" s="243">
        <f>S130*H130</f>
        <v>0.22749999999999998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142</v>
      </c>
      <c r="AT130" s="244" t="s">
        <v>137</v>
      </c>
      <c r="AU130" s="244" t="s">
        <v>85</v>
      </c>
      <c r="AY130" s="15" t="s">
        <v>135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83</v>
      </c>
      <c r="BK130" s="245">
        <f>ROUND(I130*H130,2)</f>
        <v>0</v>
      </c>
      <c r="BL130" s="15" t="s">
        <v>142</v>
      </c>
      <c r="BM130" s="244" t="s">
        <v>1252</v>
      </c>
    </row>
    <row r="131" spans="1:47" s="2" customFormat="1" ht="12">
      <c r="A131" s="36"/>
      <c r="B131" s="37"/>
      <c r="C131" s="38"/>
      <c r="D131" s="246" t="s">
        <v>144</v>
      </c>
      <c r="E131" s="38"/>
      <c r="F131" s="247" t="s">
        <v>1253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144</v>
      </c>
      <c r="AU131" s="15" t="s">
        <v>85</v>
      </c>
    </row>
    <row r="132" spans="1:65" s="2" customFormat="1" ht="21.75" customHeight="1">
      <c r="A132" s="36"/>
      <c r="B132" s="37"/>
      <c r="C132" s="233" t="s">
        <v>151</v>
      </c>
      <c r="D132" s="233" t="s">
        <v>137</v>
      </c>
      <c r="E132" s="234" t="s">
        <v>1254</v>
      </c>
      <c r="F132" s="235" t="s">
        <v>1255</v>
      </c>
      <c r="G132" s="236" t="s">
        <v>140</v>
      </c>
      <c r="H132" s="237">
        <v>496.5</v>
      </c>
      <c r="I132" s="238"/>
      <c r="J132" s="239">
        <f>ROUND(I132*H132,2)</f>
        <v>0</v>
      </c>
      <c r="K132" s="235" t="s">
        <v>141</v>
      </c>
      <c r="L132" s="42"/>
      <c r="M132" s="240" t="s">
        <v>1</v>
      </c>
      <c r="N132" s="241" t="s">
        <v>40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0.29</v>
      </c>
      <c r="T132" s="243">
        <f>S132*H132</f>
        <v>143.98499999999999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142</v>
      </c>
      <c r="AT132" s="244" t="s">
        <v>137</v>
      </c>
      <c r="AU132" s="244" t="s">
        <v>85</v>
      </c>
      <c r="AY132" s="15" t="s">
        <v>135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83</v>
      </c>
      <c r="BK132" s="245">
        <f>ROUND(I132*H132,2)</f>
        <v>0</v>
      </c>
      <c r="BL132" s="15" t="s">
        <v>142</v>
      </c>
      <c r="BM132" s="244" t="s">
        <v>1256</v>
      </c>
    </row>
    <row r="133" spans="1:47" s="2" customFormat="1" ht="12">
      <c r="A133" s="36"/>
      <c r="B133" s="37"/>
      <c r="C133" s="38"/>
      <c r="D133" s="246" t="s">
        <v>144</v>
      </c>
      <c r="E133" s="38"/>
      <c r="F133" s="247" t="s">
        <v>1257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144</v>
      </c>
      <c r="AU133" s="15" t="s">
        <v>85</v>
      </c>
    </row>
    <row r="134" spans="1:65" s="2" customFormat="1" ht="21.75" customHeight="1">
      <c r="A134" s="36"/>
      <c r="B134" s="37"/>
      <c r="C134" s="233" t="s">
        <v>142</v>
      </c>
      <c r="D134" s="233" t="s">
        <v>137</v>
      </c>
      <c r="E134" s="234" t="s">
        <v>1258</v>
      </c>
      <c r="F134" s="235" t="s">
        <v>1259</v>
      </c>
      <c r="G134" s="236" t="s">
        <v>140</v>
      </c>
      <c r="H134" s="237">
        <v>430.6</v>
      </c>
      <c r="I134" s="238"/>
      <c r="J134" s="239">
        <f>ROUND(I134*H134,2)</f>
        <v>0</v>
      </c>
      <c r="K134" s="235" t="s">
        <v>141</v>
      </c>
      <c r="L134" s="42"/>
      <c r="M134" s="240" t="s">
        <v>1</v>
      </c>
      <c r="N134" s="241" t="s">
        <v>40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0.22</v>
      </c>
      <c r="T134" s="243">
        <f>S134*H134</f>
        <v>94.732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142</v>
      </c>
      <c r="AT134" s="244" t="s">
        <v>137</v>
      </c>
      <c r="AU134" s="244" t="s">
        <v>85</v>
      </c>
      <c r="AY134" s="15" t="s">
        <v>135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83</v>
      </c>
      <c r="BK134" s="245">
        <f>ROUND(I134*H134,2)</f>
        <v>0</v>
      </c>
      <c r="BL134" s="15" t="s">
        <v>142</v>
      </c>
      <c r="BM134" s="244" t="s">
        <v>1260</v>
      </c>
    </row>
    <row r="135" spans="1:47" s="2" customFormat="1" ht="12">
      <c r="A135" s="36"/>
      <c r="B135" s="37"/>
      <c r="C135" s="38"/>
      <c r="D135" s="246" t="s">
        <v>144</v>
      </c>
      <c r="E135" s="38"/>
      <c r="F135" s="247" t="s">
        <v>1261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144</v>
      </c>
      <c r="AU135" s="15" t="s">
        <v>85</v>
      </c>
    </row>
    <row r="136" spans="1:65" s="2" customFormat="1" ht="21.75" customHeight="1">
      <c r="A136" s="36"/>
      <c r="B136" s="37"/>
      <c r="C136" s="233" t="s">
        <v>161</v>
      </c>
      <c r="D136" s="233" t="s">
        <v>137</v>
      </c>
      <c r="E136" s="234" t="s">
        <v>572</v>
      </c>
      <c r="F136" s="235" t="s">
        <v>573</v>
      </c>
      <c r="G136" s="236" t="s">
        <v>140</v>
      </c>
      <c r="H136" s="237">
        <v>180.1</v>
      </c>
      <c r="I136" s="238"/>
      <c r="J136" s="239">
        <f>ROUND(I136*H136,2)</f>
        <v>0</v>
      </c>
      <c r="K136" s="235" t="s">
        <v>141</v>
      </c>
      <c r="L136" s="42"/>
      <c r="M136" s="240" t="s">
        <v>1</v>
      </c>
      <c r="N136" s="241" t="s">
        <v>40</v>
      </c>
      <c r="O136" s="89"/>
      <c r="P136" s="242">
        <f>O136*H136</f>
        <v>0</v>
      </c>
      <c r="Q136" s="242">
        <v>4E-05</v>
      </c>
      <c r="R136" s="242">
        <f>Q136*H136</f>
        <v>0.007204</v>
      </c>
      <c r="S136" s="242">
        <v>0.103</v>
      </c>
      <c r="T136" s="243">
        <f>S136*H136</f>
        <v>18.5503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142</v>
      </c>
      <c r="AT136" s="244" t="s">
        <v>137</v>
      </c>
      <c r="AU136" s="244" t="s">
        <v>85</v>
      </c>
      <c r="AY136" s="15" t="s">
        <v>135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83</v>
      </c>
      <c r="BK136" s="245">
        <f>ROUND(I136*H136,2)</f>
        <v>0</v>
      </c>
      <c r="BL136" s="15" t="s">
        <v>142</v>
      </c>
      <c r="BM136" s="244" t="s">
        <v>1262</v>
      </c>
    </row>
    <row r="137" spans="1:47" s="2" customFormat="1" ht="12">
      <c r="A137" s="36"/>
      <c r="B137" s="37"/>
      <c r="C137" s="38"/>
      <c r="D137" s="246" t="s">
        <v>144</v>
      </c>
      <c r="E137" s="38"/>
      <c r="F137" s="247" t="s">
        <v>575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144</v>
      </c>
      <c r="AU137" s="15" t="s">
        <v>85</v>
      </c>
    </row>
    <row r="138" spans="1:65" s="2" customFormat="1" ht="21.75" customHeight="1">
      <c r="A138" s="36"/>
      <c r="B138" s="37"/>
      <c r="C138" s="233" t="s">
        <v>166</v>
      </c>
      <c r="D138" s="233" t="s">
        <v>137</v>
      </c>
      <c r="E138" s="234" t="s">
        <v>576</v>
      </c>
      <c r="F138" s="235" t="s">
        <v>577</v>
      </c>
      <c r="G138" s="236" t="s">
        <v>140</v>
      </c>
      <c r="H138" s="237">
        <v>145</v>
      </c>
      <c r="I138" s="238"/>
      <c r="J138" s="239">
        <f>ROUND(I138*H138,2)</f>
        <v>0</v>
      </c>
      <c r="K138" s="235" t="s">
        <v>141</v>
      </c>
      <c r="L138" s="42"/>
      <c r="M138" s="240" t="s">
        <v>1</v>
      </c>
      <c r="N138" s="241" t="s">
        <v>40</v>
      </c>
      <c r="O138" s="89"/>
      <c r="P138" s="242">
        <f>O138*H138</f>
        <v>0</v>
      </c>
      <c r="Q138" s="242">
        <v>5E-05</v>
      </c>
      <c r="R138" s="242">
        <f>Q138*H138</f>
        <v>0.00725</v>
      </c>
      <c r="S138" s="242">
        <v>0.128</v>
      </c>
      <c r="T138" s="243">
        <f>S138*H138</f>
        <v>18.56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142</v>
      </c>
      <c r="AT138" s="244" t="s">
        <v>137</v>
      </c>
      <c r="AU138" s="244" t="s">
        <v>85</v>
      </c>
      <c r="AY138" s="15" t="s">
        <v>135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83</v>
      </c>
      <c r="BK138" s="245">
        <f>ROUND(I138*H138,2)</f>
        <v>0</v>
      </c>
      <c r="BL138" s="15" t="s">
        <v>142</v>
      </c>
      <c r="BM138" s="244" t="s">
        <v>1263</v>
      </c>
    </row>
    <row r="139" spans="1:47" s="2" customFormat="1" ht="12">
      <c r="A139" s="36"/>
      <c r="B139" s="37"/>
      <c r="C139" s="38"/>
      <c r="D139" s="246" t="s">
        <v>144</v>
      </c>
      <c r="E139" s="38"/>
      <c r="F139" s="247" t="s">
        <v>579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144</v>
      </c>
      <c r="AU139" s="15" t="s">
        <v>85</v>
      </c>
    </row>
    <row r="140" spans="1:47" s="2" customFormat="1" ht="12">
      <c r="A140" s="36"/>
      <c r="B140" s="37"/>
      <c r="C140" s="38"/>
      <c r="D140" s="246" t="s">
        <v>181</v>
      </c>
      <c r="E140" s="38"/>
      <c r="F140" s="250" t="s">
        <v>580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181</v>
      </c>
      <c r="AU140" s="15" t="s">
        <v>85</v>
      </c>
    </row>
    <row r="141" spans="1:65" s="2" customFormat="1" ht="16.5" customHeight="1">
      <c r="A141" s="36"/>
      <c r="B141" s="37"/>
      <c r="C141" s="233" t="s">
        <v>171</v>
      </c>
      <c r="D141" s="233" t="s">
        <v>137</v>
      </c>
      <c r="E141" s="234" t="s">
        <v>290</v>
      </c>
      <c r="F141" s="235" t="s">
        <v>291</v>
      </c>
      <c r="G141" s="236" t="s">
        <v>292</v>
      </c>
      <c r="H141" s="237">
        <v>107</v>
      </c>
      <c r="I141" s="238"/>
      <c r="J141" s="239">
        <f>ROUND(I141*H141,2)</f>
        <v>0</v>
      </c>
      <c r="K141" s="235" t="s">
        <v>141</v>
      </c>
      <c r="L141" s="42"/>
      <c r="M141" s="240" t="s">
        <v>1</v>
      </c>
      <c r="N141" s="241" t="s">
        <v>40</v>
      </c>
      <c r="O141" s="89"/>
      <c r="P141" s="242">
        <f>O141*H141</f>
        <v>0</v>
      </c>
      <c r="Q141" s="242">
        <v>0</v>
      </c>
      <c r="R141" s="242">
        <f>Q141*H141</f>
        <v>0</v>
      </c>
      <c r="S141" s="242">
        <v>0.205</v>
      </c>
      <c r="T141" s="243">
        <f>S141*H141</f>
        <v>21.935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4" t="s">
        <v>142</v>
      </c>
      <c r="AT141" s="244" t="s">
        <v>137</v>
      </c>
      <c r="AU141" s="244" t="s">
        <v>85</v>
      </c>
      <c r="AY141" s="15" t="s">
        <v>135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5" t="s">
        <v>83</v>
      </c>
      <c r="BK141" s="245">
        <f>ROUND(I141*H141,2)</f>
        <v>0</v>
      </c>
      <c r="BL141" s="15" t="s">
        <v>142</v>
      </c>
      <c r="BM141" s="244" t="s">
        <v>1264</v>
      </c>
    </row>
    <row r="142" spans="1:47" s="2" customFormat="1" ht="12">
      <c r="A142" s="36"/>
      <c r="B142" s="37"/>
      <c r="C142" s="38"/>
      <c r="D142" s="246" t="s">
        <v>144</v>
      </c>
      <c r="E142" s="38"/>
      <c r="F142" s="247" t="s">
        <v>294</v>
      </c>
      <c r="G142" s="38"/>
      <c r="H142" s="38"/>
      <c r="I142" s="142"/>
      <c r="J142" s="38"/>
      <c r="K142" s="38"/>
      <c r="L142" s="42"/>
      <c r="M142" s="248"/>
      <c r="N142" s="249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144</v>
      </c>
      <c r="AU142" s="15" t="s">
        <v>85</v>
      </c>
    </row>
    <row r="143" spans="1:65" s="2" customFormat="1" ht="16.5" customHeight="1">
      <c r="A143" s="36"/>
      <c r="B143" s="37"/>
      <c r="C143" s="233" t="s">
        <v>176</v>
      </c>
      <c r="D143" s="233" t="s">
        <v>137</v>
      </c>
      <c r="E143" s="234" t="s">
        <v>801</v>
      </c>
      <c r="F143" s="235" t="s">
        <v>802</v>
      </c>
      <c r="G143" s="236" t="s">
        <v>292</v>
      </c>
      <c r="H143" s="237">
        <v>8.4</v>
      </c>
      <c r="I143" s="238"/>
      <c r="J143" s="239">
        <f>ROUND(I143*H143,2)</f>
        <v>0</v>
      </c>
      <c r="K143" s="235" t="s">
        <v>141</v>
      </c>
      <c r="L143" s="42"/>
      <c r="M143" s="240" t="s">
        <v>1</v>
      </c>
      <c r="N143" s="241" t="s">
        <v>40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0.115</v>
      </c>
      <c r="T143" s="243">
        <f>S143*H143</f>
        <v>0.9660000000000001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142</v>
      </c>
      <c r="AT143" s="244" t="s">
        <v>137</v>
      </c>
      <c r="AU143" s="244" t="s">
        <v>85</v>
      </c>
      <c r="AY143" s="15" t="s">
        <v>135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83</v>
      </c>
      <c r="BK143" s="245">
        <f>ROUND(I143*H143,2)</f>
        <v>0</v>
      </c>
      <c r="BL143" s="15" t="s">
        <v>142</v>
      </c>
      <c r="BM143" s="244" t="s">
        <v>1265</v>
      </c>
    </row>
    <row r="144" spans="1:47" s="2" customFormat="1" ht="12">
      <c r="A144" s="36"/>
      <c r="B144" s="37"/>
      <c r="C144" s="38"/>
      <c r="D144" s="246" t="s">
        <v>144</v>
      </c>
      <c r="E144" s="38"/>
      <c r="F144" s="247" t="s">
        <v>804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144</v>
      </c>
      <c r="AU144" s="15" t="s">
        <v>85</v>
      </c>
    </row>
    <row r="145" spans="1:65" s="2" customFormat="1" ht="33" customHeight="1">
      <c r="A145" s="36"/>
      <c r="B145" s="37"/>
      <c r="C145" s="233" t="s">
        <v>185</v>
      </c>
      <c r="D145" s="233" t="s">
        <v>137</v>
      </c>
      <c r="E145" s="234" t="s">
        <v>1266</v>
      </c>
      <c r="F145" s="235" t="s">
        <v>807</v>
      </c>
      <c r="G145" s="236" t="s">
        <v>148</v>
      </c>
      <c r="H145" s="237">
        <v>160.5</v>
      </c>
      <c r="I145" s="238"/>
      <c r="J145" s="239">
        <f>ROUND(I145*H145,2)</f>
        <v>0</v>
      </c>
      <c r="K145" s="235" t="s">
        <v>1</v>
      </c>
      <c r="L145" s="42"/>
      <c r="M145" s="240" t="s">
        <v>1</v>
      </c>
      <c r="N145" s="241" t="s">
        <v>40</v>
      </c>
      <c r="O145" s="89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4" t="s">
        <v>142</v>
      </c>
      <c r="AT145" s="244" t="s">
        <v>137</v>
      </c>
      <c r="AU145" s="244" t="s">
        <v>85</v>
      </c>
      <c r="AY145" s="15" t="s">
        <v>135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5" t="s">
        <v>83</v>
      </c>
      <c r="BK145" s="245">
        <f>ROUND(I145*H145,2)</f>
        <v>0</v>
      </c>
      <c r="BL145" s="15" t="s">
        <v>142</v>
      </c>
      <c r="BM145" s="244" t="s">
        <v>1267</v>
      </c>
    </row>
    <row r="146" spans="1:47" s="2" customFormat="1" ht="12">
      <c r="A146" s="36"/>
      <c r="B146" s="37"/>
      <c r="C146" s="38"/>
      <c r="D146" s="246" t="s">
        <v>144</v>
      </c>
      <c r="E146" s="38"/>
      <c r="F146" s="247" t="s">
        <v>809</v>
      </c>
      <c r="G146" s="38"/>
      <c r="H146" s="38"/>
      <c r="I146" s="142"/>
      <c r="J146" s="38"/>
      <c r="K146" s="38"/>
      <c r="L146" s="42"/>
      <c r="M146" s="248"/>
      <c r="N146" s="249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144</v>
      </c>
      <c r="AU146" s="15" t="s">
        <v>85</v>
      </c>
    </row>
    <row r="147" spans="1:65" s="2" customFormat="1" ht="21.75" customHeight="1">
      <c r="A147" s="36"/>
      <c r="B147" s="37"/>
      <c r="C147" s="233" t="s">
        <v>192</v>
      </c>
      <c r="D147" s="233" t="s">
        <v>137</v>
      </c>
      <c r="E147" s="234" t="s">
        <v>586</v>
      </c>
      <c r="F147" s="235" t="s">
        <v>304</v>
      </c>
      <c r="G147" s="236" t="s">
        <v>148</v>
      </c>
      <c r="H147" s="237">
        <v>160.5</v>
      </c>
      <c r="I147" s="238"/>
      <c r="J147" s="239">
        <f>ROUND(I147*H147,2)</f>
        <v>0</v>
      </c>
      <c r="K147" s="235" t="s">
        <v>1</v>
      </c>
      <c r="L147" s="42"/>
      <c r="M147" s="240" t="s">
        <v>1</v>
      </c>
      <c r="N147" s="241" t="s">
        <v>40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142</v>
      </c>
      <c r="AT147" s="244" t="s">
        <v>137</v>
      </c>
      <c r="AU147" s="244" t="s">
        <v>85</v>
      </c>
      <c r="AY147" s="15" t="s">
        <v>135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83</v>
      </c>
      <c r="BK147" s="245">
        <f>ROUND(I147*H147,2)</f>
        <v>0</v>
      </c>
      <c r="BL147" s="15" t="s">
        <v>142</v>
      </c>
      <c r="BM147" s="244" t="s">
        <v>1268</v>
      </c>
    </row>
    <row r="148" spans="1:47" s="2" customFormat="1" ht="12">
      <c r="A148" s="36"/>
      <c r="B148" s="37"/>
      <c r="C148" s="38"/>
      <c r="D148" s="246" t="s">
        <v>144</v>
      </c>
      <c r="E148" s="38"/>
      <c r="F148" s="247" t="s">
        <v>306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144</v>
      </c>
      <c r="AU148" s="15" t="s">
        <v>85</v>
      </c>
    </row>
    <row r="149" spans="1:47" s="2" customFormat="1" ht="12">
      <c r="A149" s="36"/>
      <c r="B149" s="37"/>
      <c r="C149" s="38"/>
      <c r="D149" s="246" t="s">
        <v>181</v>
      </c>
      <c r="E149" s="38"/>
      <c r="F149" s="250" t="s">
        <v>1269</v>
      </c>
      <c r="G149" s="38"/>
      <c r="H149" s="38"/>
      <c r="I149" s="142"/>
      <c r="J149" s="38"/>
      <c r="K149" s="38"/>
      <c r="L149" s="42"/>
      <c r="M149" s="248"/>
      <c r="N149" s="249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181</v>
      </c>
      <c r="AU149" s="15" t="s">
        <v>85</v>
      </c>
    </row>
    <row r="150" spans="1:65" s="2" customFormat="1" ht="21.75" customHeight="1">
      <c r="A150" s="36"/>
      <c r="B150" s="37"/>
      <c r="C150" s="233" t="s">
        <v>199</v>
      </c>
      <c r="D150" s="233" t="s">
        <v>137</v>
      </c>
      <c r="E150" s="234" t="s">
        <v>589</v>
      </c>
      <c r="F150" s="235" t="s">
        <v>304</v>
      </c>
      <c r="G150" s="236" t="s">
        <v>148</v>
      </c>
      <c r="H150" s="237">
        <v>12.6</v>
      </c>
      <c r="I150" s="238"/>
      <c r="J150" s="239">
        <f>ROUND(I150*H150,2)</f>
        <v>0</v>
      </c>
      <c r="K150" s="235" t="s">
        <v>1</v>
      </c>
      <c r="L150" s="42"/>
      <c r="M150" s="240" t="s">
        <v>1</v>
      </c>
      <c r="N150" s="241" t="s">
        <v>40</v>
      </c>
      <c r="O150" s="89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4" t="s">
        <v>142</v>
      </c>
      <c r="AT150" s="244" t="s">
        <v>137</v>
      </c>
      <c r="AU150" s="244" t="s">
        <v>85</v>
      </c>
      <c r="AY150" s="15" t="s">
        <v>135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5" t="s">
        <v>83</v>
      </c>
      <c r="BK150" s="245">
        <f>ROUND(I150*H150,2)</f>
        <v>0</v>
      </c>
      <c r="BL150" s="15" t="s">
        <v>142</v>
      </c>
      <c r="BM150" s="244" t="s">
        <v>1270</v>
      </c>
    </row>
    <row r="151" spans="1:47" s="2" customFormat="1" ht="12">
      <c r="A151" s="36"/>
      <c r="B151" s="37"/>
      <c r="C151" s="38"/>
      <c r="D151" s="246" t="s">
        <v>144</v>
      </c>
      <c r="E151" s="38"/>
      <c r="F151" s="247" t="s">
        <v>306</v>
      </c>
      <c r="G151" s="38"/>
      <c r="H151" s="38"/>
      <c r="I151" s="142"/>
      <c r="J151" s="38"/>
      <c r="K151" s="38"/>
      <c r="L151" s="42"/>
      <c r="M151" s="248"/>
      <c r="N151" s="249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144</v>
      </c>
      <c r="AU151" s="15" t="s">
        <v>85</v>
      </c>
    </row>
    <row r="152" spans="1:47" s="2" customFormat="1" ht="12">
      <c r="A152" s="36"/>
      <c r="B152" s="37"/>
      <c r="C152" s="38"/>
      <c r="D152" s="246" t="s">
        <v>181</v>
      </c>
      <c r="E152" s="38"/>
      <c r="F152" s="250" t="s">
        <v>591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181</v>
      </c>
      <c r="AU152" s="15" t="s">
        <v>85</v>
      </c>
    </row>
    <row r="153" spans="1:65" s="2" customFormat="1" ht="21.75" customHeight="1">
      <c r="A153" s="36"/>
      <c r="B153" s="37"/>
      <c r="C153" s="233" t="s">
        <v>204</v>
      </c>
      <c r="D153" s="233" t="s">
        <v>137</v>
      </c>
      <c r="E153" s="234" t="s">
        <v>592</v>
      </c>
      <c r="F153" s="235" t="s">
        <v>304</v>
      </c>
      <c r="G153" s="236" t="s">
        <v>148</v>
      </c>
      <c r="H153" s="237">
        <v>5.4</v>
      </c>
      <c r="I153" s="238"/>
      <c r="J153" s="239">
        <f>ROUND(I153*H153,2)</f>
        <v>0</v>
      </c>
      <c r="K153" s="235" t="s">
        <v>1</v>
      </c>
      <c r="L153" s="42"/>
      <c r="M153" s="240" t="s">
        <v>1</v>
      </c>
      <c r="N153" s="241" t="s">
        <v>40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142</v>
      </c>
      <c r="AT153" s="244" t="s">
        <v>137</v>
      </c>
      <c r="AU153" s="244" t="s">
        <v>85</v>
      </c>
      <c r="AY153" s="15" t="s">
        <v>135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83</v>
      </c>
      <c r="BK153" s="245">
        <f>ROUND(I153*H153,2)</f>
        <v>0</v>
      </c>
      <c r="BL153" s="15" t="s">
        <v>142</v>
      </c>
      <c r="BM153" s="244" t="s">
        <v>1271</v>
      </c>
    </row>
    <row r="154" spans="1:47" s="2" customFormat="1" ht="12">
      <c r="A154" s="36"/>
      <c r="B154" s="37"/>
      <c r="C154" s="38"/>
      <c r="D154" s="246" t="s">
        <v>144</v>
      </c>
      <c r="E154" s="38"/>
      <c r="F154" s="247" t="s">
        <v>306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144</v>
      </c>
      <c r="AU154" s="15" t="s">
        <v>85</v>
      </c>
    </row>
    <row r="155" spans="1:47" s="2" customFormat="1" ht="12">
      <c r="A155" s="36"/>
      <c r="B155" s="37"/>
      <c r="C155" s="38"/>
      <c r="D155" s="246" t="s">
        <v>181</v>
      </c>
      <c r="E155" s="38"/>
      <c r="F155" s="250" t="s">
        <v>1272</v>
      </c>
      <c r="G155" s="38"/>
      <c r="H155" s="38"/>
      <c r="I155" s="142"/>
      <c r="J155" s="38"/>
      <c r="K155" s="38"/>
      <c r="L155" s="42"/>
      <c r="M155" s="248"/>
      <c r="N155" s="249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181</v>
      </c>
      <c r="AU155" s="15" t="s">
        <v>85</v>
      </c>
    </row>
    <row r="156" spans="1:65" s="2" customFormat="1" ht="21.75" customHeight="1">
      <c r="A156" s="36"/>
      <c r="B156" s="37"/>
      <c r="C156" s="233" t="s">
        <v>209</v>
      </c>
      <c r="D156" s="233" t="s">
        <v>137</v>
      </c>
      <c r="E156" s="234" t="s">
        <v>595</v>
      </c>
      <c r="F156" s="235" t="s">
        <v>304</v>
      </c>
      <c r="G156" s="236" t="s">
        <v>148</v>
      </c>
      <c r="H156" s="237">
        <v>32.1</v>
      </c>
      <c r="I156" s="238"/>
      <c r="J156" s="239">
        <f>ROUND(I156*H156,2)</f>
        <v>0</v>
      </c>
      <c r="K156" s="235" t="s">
        <v>1</v>
      </c>
      <c r="L156" s="42"/>
      <c r="M156" s="240" t="s">
        <v>1</v>
      </c>
      <c r="N156" s="241" t="s">
        <v>40</v>
      </c>
      <c r="O156" s="89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4" t="s">
        <v>142</v>
      </c>
      <c r="AT156" s="244" t="s">
        <v>137</v>
      </c>
      <c r="AU156" s="244" t="s">
        <v>85</v>
      </c>
      <c r="AY156" s="15" t="s">
        <v>135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5" t="s">
        <v>83</v>
      </c>
      <c r="BK156" s="245">
        <f>ROUND(I156*H156,2)</f>
        <v>0</v>
      </c>
      <c r="BL156" s="15" t="s">
        <v>142</v>
      </c>
      <c r="BM156" s="244" t="s">
        <v>1273</v>
      </c>
    </row>
    <row r="157" spans="1:47" s="2" customFormat="1" ht="12">
      <c r="A157" s="36"/>
      <c r="B157" s="37"/>
      <c r="C157" s="38"/>
      <c r="D157" s="246" t="s">
        <v>144</v>
      </c>
      <c r="E157" s="38"/>
      <c r="F157" s="247" t="s">
        <v>306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144</v>
      </c>
      <c r="AU157" s="15" t="s">
        <v>85</v>
      </c>
    </row>
    <row r="158" spans="1:47" s="2" customFormat="1" ht="12">
      <c r="A158" s="36"/>
      <c r="B158" s="37"/>
      <c r="C158" s="38"/>
      <c r="D158" s="246" t="s">
        <v>181</v>
      </c>
      <c r="E158" s="38"/>
      <c r="F158" s="250" t="s">
        <v>1274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181</v>
      </c>
      <c r="AU158" s="15" t="s">
        <v>85</v>
      </c>
    </row>
    <row r="159" spans="1:65" s="2" customFormat="1" ht="21.75" customHeight="1">
      <c r="A159" s="36"/>
      <c r="B159" s="37"/>
      <c r="C159" s="233" t="s">
        <v>214</v>
      </c>
      <c r="D159" s="233" t="s">
        <v>137</v>
      </c>
      <c r="E159" s="234" t="s">
        <v>1275</v>
      </c>
      <c r="F159" s="235" t="s">
        <v>309</v>
      </c>
      <c r="G159" s="236" t="s">
        <v>148</v>
      </c>
      <c r="H159" s="237">
        <v>42.12</v>
      </c>
      <c r="I159" s="238"/>
      <c r="J159" s="239">
        <f>ROUND(I159*H159,2)</f>
        <v>0</v>
      </c>
      <c r="K159" s="235" t="s">
        <v>1</v>
      </c>
      <c r="L159" s="42"/>
      <c r="M159" s="240" t="s">
        <v>1</v>
      </c>
      <c r="N159" s="241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142</v>
      </c>
      <c r="AT159" s="244" t="s">
        <v>137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1276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311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47" s="2" customFormat="1" ht="12">
      <c r="A161" s="36"/>
      <c r="B161" s="37"/>
      <c r="C161" s="38"/>
      <c r="D161" s="246" t="s">
        <v>181</v>
      </c>
      <c r="E161" s="38"/>
      <c r="F161" s="250" t="s">
        <v>1277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181</v>
      </c>
      <c r="AU161" s="15" t="s">
        <v>85</v>
      </c>
    </row>
    <row r="162" spans="1:51" s="13" customFormat="1" ht="12">
      <c r="A162" s="13"/>
      <c r="B162" s="251"/>
      <c r="C162" s="252"/>
      <c r="D162" s="246" t="s">
        <v>183</v>
      </c>
      <c r="E162" s="253" t="s">
        <v>1</v>
      </c>
      <c r="F162" s="254" t="s">
        <v>1278</v>
      </c>
      <c r="G162" s="252"/>
      <c r="H162" s="255">
        <v>42.12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183</v>
      </c>
      <c r="AU162" s="261" t="s">
        <v>85</v>
      </c>
      <c r="AV162" s="13" t="s">
        <v>85</v>
      </c>
      <c r="AW162" s="13" t="s">
        <v>31</v>
      </c>
      <c r="AX162" s="13" t="s">
        <v>83</v>
      </c>
      <c r="AY162" s="261" t="s">
        <v>135</v>
      </c>
    </row>
    <row r="163" spans="1:65" s="2" customFormat="1" ht="21.75" customHeight="1">
      <c r="A163" s="36"/>
      <c r="B163" s="37"/>
      <c r="C163" s="233" t="s">
        <v>8</v>
      </c>
      <c r="D163" s="233" t="s">
        <v>137</v>
      </c>
      <c r="E163" s="234" t="s">
        <v>601</v>
      </c>
      <c r="F163" s="235" t="s">
        <v>602</v>
      </c>
      <c r="G163" s="236" t="s">
        <v>148</v>
      </c>
      <c r="H163" s="237">
        <v>12.6</v>
      </c>
      <c r="I163" s="238"/>
      <c r="J163" s="239">
        <f>ROUND(I163*H163,2)</f>
        <v>0</v>
      </c>
      <c r="K163" s="235" t="s">
        <v>141</v>
      </c>
      <c r="L163" s="42"/>
      <c r="M163" s="240" t="s">
        <v>1</v>
      </c>
      <c r="N163" s="241" t="s">
        <v>40</v>
      </c>
      <c r="O163" s="89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142</v>
      </c>
      <c r="AT163" s="244" t="s">
        <v>137</v>
      </c>
      <c r="AU163" s="244" t="s">
        <v>85</v>
      </c>
      <c r="AY163" s="15" t="s">
        <v>135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83</v>
      </c>
      <c r="BK163" s="245">
        <f>ROUND(I163*H163,2)</f>
        <v>0</v>
      </c>
      <c r="BL163" s="15" t="s">
        <v>142</v>
      </c>
      <c r="BM163" s="244" t="s">
        <v>1279</v>
      </c>
    </row>
    <row r="164" spans="1:47" s="2" customFormat="1" ht="12">
      <c r="A164" s="36"/>
      <c r="B164" s="37"/>
      <c r="C164" s="38"/>
      <c r="D164" s="246" t="s">
        <v>144</v>
      </c>
      <c r="E164" s="38"/>
      <c r="F164" s="247" t="s">
        <v>604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144</v>
      </c>
      <c r="AU164" s="15" t="s">
        <v>85</v>
      </c>
    </row>
    <row r="165" spans="1:47" s="2" customFormat="1" ht="12">
      <c r="A165" s="36"/>
      <c r="B165" s="37"/>
      <c r="C165" s="38"/>
      <c r="D165" s="246" t="s">
        <v>181</v>
      </c>
      <c r="E165" s="38"/>
      <c r="F165" s="250" t="s">
        <v>821</v>
      </c>
      <c r="G165" s="38"/>
      <c r="H165" s="38"/>
      <c r="I165" s="142"/>
      <c r="J165" s="38"/>
      <c r="K165" s="38"/>
      <c r="L165" s="42"/>
      <c r="M165" s="248"/>
      <c r="N165" s="249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181</v>
      </c>
      <c r="AU165" s="15" t="s">
        <v>85</v>
      </c>
    </row>
    <row r="166" spans="1:65" s="2" customFormat="1" ht="21.75" customHeight="1">
      <c r="A166" s="36"/>
      <c r="B166" s="37"/>
      <c r="C166" s="233" t="s">
        <v>225</v>
      </c>
      <c r="D166" s="233" t="s">
        <v>137</v>
      </c>
      <c r="E166" s="234" t="s">
        <v>1280</v>
      </c>
      <c r="F166" s="235" t="s">
        <v>1281</v>
      </c>
      <c r="G166" s="236" t="s">
        <v>148</v>
      </c>
      <c r="H166" s="237">
        <v>5.4</v>
      </c>
      <c r="I166" s="238"/>
      <c r="J166" s="239">
        <f>ROUND(I166*H166,2)</f>
        <v>0</v>
      </c>
      <c r="K166" s="235" t="s">
        <v>141</v>
      </c>
      <c r="L166" s="42"/>
      <c r="M166" s="240" t="s">
        <v>1</v>
      </c>
      <c r="N166" s="241" t="s">
        <v>40</v>
      </c>
      <c r="O166" s="89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142</v>
      </c>
      <c r="AT166" s="244" t="s">
        <v>137</v>
      </c>
      <c r="AU166" s="244" t="s">
        <v>85</v>
      </c>
      <c r="AY166" s="15" t="s">
        <v>135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83</v>
      </c>
      <c r="BK166" s="245">
        <f>ROUND(I166*H166,2)</f>
        <v>0</v>
      </c>
      <c r="BL166" s="15" t="s">
        <v>142</v>
      </c>
      <c r="BM166" s="244" t="s">
        <v>1282</v>
      </c>
    </row>
    <row r="167" spans="1:47" s="2" customFormat="1" ht="12">
      <c r="A167" s="36"/>
      <c r="B167" s="37"/>
      <c r="C167" s="38"/>
      <c r="D167" s="246" t="s">
        <v>144</v>
      </c>
      <c r="E167" s="38"/>
      <c r="F167" s="247" t="s">
        <v>1283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144</v>
      </c>
      <c r="AU167" s="15" t="s">
        <v>85</v>
      </c>
    </row>
    <row r="168" spans="1:47" s="2" customFormat="1" ht="12">
      <c r="A168" s="36"/>
      <c r="B168" s="37"/>
      <c r="C168" s="38"/>
      <c r="D168" s="246" t="s">
        <v>181</v>
      </c>
      <c r="E168" s="38"/>
      <c r="F168" s="250" t="s">
        <v>1284</v>
      </c>
      <c r="G168" s="38"/>
      <c r="H168" s="38"/>
      <c r="I168" s="142"/>
      <c r="J168" s="38"/>
      <c r="K168" s="38"/>
      <c r="L168" s="42"/>
      <c r="M168" s="248"/>
      <c r="N168" s="249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181</v>
      </c>
      <c r="AU168" s="15" t="s">
        <v>85</v>
      </c>
    </row>
    <row r="169" spans="1:65" s="2" customFormat="1" ht="21.75" customHeight="1">
      <c r="A169" s="36"/>
      <c r="B169" s="37"/>
      <c r="C169" s="233" t="s">
        <v>231</v>
      </c>
      <c r="D169" s="233" t="s">
        <v>137</v>
      </c>
      <c r="E169" s="234" t="s">
        <v>1285</v>
      </c>
      <c r="F169" s="235" t="s">
        <v>1286</v>
      </c>
      <c r="G169" s="236" t="s">
        <v>148</v>
      </c>
      <c r="H169" s="237">
        <v>32.1</v>
      </c>
      <c r="I169" s="238"/>
      <c r="J169" s="239">
        <f>ROUND(I169*H169,2)</f>
        <v>0</v>
      </c>
      <c r="K169" s="235" t="s">
        <v>141</v>
      </c>
      <c r="L169" s="42"/>
      <c r="M169" s="240" t="s">
        <v>1</v>
      </c>
      <c r="N169" s="241" t="s">
        <v>40</v>
      </c>
      <c r="O169" s="89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4" t="s">
        <v>142</v>
      </c>
      <c r="AT169" s="244" t="s">
        <v>137</v>
      </c>
      <c r="AU169" s="244" t="s">
        <v>85</v>
      </c>
      <c r="AY169" s="15" t="s">
        <v>135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5" t="s">
        <v>83</v>
      </c>
      <c r="BK169" s="245">
        <f>ROUND(I169*H169,2)</f>
        <v>0</v>
      </c>
      <c r="BL169" s="15" t="s">
        <v>142</v>
      </c>
      <c r="BM169" s="244" t="s">
        <v>1287</v>
      </c>
    </row>
    <row r="170" spans="1:47" s="2" customFormat="1" ht="12">
      <c r="A170" s="36"/>
      <c r="B170" s="37"/>
      <c r="C170" s="38"/>
      <c r="D170" s="246" t="s">
        <v>144</v>
      </c>
      <c r="E170" s="38"/>
      <c r="F170" s="247" t="s">
        <v>1288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144</v>
      </c>
      <c r="AU170" s="15" t="s">
        <v>85</v>
      </c>
    </row>
    <row r="171" spans="1:47" s="2" customFormat="1" ht="12">
      <c r="A171" s="36"/>
      <c r="B171" s="37"/>
      <c r="C171" s="38"/>
      <c r="D171" s="246" t="s">
        <v>181</v>
      </c>
      <c r="E171" s="38"/>
      <c r="F171" s="250" t="s">
        <v>1289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181</v>
      </c>
      <c r="AU171" s="15" t="s">
        <v>85</v>
      </c>
    </row>
    <row r="172" spans="1:65" s="2" customFormat="1" ht="21.75" customHeight="1">
      <c r="A172" s="36"/>
      <c r="B172" s="37"/>
      <c r="C172" s="233" t="s">
        <v>238</v>
      </c>
      <c r="D172" s="233" t="s">
        <v>137</v>
      </c>
      <c r="E172" s="234" t="s">
        <v>314</v>
      </c>
      <c r="F172" s="235" t="s">
        <v>315</v>
      </c>
      <c r="G172" s="236" t="s">
        <v>148</v>
      </c>
      <c r="H172" s="237">
        <v>190.1</v>
      </c>
      <c r="I172" s="238"/>
      <c r="J172" s="239">
        <f>ROUND(I172*H172,2)</f>
        <v>0</v>
      </c>
      <c r="K172" s="235" t="s">
        <v>1</v>
      </c>
      <c r="L172" s="42"/>
      <c r="M172" s="240" t="s">
        <v>1</v>
      </c>
      <c r="N172" s="241" t="s">
        <v>40</v>
      </c>
      <c r="O172" s="89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4" t="s">
        <v>142</v>
      </c>
      <c r="AT172" s="244" t="s">
        <v>137</v>
      </c>
      <c r="AU172" s="244" t="s">
        <v>85</v>
      </c>
      <c r="AY172" s="15" t="s">
        <v>135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5" t="s">
        <v>83</v>
      </c>
      <c r="BK172" s="245">
        <f>ROUND(I172*H172,2)</f>
        <v>0</v>
      </c>
      <c r="BL172" s="15" t="s">
        <v>142</v>
      </c>
      <c r="BM172" s="244" t="s">
        <v>1290</v>
      </c>
    </row>
    <row r="173" spans="1:47" s="2" customFormat="1" ht="12">
      <c r="A173" s="36"/>
      <c r="B173" s="37"/>
      <c r="C173" s="38"/>
      <c r="D173" s="246" t="s">
        <v>144</v>
      </c>
      <c r="E173" s="38"/>
      <c r="F173" s="247" t="s">
        <v>317</v>
      </c>
      <c r="G173" s="38"/>
      <c r="H173" s="38"/>
      <c r="I173" s="142"/>
      <c r="J173" s="38"/>
      <c r="K173" s="38"/>
      <c r="L173" s="42"/>
      <c r="M173" s="248"/>
      <c r="N173" s="249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144</v>
      </c>
      <c r="AU173" s="15" t="s">
        <v>85</v>
      </c>
    </row>
    <row r="174" spans="1:47" s="2" customFormat="1" ht="12">
      <c r="A174" s="36"/>
      <c r="B174" s="37"/>
      <c r="C174" s="38"/>
      <c r="D174" s="246" t="s">
        <v>181</v>
      </c>
      <c r="E174" s="38"/>
      <c r="F174" s="250" t="s">
        <v>1291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181</v>
      </c>
      <c r="AU174" s="15" t="s">
        <v>85</v>
      </c>
    </row>
    <row r="175" spans="1:51" s="13" customFormat="1" ht="12">
      <c r="A175" s="13"/>
      <c r="B175" s="251"/>
      <c r="C175" s="252"/>
      <c r="D175" s="246" t="s">
        <v>183</v>
      </c>
      <c r="E175" s="253" t="s">
        <v>1</v>
      </c>
      <c r="F175" s="254" t="s">
        <v>1292</v>
      </c>
      <c r="G175" s="252"/>
      <c r="H175" s="255">
        <v>190.1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183</v>
      </c>
      <c r="AU175" s="261" t="s">
        <v>85</v>
      </c>
      <c r="AV175" s="13" t="s">
        <v>85</v>
      </c>
      <c r="AW175" s="13" t="s">
        <v>31</v>
      </c>
      <c r="AX175" s="13" t="s">
        <v>83</v>
      </c>
      <c r="AY175" s="261" t="s">
        <v>135</v>
      </c>
    </row>
    <row r="176" spans="1:65" s="2" customFormat="1" ht="33" customHeight="1">
      <c r="A176" s="36"/>
      <c r="B176" s="37"/>
      <c r="C176" s="233" t="s">
        <v>245</v>
      </c>
      <c r="D176" s="233" t="s">
        <v>137</v>
      </c>
      <c r="E176" s="234" t="s">
        <v>323</v>
      </c>
      <c r="F176" s="235" t="s">
        <v>324</v>
      </c>
      <c r="G176" s="236" t="s">
        <v>148</v>
      </c>
      <c r="H176" s="237">
        <v>2851.5</v>
      </c>
      <c r="I176" s="238"/>
      <c r="J176" s="239">
        <f>ROUND(I176*H176,2)</f>
        <v>0</v>
      </c>
      <c r="K176" s="235" t="s">
        <v>1</v>
      </c>
      <c r="L176" s="42"/>
      <c r="M176" s="240" t="s">
        <v>1</v>
      </c>
      <c r="N176" s="241" t="s">
        <v>40</v>
      </c>
      <c r="O176" s="89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4" t="s">
        <v>142</v>
      </c>
      <c r="AT176" s="244" t="s">
        <v>137</v>
      </c>
      <c r="AU176" s="244" t="s">
        <v>85</v>
      </c>
      <c r="AY176" s="15" t="s">
        <v>135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5" t="s">
        <v>83</v>
      </c>
      <c r="BK176" s="245">
        <f>ROUND(I176*H176,2)</f>
        <v>0</v>
      </c>
      <c r="BL176" s="15" t="s">
        <v>142</v>
      </c>
      <c r="BM176" s="244" t="s">
        <v>1293</v>
      </c>
    </row>
    <row r="177" spans="1:47" s="2" customFormat="1" ht="12">
      <c r="A177" s="36"/>
      <c r="B177" s="37"/>
      <c r="C177" s="38"/>
      <c r="D177" s="246" t="s">
        <v>144</v>
      </c>
      <c r="E177" s="38"/>
      <c r="F177" s="247" t="s">
        <v>326</v>
      </c>
      <c r="G177" s="38"/>
      <c r="H177" s="38"/>
      <c r="I177" s="142"/>
      <c r="J177" s="38"/>
      <c r="K177" s="38"/>
      <c r="L177" s="42"/>
      <c r="M177" s="248"/>
      <c r="N177" s="249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144</v>
      </c>
      <c r="AU177" s="15" t="s">
        <v>85</v>
      </c>
    </row>
    <row r="178" spans="1:47" s="2" customFormat="1" ht="12">
      <c r="A178" s="36"/>
      <c r="B178" s="37"/>
      <c r="C178" s="38"/>
      <c r="D178" s="246" t="s">
        <v>181</v>
      </c>
      <c r="E178" s="38"/>
      <c r="F178" s="250" t="s">
        <v>327</v>
      </c>
      <c r="G178" s="38"/>
      <c r="H178" s="38"/>
      <c r="I178" s="142"/>
      <c r="J178" s="38"/>
      <c r="K178" s="38"/>
      <c r="L178" s="42"/>
      <c r="M178" s="248"/>
      <c r="N178" s="249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181</v>
      </c>
      <c r="AU178" s="15" t="s">
        <v>85</v>
      </c>
    </row>
    <row r="179" spans="1:51" s="13" customFormat="1" ht="12">
      <c r="A179" s="13"/>
      <c r="B179" s="251"/>
      <c r="C179" s="252"/>
      <c r="D179" s="246" t="s">
        <v>183</v>
      </c>
      <c r="E179" s="253" t="s">
        <v>1</v>
      </c>
      <c r="F179" s="254" t="s">
        <v>1294</v>
      </c>
      <c r="G179" s="252"/>
      <c r="H179" s="255">
        <v>2851.5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183</v>
      </c>
      <c r="AU179" s="261" t="s">
        <v>85</v>
      </c>
      <c r="AV179" s="13" t="s">
        <v>85</v>
      </c>
      <c r="AW179" s="13" t="s">
        <v>31</v>
      </c>
      <c r="AX179" s="13" t="s">
        <v>83</v>
      </c>
      <c r="AY179" s="261" t="s">
        <v>135</v>
      </c>
    </row>
    <row r="180" spans="1:65" s="2" customFormat="1" ht="21.75" customHeight="1">
      <c r="A180" s="36"/>
      <c r="B180" s="37"/>
      <c r="C180" s="233" t="s">
        <v>252</v>
      </c>
      <c r="D180" s="233" t="s">
        <v>137</v>
      </c>
      <c r="E180" s="234" t="s">
        <v>1295</v>
      </c>
      <c r="F180" s="235" t="s">
        <v>343</v>
      </c>
      <c r="G180" s="236" t="s">
        <v>344</v>
      </c>
      <c r="H180" s="237">
        <v>361.19</v>
      </c>
      <c r="I180" s="238"/>
      <c r="J180" s="239">
        <f>ROUND(I180*H180,2)</f>
        <v>0</v>
      </c>
      <c r="K180" s="235" t="s">
        <v>1</v>
      </c>
      <c r="L180" s="42"/>
      <c r="M180" s="240" t="s">
        <v>1</v>
      </c>
      <c r="N180" s="241" t="s">
        <v>40</v>
      </c>
      <c r="O180" s="89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4" t="s">
        <v>142</v>
      </c>
      <c r="AT180" s="244" t="s">
        <v>137</v>
      </c>
      <c r="AU180" s="244" t="s">
        <v>85</v>
      </c>
      <c r="AY180" s="15" t="s">
        <v>135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5" t="s">
        <v>83</v>
      </c>
      <c r="BK180" s="245">
        <f>ROUND(I180*H180,2)</f>
        <v>0</v>
      </c>
      <c r="BL180" s="15" t="s">
        <v>142</v>
      </c>
      <c r="BM180" s="244" t="s">
        <v>1296</v>
      </c>
    </row>
    <row r="181" spans="1:47" s="2" customFormat="1" ht="12">
      <c r="A181" s="36"/>
      <c r="B181" s="37"/>
      <c r="C181" s="38"/>
      <c r="D181" s="246" t="s">
        <v>144</v>
      </c>
      <c r="E181" s="38"/>
      <c r="F181" s="247" t="s">
        <v>346</v>
      </c>
      <c r="G181" s="38"/>
      <c r="H181" s="38"/>
      <c r="I181" s="142"/>
      <c r="J181" s="38"/>
      <c r="K181" s="38"/>
      <c r="L181" s="42"/>
      <c r="M181" s="248"/>
      <c r="N181" s="249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144</v>
      </c>
      <c r="AU181" s="15" t="s">
        <v>85</v>
      </c>
    </row>
    <row r="182" spans="1:47" s="2" customFormat="1" ht="12">
      <c r="A182" s="36"/>
      <c r="B182" s="37"/>
      <c r="C182" s="38"/>
      <c r="D182" s="246" t="s">
        <v>181</v>
      </c>
      <c r="E182" s="38"/>
      <c r="F182" s="250" t="s">
        <v>1297</v>
      </c>
      <c r="G182" s="38"/>
      <c r="H182" s="38"/>
      <c r="I182" s="142"/>
      <c r="J182" s="38"/>
      <c r="K182" s="38"/>
      <c r="L182" s="42"/>
      <c r="M182" s="248"/>
      <c r="N182" s="249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181</v>
      </c>
      <c r="AU182" s="15" t="s">
        <v>85</v>
      </c>
    </row>
    <row r="183" spans="1:51" s="13" customFormat="1" ht="12">
      <c r="A183" s="13"/>
      <c r="B183" s="251"/>
      <c r="C183" s="252"/>
      <c r="D183" s="246" t="s">
        <v>183</v>
      </c>
      <c r="E183" s="253" t="s">
        <v>1</v>
      </c>
      <c r="F183" s="254" t="s">
        <v>1298</v>
      </c>
      <c r="G183" s="252"/>
      <c r="H183" s="255">
        <v>361.19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183</v>
      </c>
      <c r="AU183" s="261" t="s">
        <v>85</v>
      </c>
      <c r="AV183" s="13" t="s">
        <v>85</v>
      </c>
      <c r="AW183" s="13" t="s">
        <v>31</v>
      </c>
      <c r="AX183" s="13" t="s">
        <v>83</v>
      </c>
      <c r="AY183" s="261" t="s">
        <v>135</v>
      </c>
    </row>
    <row r="184" spans="1:65" s="2" customFormat="1" ht="16.5" customHeight="1">
      <c r="A184" s="36"/>
      <c r="B184" s="37"/>
      <c r="C184" s="233" t="s">
        <v>7</v>
      </c>
      <c r="D184" s="233" t="s">
        <v>137</v>
      </c>
      <c r="E184" s="234" t="s">
        <v>1299</v>
      </c>
      <c r="F184" s="235" t="s">
        <v>350</v>
      </c>
      <c r="G184" s="236" t="s">
        <v>148</v>
      </c>
      <c r="H184" s="237">
        <v>190.1</v>
      </c>
      <c r="I184" s="238"/>
      <c r="J184" s="239">
        <f>ROUND(I184*H184,2)</f>
        <v>0</v>
      </c>
      <c r="K184" s="235" t="s">
        <v>1</v>
      </c>
      <c r="L184" s="42"/>
      <c r="M184" s="240" t="s">
        <v>1</v>
      </c>
      <c r="N184" s="241" t="s">
        <v>40</v>
      </c>
      <c r="O184" s="89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4" t="s">
        <v>142</v>
      </c>
      <c r="AT184" s="244" t="s">
        <v>137</v>
      </c>
      <c r="AU184" s="244" t="s">
        <v>85</v>
      </c>
      <c r="AY184" s="15" t="s">
        <v>135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5" t="s">
        <v>83</v>
      </c>
      <c r="BK184" s="245">
        <f>ROUND(I184*H184,2)</f>
        <v>0</v>
      </c>
      <c r="BL184" s="15" t="s">
        <v>142</v>
      </c>
      <c r="BM184" s="244" t="s">
        <v>1300</v>
      </c>
    </row>
    <row r="185" spans="1:47" s="2" customFormat="1" ht="12">
      <c r="A185" s="36"/>
      <c r="B185" s="37"/>
      <c r="C185" s="38"/>
      <c r="D185" s="246" t="s">
        <v>144</v>
      </c>
      <c r="E185" s="38"/>
      <c r="F185" s="247" t="s">
        <v>352</v>
      </c>
      <c r="G185" s="38"/>
      <c r="H185" s="38"/>
      <c r="I185" s="142"/>
      <c r="J185" s="38"/>
      <c r="K185" s="38"/>
      <c r="L185" s="42"/>
      <c r="M185" s="248"/>
      <c r="N185" s="249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144</v>
      </c>
      <c r="AU185" s="15" t="s">
        <v>85</v>
      </c>
    </row>
    <row r="186" spans="1:47" s="2" customFormat="1" ht="12">
      <c r="A186" s="36"/>
      <c r="B186" s="37"/>
      <c r="C186" s="38"/>
      <c r="D186" s="246" t="s">
        <v>181</v>
      </c>
      <c r="E186" s="38"/>
      <c r="F186" s="250" t="s">
        <v>353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181</v>
      </c>
      <c r="AU186" s="15" t="s">
        <v>85</v>
      </c>
    </row>
    <row r="187" spans="1:65" s="2" customFormat="1" ht="21.75" customHeight="1">
      <c r="A187" s="36"/>
      <c r="B187" s="37"/>
      <c r="C187" s="233" t="s">
        <v>264</v>
      </c>
      <c r="D187" s="233" t="s">
        <v>137</v>
      </c>
      <c r="E187" s="234" t="s">
        <v>628</v>
      </c>
      <c r="F187" s="235" t="s">
        <v>629</v>
      </c>
      <c r="G187" s="236" t="s">
        <v>148</v>
      </c>
      <c r="H187" s="237">
        <v>20.5</v>
      </c>
      <c r="I187" s="238"/>
      <c r="J187" s="239">
        <f>ROUND(I187*H187,2)</f>
        <v>0</v>
      </c>
      <c r="K187" s="235" t="s">
        <v>141</v>
      </c>
      <c r="L187" s="42"/>
      <c r="M187" s="240" t="s">
        <v>1</v>
      </c>
      <c r="N187" s="241" t="s">
        <v>40</v>
      </c>
      <c r="O187" s="89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142</v>
      </c>
      <c r="AT187" s="244" t="s">
        <v>137</v>
      </c>
      <c r="AU187" s="244" t="s">
        <v>85</v>
      </c>
      <c r="AY187" s="15" t="s">
        <v>135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83</v>
      </c>
      <c r="BK187" s="245">
        <f>ROUND(I187*H187,2)</f>
        <v>0</v>
      </c>
      <c r="BL187" s="15" t="s">
        <v>142</v>
      </c>
      <c r="BM187" s="244" t="s">
        <v>1301</v>
      </c>
    </row>
    <row r="188" spans="1:47" s="2" customFormat="1" ht="12">
      <c r="A188" s="36"/>
      <c r="B188" s="37"/>
      <c r="C188" s="38"/>
      <c r="D188" s="246" t="s">
        <v>144</v>
      </c>
      <c r="E188" s="38"/>
      <c r="F188" s="247" t="s">
        <v>631</v>
      </c>
      <c r="G188" s="38"/>
      <c r="H188" s="38"/>
      <c r="I188" s="142"/>
      <c r="J188" s="38"/>
      <c r="K188" s="38"/>
      <c r="L188" s="42"/>
      <c r="M188" s="248"/>
      <c r="N188" s="249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144</v>
      </c>
      <c r="AU188" s="15" t="s">
        <v>85</v>
      </c>
    </row>
    <row r="189" spans="1:47" s="2" customFormat="1" ht="12">
      <c r="A189" s="36"/>
      <c r="B189" s="37"/>
      <c r="C189" s="38"/>
      <c r="D189" s="246" t="s">
        <v>181</v>
      </c>
      <c r="E189" s="38"/>
      <c r="F189" s="250" t="s">
        <v>632</v>
      </c>
      <c r="G189" s="38"/>
      <c r="H189" s="38"/>
      <c r="I189" s="142"/>
      <c r="J189" s="38"/>
      <c r="K189" s="38"/>
      <c r="L189" s="42"/>
      <c r="M189" s="248"/>
      <c r="N189" s="249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181</v>
      </c>
      <c r="AU189" s="15" t="s">
        <v>85</v>
      </c>
    </row>
    <row r="190" spans="1:65" s="2" customFormat="1" ht="21.75" customHeight="1">
      <c r="A190" s="36"/>
      <c r="B190" s="37"/>
      <c r="C190" s="233" t="s">
        <v>382</v>
      </c>
      <c r="D190" s="233" t="s">
        <v>137</v>
      </c>
      <c r="E190" s="234" t="s">
        <v>633</v>
      </c>
      <c r="F190" s="235" t="s">
        <v>634</v>
      </c>
      <c r="G190" s="236" t="s">
        <v>148</v>
      </c>
      <c r="H190" s="237">
        <v>20.5</v>
      </c>
      <c r="I190" s="238"/>
      <c r="J190" s="239">
        <f>ROUND(I190*H190,2)</f>
        <v>0</v>
      </c>
      <c r="K190" s="235" t="s">
        <v>141</v>
      </c>
      <c r="L190" s="42"/>
      <c r="M190" s="240" t="s">
        <v>1</v>
      </c>
      <c r="N190" s="241" t="s">
        <v>40</v>
      </c>
      <c r="O190" s="89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4" t="s">
        <v>142</v>
      </c>
      <c r="AT190" s="244" t="s">
        <v>137</v>
      </c>
      <c r="AU190" s="244" t="s">
        <v>85</v>
      </c>
      <c r="AY190" s="15" t="s">
        <v>135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5" t="s">
        <v>83</v>
      </c>
      <c r="BK190" s="245">
        <f>ROUND(I190*H190,2)</f>
        <v>0</v>
      </c>
      <c r="BL190" s="15" t="s">
        <v>142</v>
      </c>
      <c r="BM190" s="244" t="s">
        <v>1302</v>
      </c>
    </row>
    <row r="191" spans="1:47" s="2" customFormat="1" ht="12">
      <c r="A191" s="36"/>
      <c r="B191" s="37"/>
      <c r="C191" s="38"/>
      <c r="D191" s="246" t="s">
        <v>144</v>
      </c>
      <c r="E191" s="38"/>
      <c r="F191" s="247" t="s">
        <v>636</v>
      </c>
      <c r="G191" s="38"/>
      <c r="H191" s="38"/>
      <c r="I191" s="142"/>
      <c r="J191" s="38"/>
      <c r="K191" s="38"/>
      <c r="L191" s="42"/>
      <c r="M191" s="248"/>
      <c r="N191" s="249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144</v>
      </c>
      <c r="AU191" s="15" t="s">
        <v>85</v>
      </c>
    </row>
    <row r="192" spans="1:47" s="2" customFormat="1" ht="12">
      <c r="A192" s="36"/>
      <c r="B192" s="37"/>
      <c r="C192" s="38"/>
      <c r="D192" s="246" t="s">
        <v>181</v>
      </c>
      <c r="E192" s="38"/>
      <c r="F192" s="250" t="s">
        <v>637</v>
      </c>
      <c r="G192" s="38"/>
      <c r="H192" s="38"/>
      <c r="I192" s="142"/>
      <c r="J192" s="38"/>
      <c r="K192" s="38"/>
      <c r="L192" s="42"/>
      <c r="M192" s="248"/>
      <c r="N192" s="249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181</v>
      </c>
      <c r="AU192" s="15" t="s">
        <v>85</v>
      </c>
    </row>
    <row r="193" spans="1:65" s="2" customFormat="1" ht="21.75" customHeight="1">
      <c r="A193" s="36"/>
      <c r="B193" s="37"/>
      <c r="C193" s="233" t="s">
        <v>389</v>
      </c>
      <c r="D193" s="233" t="s">
        <v>137</v>
      </c>
      <c r="E193" s="234" t="s">
        <v>1303</v>
      </c>
      <c r="F193" s="235" t="s">
        <v>359</v>
      </c>
      <c r="G193" s="236" t="s">
        <v>140</v>
      </c>
      <c r="H193" s="237">
        <v>736.9</v>
      </c>
      <c r="I193" s="238"/>
      <c r="J193" s="239">
        <f>ROUND(I193*H193,2)</f>
        <v>0</v>
      </c>
      <c r="K193" s="235" t="s">
        <v>1</v>
      </c>
      <c r="L193" s="42"/>
      <c r="M193" s="240" t="s">
        <v>1</v>
      </c>
      <c r="N193" s="241" t="s">
        <v>40</v>
      </c>
      <c r="O193" s="89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4" t="s">
        <v>142</v>
      </c>
      <c r="AT193" s="244" t="s">
        <v>137</v>
      </c>
      <c r="AU193" s="244" t="s">
        <v>85</v>
      </c>
      <c r="AY193" s="15" t="s">
        <v>135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5" t="s">
        <v>83</v>
      </c>
      <c r="BK193" s="245">
        <f>ROUND(I193*H193,2)</f>
        <v>0</v>
      </c>
      <c r="BL193" s="15" t="s">
        <v>142</v>
      </c>
      <c r="BM193" s="244" t="s">
        <v>1304</v>
      </c>
    </row>
    <row r="194" spans="1:47" s="2" customFormat="1" ht="12">
      <c r="A194" s="36"/>
      <c r="B194" s="37"/>
      <c r="C194" s="38"/>
      <c r="D194" s="246" t="s">
        <v>144</v>
      </c>
      <c r="E194" s="38"/>
      <c r="F194" s="247" t="s">
        <v>361</v>
      </c>
      <c r="G194" s="38"/>
      <c r="H194" s="38"/>
      <c r="I194" s="142"/>
      <c r="J194" s="38"/>
      <c r="K194" s="38"/>
      <c r="L194" s="42"/>
      <c r="M194" s="248"/>
      <c r="N194" s="249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144</v>
      </c>
      <c r="AU194" s="15" t="s">
        <v>85</v>
      </c>
    </row>
    <row r="195" spans="1:47" s="2" customFormat="1" ht="12">
      <c r="A195" s="36"/>
      <c r="B195" s="37"/>
      <c r="C195" s="38"/>
      <c r="D195" s="246" t="s">
        <v>181</v>
      </c>
      <c r="E195" s="38"/>
      <c r="F195" s="250" t="s">
        <v>889</v>
      </c>
      <c r="G195" s="38"/>
      <c r="H195" s="38"/>
      <c r="I195" s="142"/>
      <c r="J195" s="38"/>
      <c r="K195" s="38"/>
      <c r="L195" s="42"/>
      <c r="M195" s="248"/>
      <c r="N195" s="249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181</v>
      </c>
      <c r="AU195" s="15" t="s">
        <v>85</v>
      </c>
    </row>
    <row r="196" spans="1:63" s="12" customFormat="1" ht="22.8" customHeight="1">
      <c r="A196" s="12"/>
      <c r="B196" s="217"/>
      <c r="C196" s="218"/>
      <c r="D196" s="219" t="s">
        <v>74</v>
      </c>
      <c r="E196" s="231" t="s">
        <v>1305</v>
      </c>
      <c r="F196" s="231" t="s">
        <v>1306</v>
      </c>
      <c r="G196" s="218"/>
      <c r="H196" s="218"/>
      <c r="I196" s="221"/>
      <c r="J196" s="232">
        <f>BK196</f>
        <v>0</v>
      </c>
      <c r="K196" s="218"/>
      <c r="L196" s="223"/>
      <c r="M196" s="224"/>
      <c r="N196" s="225"/>
      <c r="O196" s="225"/>
      <c r="P196" s="226">
        <f>SUM(P197:P222)</f>
        <v>0</v>
      </c>
      <c r="Q196" s="225"/>
      <c r="R196" s="226">
        <f>SUM(R197:R222)</f>
        <v>0</v>
      </c>
      <c r="S196" s="225"/>
      <c r="T196" s="227">
        <f>SUM(T197:T222)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8" t="s">
        <v>83</v>
      </c>
      <c r="AT196" s="229" t="s">
        <v>74</v>
      </c>
      <c r="AU196" s="229" t="s">
        <v>83</v>
      </c>
      <c r="AY196" s="228" t="s">
        <v>135</v>
      </c>
      <c r="BK196" s="230">
        <f>SUM(BK197:BK222)</f>
        <v>0</v>
      </c>
    </row>
    <row r="197" spans="1:65" s="2" customFormat="1" ht="33" customHeight="1">
      <c r="A197" s="36"/>
      <c r="B197" s="37"/>
      <c r="C197" s="233" t="s">
        <v>394</v>
      </c>
      <c r="D197" s="233" t="s">
        <v>137</v>
      </c>
      <c r="E197" s="234" t="s">
        <v>1307</v>
      </c>
      <c r="F197" s="235" t="s">
        <v>807</v>
      </c>
      <c r="G197" s="236" t="s">
        <v>148</v>
      </c>
      <c r="H197" s="237">
        <v>368.5</v>
      </c>
      <c r="I197" s="238"/>
      <c r="J197" s="239">
        <f>ROUND(I197*H197,2)</f>
        <v>0</v>
      </c>
      <c r="K197" s="235" t="s">
        <v>1</v>
      </c>
      <c r="L197" s="42"/>
      <c r="M197" s="240" t="s">
        <v>1</v>
      </c>
      <c r="N197" s="241" t="s">
        <v>40</v>
      </c>
      <c r="O197" s="89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4" t="s">
        <v>142</v>
      </c>
      <c r="AT197" s="244" t="s">
        <v>137</v>
      </c>
      <c r="AU197" s="244" t="s">
        <v>85</v>
      </c>
      <c r="AY197" s="15" t="s">
        <v>135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15" t="s">
        <v>83</v>
      </c>
      <c r="BK197" s="245">
        <f>ROUND(I197*H197,2)</f>
        <v>0</v>
      </c>
      <c r="BL197" s="15" t="s">
        <v>142</v>
      </c>
      <c r="BM197" s="244" t="s">
        <v>1308</v>
      </c>
    </row>
    <row r="198" spans="1:47" s="2" customFormat="1" ht="12">
      <c r="A198" s="36"/>
      <c r="B198" s="37"/>
      <c r="C198" s="38"/>
      <c r="D198" s="246" t="s">
        <v>144</v>
      </c>
      <c r="E198" s="38"/>
      <c r="F198" s="247" t="s">
        <v>809</v>
      </c>
      <c r="G198" s="38"/>
      <c r="H198" s="38"/>
      <c r="I198" s="142"/>
      <c r="J198" s="38"/>
      <c r="K198" s="38"/>
      <c r="L198" s="42"/>
      <c r="M198" s="248"/>
      <c r="N198" s="249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144</v>
      </c>
      <c r="AU198" s="15" t="s">
        <v>85</v>
      </c>
    </row>
    <row r="199" spans="1:65" s="2" customFormat="1" ht="21.75" customHeight="1">
      <c r="A199" s="36"/>
      <c r="B199" s="37"/>
      <c r="C199" s="233" t="s">
        <v>400</v>
      </c>
      <c r="D199" s="233" t="s">
        <v>137</v>
      </c>
      <c r="E199" s="234" t="s">
        <v>1309</v>
      </c>
      <c r="F199" s="235" t="s">
        <v>309</v>
      </c>
      <c r="G199" s="236" t="s">
        <v>148</v>
      </c>
      <c r="H199" s="237">
        <v>73.7</v>
      </c>
      <c r="I199" s="238"/>
      <c r="J199" s="239">
        <f>ROUND(I199*H199,2)</f>
        <v>0</v>
      </c>
      <c r="K199" s="235" t="s">
        <v>1</v>
      </c>
      <c r="L199" s="42"/>
      <c r="M199" s="240" t="s">
        <v>1</v>
      </c>
      <c r="N199" s="241" t="s">
        <v>40</v>
      </c>
      <c r="O199" s="89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142</v>
      </c>
      <c r="AT199" s="244" t="s">
        <v>137</v>
      </c>
      <c r="AU199" s="244" t="s">
        <v>85</v>
      </c>
      <c r="AY199" s="15" t="s">
        <v>135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83</v>
      </c>
      <c r="BK199" s="245">
        <f>ROUND(I199*H199,2)</f>
        <v>0</v>
      </c>
      <c r="BL199" s="15" t="s">
        <v>142</v>
      </c>
      <c r="BM199" s="244" t="s">
        <v>1310</v>
      </c>
    </row>
    <row r="200" spans="1:47" s="2" customFormat="1" ht="12">
      <c r="A200" s="36"/>
      <c r="B200" s="37"/>
      <c r="C200" s="38"/>
      <c r="D200" s="246" t="s">
        <v>144</v>
      </c>
      <c r="E200" s="38"/>
      <c r="F200" s="247" t="s">
        <v>311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144</v>
      </c>
      <c r="AU200" s="15" t="s">
        <v>85</v>
      </c>
    </row>
    <row r="201" spans="1:47" s="2" customFormat="1" ht="12">
      <c r="A201" s="36"/>
      <c r="B201" s="37"/>
      <c r="C201" s="38"/>
      <c r="D201" s="246" t="s">
        <v>181</v>
      </c>
      <c r="E201" s="38"/>
      <c r="F201" s="250" t="s">
        <v>1311</v>
      </c>
      <c r="G201" s="38"/>
      <c r="H201" s="38"/>
      <c r="I201" s="142"/>
      <c r="J201" s="38"/>
      <c r="K201" s="38"/>
      <c r="L201" s="42"/>
      <c r="M201" s="248"/>
      <c r="N201" s="249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181</v>
      </c>
      <c r="AU201" s="15" t="s">
        <v>85</v>
      </c>
    </row>
    <row r="202" spans="1:51" s="13" customFormat="1" ht="12">
      <c r="A202" s="13"/>
      <c r="B202" s="251"/>
      <c r="C202" s="252"/>
      <c r="D202" s="246" t="s">
        <v>183</v>
      </c>
      <c r="E202" s="253" t="s">
        <v>1</v>
      </c>
      <c r="F202" s="254" t="s">
        <v>1312</v>
      </c>
      <c r="G202" s="252"/>
      <c r="H202" s="255">
        <v>73.7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183</v>
      </c>
      <c r="AU202" s="261" t="s">
        <v>85</v>
      </c>
      <c r="AV202" s="13" t="s">
        <v>85</v>
      </c>
      <c r="AW202" s="13" t="s">
        <v>31</v>
      </c>
      <c r="AX202" s="13" t="s">
        <v>83</v>
      </c>
      <c r="AY202" s="261" t="s">
        <v>135</v>
      </c>
    </row>
    <row r="203" spans="1:65" s="2" customFormat="1" ht="21.75" customHeight="1">
      <c r="A203" s="36"/>
      <c r="B203" s="37"/>
      <c r="C203" s="233" t="s">
        <v>406</v>
      </c>
      <c r="D203" s="233" t="s">
        <v>137</v>
      </c>
      <c r="E203" s="234" t="s">
        <v>1313</v>
      </c>
      <c r="F203" s="235" t="s">
        <v>304</v>
      </c>
      <c r="G203" s="236" t="s">
        <v>148</v>
      </c>
      <c r="H203" s="237">
        <v>368.5</v>
      </c>
      <c r="I203" s="238"/>
      <c r="J203" s="239">
        <f>ROUND(I203*H203,2)</f>
        <v>0</v>
      </c>
      <c r="K203" s="235" t="s">
        <v>1</v>
      </c>
      <c r="L203" s="42"/>
      <c r="M203" s="240" t="s">
        <v>1</v>
      </c>
      <c r="N203" s="241" t="s">
        <v>40</v>
      </c>
      <c r="O203" s="89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4" t="s">
        <v>142</v>
      </c>
      <c r="AT203" s="244" t="s">
        <v>137</v>
      </c>
      <c r="AU203" s="244" t="s">
        <v>85</v>
      </c>
      <c r="AY203" s="15" t="s">
        <v>135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5" t="s">
        <v>83</v>
      </c>
      <c r="BK203" s="245">
        <f>ROUND(I203*H203,2)</f>
        <v>0</v>
      </c>
      <c r="BL203" s="15" t="s">
        <v>142</v>
      </c>
      <c r="BM203" s="244" t="s">
        <v>1314</v>
      </c>
    </row>
    <row r="204" spans="1:47" s="2" customFormat="1" ht="12">
      <c r="A204" s="36"/>
      <c r="B204" s="37"/>
      <c r="C204" s="38"/>
      <c r="D204" s="246" t="s">
        <v>144</v>
      </c>
      <c r="E204" s="38"/>
      <c r="F204" s="247" t="s">
        <v>306</v>
      </c>
      <c r="G204" s="38"/>
      <c r="H204" s="38"/>
      <c r="I204" s="142"/>
      <c r="J204" s="38"/>
      <c r="K204" s="38"/>
      <c r="L204" s="42"/>
      <c r="M204" s="248"/>
      <c r="N204" s="249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144</v>
      </c>
      <c r="AU204" s="15" t="s">
        <v>85</v>
      </c>
    </row>
    <row r="205" spans="1:47" s="2" customFormat="1" ht="12">
      <c r="A205" s="36"/>
      <c r="B205" s="37"/>
      <c r="C205" s="38"/>
      <c r="D205" s="246" t="s">
        <v>181</v>
      </c>
      <c r="E205" s="38"/>
      <c r="F205" s="250" t="s">
        <v>1315</v>
      </c>
      <c r="G205" s="38"/>
      <c r="H205" s="38"/>
      <c r="I205" s="142"/>
      <c r="J205" s="38"/>
      <c r="K205" s="38"/>
      <c r="L205" s="42"/>
      <c r="M205" s="248"/>
      <c r="N205" s="249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181</v>
      </c>
      <c r="AU205" s="15" t="s">
        <v>85</v>
      </c>
    </row>
    <row r="206" spans="1:65" s="2" customFormat="1" ht="21.75" customHeight="1">
      <c r="A206" s="36"/>
      <c r="B206" s="37"/>
      <c r="C206" s="233" t="s">
        <v>410</v>
      </c>
      <c r="D206" s="233" t="s">
        <v>137</v>
      </c>
      <c r="E206" s="234" t="s">
        <v>320</v>
      </c>
      <c r="F206" s="235" t="s">
        <v>315</v>
      </c>
      <c r="G206" s="236" t="s">
        <v>148</v>
      </c>
      <c r="H206" s="237">
        <v>368.5</v>
      </c>
      <c r="I206" s="238"/>
      <c r="J206" s="239">
        <f>ROUND(I206*H206,2)</f>
        <v>0</v>
      </c>
      <c r="K206" s="235" t="s">
        <v>1</v>
      </c>
      <c r="L206" s="42"/>
      <c r="M206" s="240" t="s">
        <v>1</v>
      </c>
      <c r="N206" s="241" t="s">
        <v>40</v>
      </c>
      <c r="O206" s="89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44" t="s">
        <v>142</v>
      </c>
      <c r="AT206" s="244" t="s">
        <v>137</v>
      </c>
      <c r="AU206" s="244" t="s">
        <v>85</v>
      </c>
      <c r="AY206" s="15" t="s">
        <v>135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5" t="s">
        <v>83</v>
      </c>
      <c r="BK206" s="245">
        <f>ROUND(I206*H206,2)</f>
        <v>0</v>
      </c>
      <c r="BL206" s="15" t="s">
        <v>142</v>
      </c>
      <c r="BM206" s="244" t="s">
        <v>1316</v>
      </c>
    </row>
    <row r="207" spans="1:47" s="2" customFormat="1" ht="12">
      <c r="A207" s="36"/>
      <c r="B207" s="37"/>
      <c r="C207" s="38"/>
      <c r="D207" s="246" t="s">
        <v>144</v>
      </c>
      <c r="E207" s="38"/>
      <c r="F207" s="247" t="s">
        <v>317</v>
      </c>
      <c r="G207" s="38"/>
      <c r="H207" s="38"/>
      <c r="I207" s="142"/>
      <c r="J207" s="38"/>
      <c r="K207" s="38"/>
      <c r="L207" s="42"/>
      <c r="M207" s="248"/>
      <c r="N207" s="249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144</v>
      </c>
      <c r="AU207" s="15" t="s">
        <v>85</v>
      </c>
    </row>
    <row r="208" spans="1:47" s="2" customFormat="1" ht="12">
      <c r="A208" s="36"/>
      <c r="B208" s="37"/>
      <c r="C208" s="38"/>
      <c r="D208" s="246" t="s">
        <v>181</v>
      </c>
      <c r="E208" s="38"/>
      <c r="F208" s="250" t="s">
        <v>1317</v>
      </c>
      <c r="G208" s="38"/>
      <c r="H208" s="38"/>
      <c r="I208" s="142"/>
      <c r="J208" s="38"/>
      <c r="K208" s="38"/>
      <c r="L208" s="42"/>
      <c r="M208" s="248"/>
      <c r="N208" s="249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181</v>
      </c>
      <c r="AU208" s="15" t="s">
        <v>85</v>
      </c>
    </row>
    <row r="209" spans="1:65" s="2" customFormat="1" ht="33" customHeight="1">
      <c r="A209" s="36"/>
      <c r="B209" s="37"/>
      <c r="C209" s="233" t="s">
        <v>415</v>
      </c>
      <c r="D209" s="233" t="s">
        <v>137</v>
      </c>
      <c r="E209" s="234" t="s">
        <v>329</v>
      </c>
      <c r="F209" s="235" t="s">
        <v>324</v>
      </c>
      <c r="G209" s="236" t="s">
        <v>148</v>
      </c>
      <c r="H209" s="237">
        <v>5527.5</v>
      </c>
      <c r="I209" s="238"/>
      <c r="J209" s="239">
        <f>ROUND(I209*H209,2)</f>
        <v>0</v>
      </c>
      <c r="K209" s="235" t="s">
        <v>1</v>
      </c>
      <c r="L209" s="42"/>
      <c r="M209" s="240" t="s">
        <v>1</v>
      </c>
      <c r="N209" s="241" t="s">
        <v>40</v>
      </c>
      <c r="O209" s="89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4" t="s">
        <v>142</v>
      </c>
      <c r="AT209" s="244" t="s">
        <v>137</v>
      </c>
      <c r="AU209" s="244" t="s">
        <v>85</v>
      </c>
      <c r="AY209" s="15" t="s">
        <v>135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15" t="s">
        <v>83</v>
      </c>
      <c r="BK209" s="245">
        <f>ROUND(I209*H209,2)</f>
        <v>0</v>
      </c>
      <c r="BL209" s="15" t="s">
        <v>142</v>
      </c>
      <c r="BM209" s="244" t="s">
        <v>1318</v>
      </c>
    </row>
    <row r="210" spans="1:47" s="2" customFormat="1" ht="12">
      <c r="A210" s="36"/>
      <c r="B210" s="37"/>
      <c r="C210" s="38"/>
      <c r="D210" s="246" t="s">
        <v>144</v>
      </c>
      <c r="E210" s="38"/>
      <c r="F210" s="247" t="s">
        <v>326</v>
      </c>
      <c r="G210" s="38"/>
      <c r="H210" s="38"/>
      <c r="I210" s="142"/>
      <c r="J210" s="38"/>
      <c r="K210" s="38"/>
      <c r="L210" s="42"/>
      <c r="M210" s="248"/>
      <c r="N210" s="249"/>
      <c r="O210" s="89"/>
      <c r="P210" s="89"/>
      <c r="Q210" s="89"/>
      <c r="R210" s="89"/>
      <c r="S210" s="89"/>
      <c r="T210" s="9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144</v>
      </c>
      <c r="AU210" s="15" t="s">
        <v>85</v>
      </c>
    </row>
    <row r="211" spans="1:47" s="2" customFormat="1" ht="12">
      <c r="A211" s="36"/>
      <c r="B211" s="37"/>
      <c r="C211" s="38"/>
      <c r="D211" s="246" t="s">
        <v>181</v>
      </c>
      <c r="E211" s="38"/>
      <c r="F211" s="250" t="s">
        <v>331</v>
      </c>
      <c r="G211" s="38"/>
      <c r="H211" s="38"/>
      <c r="I211" s="142"/>
      <c r="J211" s="38"/>
      <c r="K211" s="38"/>
      <c r="L211" s="42"/>
      <c r="M211" s="248"/>
      <c r="N211" s="249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181</v>
      </c>
      <c r="AU211" s="15" t="s">
        <v>85</v>
      </c>
    </row>
    <row r="212" spans="1:51" s="13" customFormat="1" ht="12">
      <c r="A212" s="13"/>
      <c r="B212" s="251"/>
      <c r="C212" s="252"/>
      <c r="D212" s="246" t="s">
        <v>183</v>
      </c>
      <c r="E212" s="253" t="s">
        <v>1</v>
      </c>
      <c r="F212" s="254" t="s">
        <v>1319</v>
      </c>
      <c r="G212" s="252"/>
      <c r="H212" s="255">
        <v>5527.5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183</v>
      </c>
      <c r="AU212" s="261" t="s">
        <v>85</v>
      </c>
      <c r="AV212" s="13" t="s">
        <v>85</v>
      </c>
      <c r="AW212" s="13" t="s">
        <v>31</v>
      </c>
      <c r="AX212" s="13" t="s">
        <v>83</v>
      </c>
      <c r="AY212" s="261" t="s">
        <v>135</v>
      </c>
    </row>
    <row r="213" spans="1:65" s="2" customFormat="1" ht="16.5" customHeight="1">
      <c r="A213" s="36"/>
      <c r="B213" s="37"/>
      <c r="C213" s="233" t="s">
        <v>420</v>
      </c>
      <c r="D213" s="233" t="s">
        <v>137</v>
      </c>
      <c r="E213" s="234" t="s">
        <v>1320</v>
      </c>
      <c r="F213" s="235" t="s">
        <v>350</v>
      </c>
      <c r="G213" s="236" t="s">
        <v>148</v>
      </c>
      <c r="H213" s="237">
        <v>368.5</v>
      </c>
      <c r="I213" s="238"/>
      <c r="J213" s="239">
        <f>ROUND(I213*H213,2)</f>
        <v>0</v>
      </c>
      <c r="K213" s="235" t="s">
        <v>1</v>
      </c>
      <c r="L213" s="42"/>
      <c r="M213" s="240" t="s">
        <v>1</v>
      </c>
      <c r="N213" s="241" t="s">
        <v>40</v>
      </c>
      <c r="O213" s="89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4" t="s">
        <v>142</v>
      </c>
      <c r="AT213" s="244" t="s">
        <v>137</v>
      </c>
      <c r="AU213" s="244" t="s">
        <v>85</v>
      </c>
      <c r="AY213" s="15" t="s">
        <v>135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5" t="s">
        <v>83</v>
      </c>
      <c r="BK213" s="245">
        <f>ROUND(I213*H213,2)</f>
        <v>0</v>
      </c>
      <c r="BL213" s="15" t="s">
        <v>142</v>
      </c>
      <c r="BM213" s="244" t="s">
        <v>1321</v>
      </c>
    </row>
    <row r="214" spans="1:47" s="2" customFormat="1" ht="12">
      <c r="A214" s="36"/>
      <c r="B214" s="37"/>
      <c r="C214" s="38"/>
      <c r="D214" s="246" t="s">
        <v>144</v>
      </c>
      <c r="E214" s="38"/>
      <c r="F214" s="247" t="s">
        <v>352</v>
      </c>
      <c r="G214" s="38"/>
      <c r="H214" s="38"/>
      <c r="I214" s="142"/>
      <c r="J214" s="38"/>
      <c r="K214" s="38"/>
      <c r="L214" s="42"/>
      <c r="M214" s="248"/>
      <c r="N214" s="249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144</v>
      </c>
      <c r="AU214" s="15" t="s">
        <v>85</v>
      </c>
    </row>
    <row r="215" spans="1:47" s="2" customFormat="1" ht="12">
      <c r="A215" s="36"/>
      <c r="B215" s="37"/>
      <c r="C215" s="38"/>
      <c r="D215" s="246" t="s">
        <v>181</v>
      </c>
      <c r="E215" s="38"/>
      <c r="F215" s="250" t="s">
        <v>1322</v>
      </c>
      <c r="G215" s="38"/>
      <c r="H215" s="38"/>
      <c r="I215" s="142"/>
      <c r="J215" s="38"/>
      <c r="K215" s="38"/>
      <c r="L215" s="42"/>
      <c r="M215" s="248"/>
      <c r="N215" s="249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181</v>
      </c>
      <c r="AU215" s="15" t="s">
        <v>85</v>
      </c>
    </row>
    <row r="216" spans="1:65" s="2" customFormat="1" ht="21.75" customHeight="1">
      <c r="A216" s="36"/>
      <c r="B216" s="37"/>
      <c r="C216" s="233" t="s">
        <v>425</v>
      </c>
      <c r="D216" s="233" t="s">
        <v>137</v>
      </c>
      <c r="E216" s="234" t="s">
        <v>1323</v>
      </c>
      <c r="F216" s="235" t="s">
        <v>343</v>
      </c>
      <c r="G216" s="236" t="s">
        <v>344</v>
      </c>
      <c r="H216" s="237">
        <v>700.15</v>
      </c>
      <c r="I216" s="238"/>
      <c r="J216" s="239">
        <f>ROUND(I216*H216,2)</f>
        <v>0</v>
      </c>
      <c r="K216" s="235" t="s">
        <v>1</v>
      </c>
      <c r="L216" s="42"/>
      <c r="M216" s="240" t="s">
        <v>1</v>
      </c>
      <c r="N216" s="241" t="s">
        <v>40</v>
      </c>
      <c r="O216" s="89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4" t="s">
        <v>142</v>
      </c>
      <c r="AT216" s="244" t="s">
        <v>137</v>
      </c>
      <c r="AU216" s="244" t="s">
        <v>85</v>
      </c>
      <c r="AY216" s="15" t="s">
        <v>135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15" t="s">
        <v>83</v>
      </c>
      <c r="BK216" s="245">
        <f>ROUND(I216*H216,2)</f>
        <v>0</v>
      </c>
      <c r="BL216" s="15" t="s">
        <v>142</v>
      </c>
      <c r="BM216" s="244" t="s">
        <v>1324</v>
      </c>
    </row>
    <row r="217" spans="1:47" s="2" customFormat="1" ht="12">
      <c r="A217" s="36"/>
      <c r="B217" s="37"/>
      <c r="C217" s="38"/>
      <c r="D217" s="246" t="s">
        <v>144</v>
      </c>
      <c r="E217" s="38"/>
      <c r="F217" s="247" t="s">
        <v>346</v>
      </c>
      <c r="G217" s="38"/>
      <c r="H217" s="38"/>
      <c r="I217" s="142"/>
      <c r="J217" s="38"/>
      <c r="K217" s="38"/>
      <c r="L217" s="42"/>
      <c r="M217" s="248"/>
      <c r="N217" s="249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144</v>
      </c>
      <c r="AU217" s="15" t="s">
        <v>85</v>
      </c>
    </row>
    <row r="218" spans="1:47" s="2" customFormat="1" ht="12">
      <c r="A218" s="36"/>
      <c r="B218" s="37"/>
      <c r="C218" s="38"/>
      <c r="D218" s="246" t="s">
        <v>181</v>
      </c>
      <c r="E218" s="38"/>
      <c r="F218" s="250" t="s">
        <v>1325</v>
      </c>
      <c r="G218" s="38"/>
      <c r="H218" s="38"/>
      <c r="I218" s="142"/>
      <c r="J218" s="38"/>
      <c r="K218" s="38"/>
      <c r="L218" s="42"/>
      <c r="M218" s="248"/>
      <c r="N218" s="249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181</v>
      </c>
      <c r="AU218" s="15" t="s">
        <v>85</v>
      </c>
    </row>
    <row r="219" spans="1:51" s="13" customFormat="1" ht="12">
      <c r="A219" s="13"/>
      <c r="B219" s="251"/>
      <c r="C219" s="252"/>
      <c r="D219" s="246" t="s">
        <v>183</v>
      </c>
      <c r="E219" s="253" t="s">
        <v>1</v>
      </c>
      <c r="F219" s="254" t="s">
        <v>1326</v>
      </c>
      <c r="G219" s="252"/>
      <c r="H219" s="255">
        <v>700.15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1" t="s">
        <v>183</v>
      </c>
      <c r="AU219" s="261" t="s">
        <v>85</v>
      </c>
      <c r="AV219" s="13" t="s">
        <v>85</v>
      </c>
      <c r="AW219" s="13" t="s">
        <v>31</v>
      </c>
      <c r="AX219" s="13" t="s">
        <v>83</v>
      </c>
      <c r="AY219" s="261" t="s">
        <v>135</v>
      </c>
    </row>
    <row r="220" spans="1:65" s="2" customFormat="1" ht="21.75" customHeight="1">
      <c r="A220" s="36"/>
      <c r="B220" s="37"/>
      <c r="C220" s="233" t="s">
        <v>431</v>
      </c>
      <c r="D220" s="233" t="s">
        <v>137</v>
      </c>
      <c r="E220" s="234" t="s">
        <v>1327</v>
      </c>
      <c r="F220" s="235" t="s">
        <v>359</v>
      </c>
      <c r="G220" s="236" t="s">
        <v>140</v>
      </c>
      <c r="H220" s="237">
        <v>736.9</v>
      </c>
      <c r="I220" s="238"/>
      <c r="J220" s="239">
        <f>ROUND(I220*H220,2)</f>
        <v>0</v>
      </c>
      <c r="K220" s="235" t="s">
        <v>1</v>
      </c>
      <c r="L220" s="42"/>
      <c r="M220" s="240" t="s">
        <v>1</v>
      </c>
      <c r="N220" s="241" t="s">
        <v>40</v>
      </c>
      <c r="O220" s="89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4" t="s">
        <v>142</v>
      </c>
      <c r="AT220" s="244" t="s">
        <v>137</v>
      </c>
      <c r="AU220" s="244" t="s">
        <v>85</v>
      </c>
      <c r="AY220" s="15" t="s">
        <v>135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5" t="s">
        <v>83</v>
      </c>
      <c r="BK220" s="245">
        <f>ROUND(I220*H220,2)</f>
        <v>0</v>
      </c>
      <c r="BL220" s="15" t="s">
        <v>142</v>
      </c>
      <c r="BM220" s="244" t="s">
        <v>1328</v>
      </c>
    </row>
    <row r="221" spans="1:47" s="2" customFormat="1" ht="12">
      <c r="A221" s="36"/>
      <c r="B221" s="37"/>
      <c r="C221" s="38"/>
      <c r="D221" s="246" t="s">
        <v>144</v>
      </c>
      <c r="E221" s="38"/>
      <c r="F221" s="247" t="s">
        <v>361</v>
      </c>
      <c r="G221" s="38"/>
      <c r="H221" s="38"/>
      <c r="I221" s="142"/>
      <c r="J221" s="38"/>
      <c r="K221" s="38"/>
      <c r="L221" s="42"/>
      <c r="M221" s="248"/>
      <c r="N221" s="249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144</v>
      </c>
      <c r="AU221" s="15" t="s">
        <v>85</v>
      </c>
    </row>
    <row r="222" spans="1:47" s="2" customFormat="1" ht="12">
      <c r="A222" s="36"/>
      <c r="B222" s="37"/>
      <c r="C222" s="38"/>
      <c r="D222" s="246" t="s">
        <v>181</v>
      </c>
      <c r="E222" s="38"/>
      <c r="F222" s="250" t="s">
        <v>889</v>
      </c>
      <c r="G222" s="38"/>
      <c r="H222" s="38"/>
      <c r="I222" s="142"/>
      <c r="J222" s="38"/>
      <c r="K222" s="38"/>
      <c r="L222" s="42"/>
      <c r="M222" s="248"/>
      <c r="N222" s="249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181</v>
      </c>
      <c r="AU222" s="15" t="s">
        <v>85</v>
      </c>
    </row>
    <row r="223" spans="1:63" s="12" customFormat="1" ht="22.8" customHeight="1">
      <c r="A223" s="12"/>
      <c r="B223" s="217"/>
      <c r="C223" s="218"/>
      <c r="D223" s="219" t="s">
        <v>74</v>
      </c>
      <c r="E223" s="231" t="s">
        <v>85</v>
      </c>
      <c r="F223" s="231" t="s">
        <v>639</v>
      </c>
      <c r="G223" s="218"/>
      <c r="H223" s="218"/>
      <c r="I223" s="221"/>
      <c r="J223" s="232">
        <f>BK223</f>
        <v>0</v>
      </c>
      <c r="K223" s="218"/>
      <c r="L223" s="223"/>
      <c r="M223" s="224"/>
      <c r="N223" s="225"/>
      <c r="O223" s="225"/>
      <c r="P223" s="226">
        <f>SUM(P224:P225)</f>
        <v>0</v>
      </c>
      <c r="Q223" s="225"/>
      <c r="R223" s="226">
        <f>SUM(R224:R225)</f>
        <v>7.392060000000001</v>
      </c>
      <c r="S223" s="225"/>
      <c r="T223" s="227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8" t="s">
        <v>83</v>
      </c>
      <c r="AT223" s="229" t="s">
        <v>74</v>
      </c>
      <c r="AU223" s="229" t="s">
        <v>83</v>
      </c>
      <c r="AY223" s="228" t="s">
        <v>135</v>
      </c>
      <c r="BK223" s="230">
        <f>SUM(BK224:BK225)</f>
        <v>0</v>
      </c>
    </row>
    <row r="224" spans="1:65" s="2" customFormat="1" ht="33" customHeight="1">
      <c r="A224" s="36"/>
      <c r="B224" s="37"/>
      <c r="C224" s="233" t="s">
        <v>436</v>
      </c>
      <c r="D224" s="233" t="s">
        <v>137</v>
      </c>
      <c r="E224" s="234" t="s">
        <v>640</v>
      </c>
      <c r="F224" s="235" t="s">
        <v>641</v>
      </c>
      <c r="G224" s="236" t="s">
        <v>292</v>
      </c>
      <c r="H224" s="237">
        <v>27</v>
      </c>
      <c r="I224" s="238"/>
      <c r="J224" s="239">
        <f>ROUND(I224*H224,2)</f>
        <v>0</v>
      </c>
      <c r="K224" s="235" t="s">
        <v>141</v>
      </c>
      <c r="L224" s="42"/>
      <c r="M224" s="240" t="s">
        <v>1</v>
      </c>
      <c r="N224" s="241" t="s">
        <v>40</v>
      </c>
      <c r="O224" s="89"/>
      <c r="P224" s="242">
        <f>O224*H224</f>
        <v>0</v>
      </c>
      <c r="Q224" s="242">
        <v>0.27378</v>
      </c>
      <c r="R224" s="242">
        <f>Q224*H224</f>
        <v>7.392060000000001</v>
      </c>
      <c r="S224" s="242">
        <v>0</v>
      </c>
      <c r="T224" s="243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44" t="s">
        <v>142</v>
      </c>
      <c r="AT224" s="244" t="s">
        <v>137</v>
      </c>
      <c r="AU224" s="244" t="s">
        <v>85</v>
      </c>
      <c r="AY224" s="15" t="s">
        <v>135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15" t="s">
        <v>83</v>
      </c>
      <c r="BK224" s="245">
        <f>ROUND(I224*H224,2)</f>
        <v>0</v>
      </c>
      <c r="BL224" s="15" t="s">
        <v>142</v>
      </c>
      <c r="BM224" s="244" t="s">
        <v>1329</v>
      </c>
    </row>
    <row r="225" spans="1:47" s="2" customFormat="1" ht="12">
      <c r="A225" s="36"/>
      <c r="B225" s="37"/>
      <c r="C225" s="38"/>
      <c r="D225" s="246" t="s">
        <v>144</v>
      </c>
      <c r="E225" s="38"/>
      <c r="F225" s="247" t="s">
        <v>643</v>
      </c>
      <c r="G225" s="38"/>
      <c r="H225" s="38"/>
      <c r="I225" s="142"/>
      <c r="J225" s="38"/>
      <c r="K225" s="38"/>
      <c r="L225" s="42"/>
      <c r="M225" s="248"/>
      <c r="N225" s="249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144</v>
      </c>
      <c r="AU225" s="15" t="s">
        <v>85</v>
      </c>
    </row>
    <row r="226" spans="1:63" s="12" customFormat="1" ht="22.8" customHeight="1">
      <c r="A226" s="12"/>
      <c r="B226" s="217"/>
      <c r="C226" s="218"/>
      <c r="D226" s="219" t="s">
        <v>74</v>
      </c>
      <c r="E226" s="231" t="s">
        <v>161</v>
      </c>
      <c r="F226" s="231" t="s">
        <v>399</v>
      </c>
      <c r="G226" s="218"/>
      <c r="H226" s="218"/>
      <c r="I226" s="221"/>
      <c r="J226" s="232">
        <f>BK226</f>
        <v>0</v>
      </c>
      <c r="K226" s="218"/>
      <c r="L226" s="223"/>
      <c r="M226" s="224"/>
      <c r="N226" s="225"/>
      <c r="O226" s="225"/>
      <c r="P226" s="226">
        <f>SUM(P227:P245)</f>
        <v>0</v>
      </c>
      <c r="Q226" s="225"/>
      <c r="R226" s="226">
        <f>SUM(R227:R245)</f>
        <v>0</v>
      </c>
      <c r="S226" s="225"/>
      <c r="T226" s="227">
        <f>SUM(T227:T245)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8" t="s">
        <v>83</v>
      </c>
      <c r="AT226" s="229" t="s">
        <v>74</v>
      </c>
      <c r="AU226" s="229" t="s">
        <v>83</v>
      </c>
      <c r="AY226" s="228" t="s">
        <v>135</v>
      </c>
      <c r="BK226" s="230">
        <f>SUM(BK227:BK245)</f>
        <v>0</v>
      </c>
    </row>
    <row r="227" spans="1:65" s="2" customFormat="1" ht="21.75" customHeight="1">
      <c r="A227" s="36"/>
      <c r="B227" s="37"/>
      <c r="C227" s="233" t="s">
        <v>441</v>
      </c>
      <c r="D227" s="233" t="s">
        <v>137</v>
      </c>
      <c r="E227" s="234" t="s">
        <v>1330</v>
      </c>
      <c r="F227" s="235" t="s">
        <v>1331</v>
      </c>
      <c r="G227" s="236" t="s">
        <v>140</v>
      </c>
      <c r="H227" s="237">
        <v>736.9</v>
      </c>
      <c r="I227" s="238"/>
      <c r="J227" s="239">
        <f>ROUND(I227*H227,2)</f>
        <v>0</v>
      </c>
      <c r="K227" s="235" t="s">
        <v>1</v>
      </c>
      <c r="L227" s="42"/>
      <c r="M227" s="240" t="s">
        <v>1</v>
      </c>
      <c r="N227" s="241" t="s">
        <v>40</v>
      </c>
      <c r="O227" s="89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44" t="s">
        <v>142</v>
      </c>
      <c r="AT227" s="244" t="s">
        <v>137</v>
      </c>
      <c r="AU227" s="244" t="s">
        <v>85</v>
      </c>
      <c r="AY227" s="15" t="s">
        <v>135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5" t="s">
        <v>83</v>
      </c>
      <c r="BK227" s="245">
        <f>ROUND(I227*H227,2)</f>
        <v>0</v>
      </c>
      <c r="BL227" s="15" t="s">
        <v>142</v>
      </c>
      <c r="BM227" s="244" t="s">
        <v>1332</v>
      </c>
    </row>
    <row r="228" spans="1:47" s="2" customFormat="1" ht="12">
      <c r="A228" s="36"/>
      <c r="B228" s="37"/>
      <c r="C228" s="38"/>
      <c r="D228" s="246" t="s">
        <v>144</v>
      </c>
      <c r="E228" s="38"/>
      <c r="F228" s="247" t="s">
        <v>1333</v>
      </c>
      <c r="G228" s="38"/>
      <c r="H228" s="38"/>
      <c r="I228" s="142"/>
      <c r="J228" s="38"/>
      <c r="K228" s="38"/>
      <c r="L228" s="42"/>
      <c r="M228" s="248"/>
      <c r="N228" s="249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144</v>
      </c>
      <c r="AU228" s="15" t="s">
        <v>85</v>
      </c>
    </row>
    <row r="229" spans="1:65" s="2" customFormat="1" ht="21.75" customHeight="1">
      <c r="A229" s="36"/>
      <c r="B229" s="37"/>
      <c r="C229" s="233" t="s">
        <v>450</v>
      </c>
      <c r="D229" s="233" t="s">
        <v>137</v>
      </c>
      <c r="E229" s="234" t="s">
        <v>1334</v>
      </c>
      <c r="F229" s="235" t="s">
        <v>1331</v>
      </c>
      <c r="G229" s="236" t="s">
        <v>140</v>
      </c>
      <c r="H229" s="237">
        <v>736.9</v>
      </c>
      <c r="I229" s="238"/>
      <c r="J229" s="239">
        <f>ROUND(I229*H229,2)</f>
        <v>0</v>
      </c>
      <c r="K229" s="235" t="s">
        <v>1</v>
      </c>
      <c r="L229" s="42"/>
      <c r="M229" s="240" t="s">
        <v>1</v>
      </c>
      <c r="N229" s="241" t="s">
        <v>40</v>
      </c>
      <c r="O229" s="89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44" t="s">
        <v>142</v>
      </c>
      <c r="AT229" s="244" t="s">
        <v>137</v>
      </c>
      <c r="AU229" s="244" t="s">
        <v>85</v>
      </c>
      <c r="AY229" s="15" t="s">
        <v>135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15" t="s">
        <v>83</v>
      </c>
      <c r="BK229" s="245">
        <f>ROUND(I229*H229,2)</f>
        <v>0</v>
      </c>
      <c r="BL229" s="15" t="s">
        <v>142</v>
      </c>
      <c r="BM229" s="244" t="s">
        <v>1335</v>
      </c>
    </row>
    <row r="230" spans="1:47" s="2" customFormat="1" ht="12">
      <c r="A230" s="36"/>
      <c r="B230" s="37"/>
      <c r="C230" s="38"/>
      <c r="D230" s="246" t="s">
        <v>144</v>
      </c>
      <c r="E230" s="38"/>
      <c r="F230" s="247" t="s">
        <v>1333</v>
      </c>
      <c r="G230" s="38"/>
      <c r="H230" s="38"/>
      <c r="I230" s="142"/>
      <c r="J230" s="38"/>
      <c r="K230" s="38"/>
      <c r="L230" s="42"/>
      <c r="M230" s="248"/>
      <c r="N230" s="249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144</v>
      </c>
      <c r="AU230" s="15" t="s">
        <v>85</v>
      </c>
    </row>
    <row r="231" spans="1:65" s="2" customFormat="1" ht="16.5" customHeight="1">
      <c r="A231" s="36"/>
      <c r="B231" s="37"/>
      <c r="C231" s="233" t="s">
        <v>456</v>
      </c>
      <c r="D231" s="233" t="s">
        <v>137</v>
      </c>
      <c r="E231" s="234" t="s">
        <v>878</v>
      </c>
      <c r="F231" s="235" t="s">
        <v>879</v>
      </c>
      <c r="G231" s="236" t="s">
        <v>140</v>
      </c>
      <c r="H231" s="237">
        <v>736.9</v>
      </c>
      <c r="I231" s="238"/>
      <c r="J231" s="239">
        <f>ROUND(I231*H231,2)</f>
        <v>0</v>
      </c>
      <c r="K231" s="235" t="s">
        <v>141</v>
      </c>
      <c r="L231" s="42"/>
      <c r="M231" s="240" t="s">
        <v>1</v>
      </c>
      <c r="N231" s="241" t="s">
        <v>40</v>
      </c>
      <c r="O231" s="89"/>
      <c r="P231" s="242">
        <f>O231*H231</f>
        <v>0</v>
      </c>
      <c r="Q231" s="242">
        <v>0</v>
      </c>
      <c r="R231" s="242">
        <f>Q231*H231</f>
        <v>0</v>
      </c>
      <c r="S231" s="242">
        <v>0</v>
      </c>
      <c r="T231" s="243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44" t="s">
        <v>142</v>
      </c>
      <c r="AT231" s="244" t="s">
        <v>137</v>
      </c>
      <c r="AU231" s="244" t="s">
        <v>85</v>
      </c>
      <c r="AY231" s="15" t="s">
        <v>135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15" t="s">
        <v>83</v>
      </c>
      <c r="BK231" s="245">
        <f>ROUND(I231*H231,2)</f>
        <v>0</v>
      </c>
      <c r="BL231" s="15" t="s">
        <v>142</v>
      </c>
      <c r="BM231" s="244" t="s">
        <v>1336</v>
      </c>
    </row>
    <row r="232" spans="1:47" s="2" customFormat="1" ht="12">
      <c r="A232" s="36"/>
      <c r="B232" s="37"/>
      <c r="C232" s="38"/>
      <c r="D232" s="246" t="s">
        <v>144</v>
      </c>
      <c r="E232" s="38"/>
      <c r="F232" s="247" t="s">
        <v>881</v>
      </c>
      <c r="G232" s="38"/>
      <c r="H232" s="38"/>
      <c r="I232" s="142"/>
      <c r="J232" s="38"/>
      <c r="K232" s="38"/>
      <c r="L232" s="42"/>
      <c r="M232" s="248"/>
      <c r="N232" s="249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144</v>
      </c>
      <c r="AU232" s="15" t="s">
        <v>85</v>
      </c>
    </row>
    <row r="233" spans="1:47" s="2" customFormat="1" ht="12">
      <c r="A233" s="36"/>
      <c r="B233" s="37"/>
      <c r="C233" s="38"/>
      <c r="D233" s="246" t="s">
        <v>181</v>
      </c>
      <c r="E233" s="38"/>
      <c r="F233" s="250" t="s">
        <v>1337</v>
      </c>
      <c r="G233" s="38"/>
      <c r="H233" s="38"/>
      <c r="I233" s="142"/>
      <c r="J233" s="38"/>
      <c r="K233" s="38"/>
      <c r="L233" s="42"/>
      <c r="M233" s="248"/>
      <c r="N233" s="249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181</v>
      </c>
      <c r="AU233" s="15" t="s">
        <v>85</v>
      </c>
    </row>
    <row r="234" spans="1:65" s="2" customFormat="1" ht="21.75" customHeight="1">
      <c r="A234" s="36"/>
      <c r="B234" s="37"/>
      <c r="C234" s="233" t="s">
        <v>463</v>
      </c>
      <c r="D234" s="233" t="s">
        <v>137</v>
      </c>
      <c r="E234" s="234" t="s">
        <v>411</v>
      </c>
      <c r="F234" s="235" t="s">
        <v>412</v>
      </c>
      <c r="G234" s="236" t="s">
        <v>140</v>
      </c>
      <c r="H234" s="237">
        <v>657.3</v>
      </c>
      <c r="I234" s="238"/>
      <c r="J234" s="239">
        <f>ROUND(I234*H234,2)</f>
        <v>0</v>
      </c>
      <c r="K234" s="235" t="s">
        <v>141</v>
      </c>
      <c r="L234" s="42"/>
      <c r="M234" s="240" t="s">
        <v>1</v>
      </c>
      <c r="N234" s="241" t="s">
        <v>40</v>
      </c>
      <c r="O234" s="89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44" t="s">
        <v>142</v>
      </c>
      <c r="AT234" s="244" t="s">
        <v>137</v>
      </c>
      <c r="AU234" s="244" t="s">
        <v>85</v>
      </c>
      <c r="AY234" s="15" t="s">
        <v>135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15" t="s">
        <v>83</v>
      </c>
      <c r="BK234" s="245">
        <f>ROUND(I234*H234,2)</f>
        <v>0</v>
      </c>
      <c r="BL234" s="15" t="s">
        <v>142</v>
      </c>
      <c r="BM234" s="244" t="s">
        <v>1338</v>
      </c>
    </row>
    <row r="235" spans="1:47" s="2" customFormat="1" ht="12">
      <c r="A235" s="36"/>
      <c r="B235" s="37"/>
      <c r="C235" s="38"/>
      <c r="D235" s="246" t="s">
        <v>144</v>
      </c>
      <c r="E235" s="38"/>
      <c r="F235" s="247" t="s">
        <v>414</v>
      </c>
      <c r="G235" s="38"/>
      <c r="H235" s="38"/>
      <c r="I235" s="142"/>
      <c r="J235" s="38"/>
      <c r="K235" s="38"/>
      <c r="L235" s="42"/>
      <c r="M235" s="248"/>
      <c r="N235" s="249"/>
      <c r="O235" s="89"/>
      <c r="P235" s="89"/>
      <c r="Q235" s="89"/>
      <c r="R235" s="89"/>
      <c r="S235" s="89"/>
      <c r="T235" s="90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144</v>
      </c>
      <c r="AU235" s="15" t="s">
        <v>85</v>
      </c>
    </row>
    <row r="236" spans="1:47" s="2" customFormat="1" ht="12">
      <c r="A236" s="36"/>
      <c r="B236" s="37"/>
      <c r="C236" s="38"/>
      <c r="D236" s="246" t="s">
        <v>181</v>
      </c>
      <c r="E236" s="38"/>
      <c r="F236" s="250" t="s">
        <v>1339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181</v>
      </c>
      <c r="AU236" s="15" t="s">
        <v>85</v>
      </c>
    </row>
    <row r="237" spans="1:65" s="2" customFormat="1" ht="21.75" customHeight="1">
      <c r="A237" s="36"/>
      <c r="B237" s="37"/>
      <c r="C237" s="233" t="s">
        <v>470</v>
      </c>
      <c r="D237" s="233" t="s">
        <v>137</v>
      </c>
      <c r="E237" s="234" t="s">
        <v>652</v>
      </c>
      <c r="F237" s="235" t="s">
        <v>653</v>
      </c>
      <c r="G237" s="236" t="s">
        <v>140</v>
      </c>
      <c r="H237" s="237">
        <v>691.5</v>
      </c>
      <c r="I237" s="238"/>
      <c r="J237" s="239">
        <f>ROUND(I237*H237,2)</f>
        <v>0</v>
      </c>
      <c r="K237" s="235" t="s">
        <v>141</v>
      </c>
      <c r="L237" s="42"/>
      <c r="M237" s="240" t="s">
        <v>1</v>
      </c>
      <c r="N237" s="241" t="s">
        <v>40</v>
      </c>
      <c r="O237" s="89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44" t="s">
        <v>142</v>
      </c>
      <c r="AT237" s="244" t="s">
        <v>137</v>
      </c>
      <c r="AU237" s="244" t="s">
        <v>85</v>
      </c>
      <c r="AY237" s="15" t="s">
        <v>135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15" t="s">
        <v>83</v>
      </c>
      <c r="BK237" s="245">
        <f>ROUND(I237*H237,2)</f>
        <v>0</v>
      </c>
      <c r="BL237" s="15" t="s">
        <v>142</v>
      </c>
      <c r="BM237" s="244" t="s">
        <v>1340</v>
      </c>
    </row>
    <row r="238" spans="1:47" s="2" customFormat="1" ht="12">
      <c r="A238" s="36"/>
      <c r="B238" s="37"/>
      <c r="C238" s="38"/>
      <c r="D238" s="246" t="s">
        <v>144</v>
      </c>
      <c r="E238" s="38"/>
      <c r="F238" s="247" t="s">
        <v>655</v>
      </c>
      <c r="G238" s="38"/>
      <c r="H238" s="38"/>
      <c r="I238" s="142"/>
      <c r="J238" s="38"/>
      <c r="K238" s="38"/>
      <c r="L238" s="42"/>
      <c r="M238" s="248"/>
      <c r="N238" s="249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144</v>
      </c>
      <c r="AU238" s="15" t="s">
        <v>85</v>
      </c>
    </row>
    <row r="239" spans="1:47" s="2" customFormat="1" ht="12">
      <c r="A239" s="36"/>
      <c r="B239" s="37"/>
      <c r="C239" s="38"/>
      <c r="D239" s="246" t="s">
        <v>181</v>
      </c>
      <c r="E239" s="38"/>
      <c r="F239" s="250" t="s">
        <v>1341</v>
      </c>
      <c r="G239" s="38"/>
      <c r="H239" s="38"/>
      <c r="I239" s="142"/>
      <c r="J239" s="38"/>
      <c r="K239" s="38"/>
      <c r="L239" s="42"/>
      <c r="M239" s="248"/>
      <c r="N239" s="249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181</v>
      </c>
      <c r="AU239" s="15" t="s">
        <v>85</v>
      </c>
    </row>
    <row r="240" spans="1:65" s="2" customFormat="1" ht="16.5" customHeight="1">
      <c r="A240" s="36"/>
      <c r="B240" s="37"/>
      <c r="C240" s="233" t="s">
        <v>476</v>
      </c>
      <c r="D240" s="233" t="s">
        <v>137</v>
      </c>
      <c r="E240" s="234" t="s">
        <v>1342</v>
      </c>
      <c r="F240" s="235" t="s">
        <v>658</v>
      </c>
      <c r="G240" s="236" t="s">
        <v>140</v>
      </c>
      <c r="H240" s="237">
        <v>726.6</v>
      </c>
      <c r="I240" s="238"/>
      <c r="J240" s="239">
        <f>ROUND(I240*H240,2)</f>
        <v>0</v>
      </c>
      <c r="K240" s="235" t="s">
        <v>1</v>
      </c>
      <c r="L240" s="42"/>
      <c r="M240" s="240" t="s">
        <v>1</v>
      </c>
      <c r="N240" s="241" t="s">
        <v>40</v>
      </c>
      <c r="O240" s="89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44" t="s">
        <v>142</v>
      </c>
      <c r="AT240" s="244" t="s">
        <v>137</v>
      </c>
      <c r="AU240" s="244" t="s">
        <v>85</v>
      </c>
      <c r="AY240" s="15" t="s">
        <v>135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15" t="s">
        <v>83</v>
      </c>
      <c r="BK240" s="245">
        <f>ROUND(I240*H240,2)</f>
        <v>0</v>
      </c>
      <c r="BL240" s="15" t="s">
        <v>142</v>
      </c>
      <c r="BM240" s="244" t="s">
        <v>1343</v>
      </c>
    </row>
    <row r="241" spans="1:47" s="2" customFormat="1" ht="12">
      <c r="A241" s="36"/>
      <c r="B241" s="37"/>
      <c r="C241" s="38"/>
      <c r="D241" s="246" t="s">
        <v>144</v>
      </c>
      <c r="E241" s="38"/>
      <c r="F241" s="247" t="s">
        <v>660</v>
      </c>
      <c r="G241" s="38"/>
      <c r="H241" s="38"/>
      <c r="I241" s="142"/>
      <c r="J241" s="38"/>
      <c r="K241" s="38"/>
      <c r="L241" s="42"/>
      <c r="M241" s="248"/>
      <c r="N241" s="249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144</v>
      </c>
      <c r="AU241" s="15" t="s">
        <v>85</v>
      </c>
    </row>
    <row r="242" spans="1:47" s="2" customFormat="1" ht="12">
      <c r="A242" s="36"/>
      <c r="B242" s="37"/>
      <c r="C242" s="38"/>
      <c r="D242" s="246" t="s">
        <v>181</v>
      </c>
      <c r="E242" s="38"/>
      <c r="F242" s="250" t="s">
        <v>1339</v>
      </c>
      <c r="G242" s="38"/>
      <c r="H242" s="38"/>
      <c r="I242" s="142"/>
      <c r="J242" s="38"/>
      <c r="K242" s="38"/>
      <c r="L242" s="42"/>
      <c r="M242" s="248"/>
      <c r="N242" s="249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181</v>
      </c>
      <c r="AU242" s="15" t="s">
        <v>85</v>
      </c>
    </row>
    <row r="243" spans="1:65" s="2" customFormat="1" ht="21.75" customHeight="1">
      <c r="A243" s="36"/>
      <c r="B243" s="37"/>
      <c r="C243" s="233" t="s">
        <v>482</v>
      </c>
      <c r="D243" s="233" t="s">
        <v>137</v>
      </c>
      <c r="E243" s="234" t="s">
        <v>663</v>
      </c>
      <c r="F243" s="235" t="s">
        <v>664</v>
      </c>
      <c r="G243" s="236" t="s">
        <v>140</v>
      </c>
      <c r="H243" s="237">
        <v>726.6</v>
      </c>
      <c r="I243" s="238"/>
      <c r="J243" s="239">
        <f>ROUND(I243*H243,2)</f>
        <v>0</v>
      </c>
      <c r="K243" s="235" t="s">
        <v>141</v>
      </c>
      <c r="L243" s="42"/>
      <c r="M243" s="240" t="s">
        <v>1</v>
      </c>
      <c r="N243" s="241" t="s">
        <v>40</v>
      </c>
      <c r="O243" s="89"/>
      <c r="P243" s="242">
        <f>O243*H243</f>
        <v>0</v>
      </c>
      <c r="Q243" s="242">
        <v>0</v>
      </c>
      <c r="R243" s="242">
        <f>Q243*H243</f>
        <v>0</v>
      </c>
      <c r="S243" s="242">
        <v>0</v>
      </c>
      <c r="T243" s="243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44" t="s">
        <v>142</v>
      </c>
      <c r="AT243" s="244" t="s">
        <v>137</v>
      </c>
      <c r="AU243" s="244" t="s">
        <v>85</v>
      </c>
      <c r="AY243" s="15" t="s">
        <v>135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15" t="s">
        <v>83</v>
      </c>
      <c r="BK243" s="245">
        <f>ROUND(I243*H243,2)</f>
        <v>0</v>
      </c>
      <c r="BL243" s="15" t="s">
        <v>142</v>
      </c>
      <c r="BM243" s="244" t="s">
        <v>1344</v>
      </c>
    </row>
    <row r="244" spans="1:47" s="2" customFormat="1" ht="12">
      <c r="A244" s="36"/>
      <c r="B244" s="37"/>
      <c r="C244" s="38"/>
      <c r="D244" s="246" t="s">
        <v>144</v>
      </c>
      <c r="E244" s="38"/>
      <c r="F244" s="247" t="s">
        <v>666</v>
      </c>
      <c r="G244" s="38"/>
      <c r="H244" s="38"/>
      <c r="I244" s="142"/>
      <c r="J244" s="38"/>
      <c r="K244" s="38"/>
      <c r="L244" s="42"/>
      <c r="M244" s="248"/>
      <c r="N244" s="249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144</v>
      </c>
      <c r="AU244" s="15" t="s">
        <v>85</v>
      </c>
    </row>
    <row r="245" spans="1:47" s="2" customFormat="1" ht="12">
      <c r="A245" s="36"/>
      <c r="B245" s="37"/>
      <c r="C245" s="38"/>
      <c r="D245" s="246" t="s">
        <v>181</v>
      </c>
      <c r="E245" s="38"/>
      <c r="F245" s="250" t="s">
        <v>1345</v>
      </c>
      <c r="G245" s="38"/>
      <c r="H245" s="38"/>
      <c r="I245" s="142"/>
      <c r="J245" s="38"/>
      <c r="K245" s="38"/>
      <c r="L245" s="42"/>
      <c r="M245" s="248"/>
      <c r="N245" s="249"/>
      <c r="O245" s="89"/>
      <c r="P245" s="89"/>
      <c r="Q245" s="89"/>
      <c r="R245" s="89"/>
      <c r="S245" s="89"/>
      <c r="T245" s="90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181</v>
      </c>
      <c r="AU245" s="15" t="s">
        <v>85</v>
      </c>
    </row>
    <row r="246" spans="1:63" s="12" customFormat="1" ht="22.8" customHeight="1">
      <c r="A246" s="12"/>
      <c r="B246" s="217"/>
      <c r="C246" s="218"/>
      <c r="D246" s="219" t="s">
        <v>74</v>
      </c>
      <c r="E246" s="231" t="s">
        <v>176</v>
      </c>
      <c r="F246" s="231" t="s">
        <v>673</v>
      </c>
      <c r="G246" s="218"/>
      <c r="H246" s="218"/>
      <c r="I246" s="221"/>
      <c r="J246" s="232">
        <f>BK246</f>
        <v>0</v>
      </c>
      <c r="K246" s="218"/>
      <c r="L246" s="223"/>
      <c r="M246" s="224"/>
      <c r="N246" s="225"/>
      <c r="O246" s="225"/>
      <c r="P246" s="226">
        <f>SUM(P247:P253)</f>
        <v>0</v>
      </c>
      <c r="Q246" s="225"/>
      <c r="R246" s="226">
        <f>SUM(R247:R253)</f>
        <v>3.19808</v>
      </c>
      <c r="S246" s="225"/>
      <c r="T246" s="227">
        <f>SUM(T247:T253)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8" t="s">
        <v>83</v>
      </c>
      <c r="AT246" s="229" t="s">
        <v>74</v>
      </c>
      <c r="AU246" s="229" t="s">
        <v>83</v>
      </c>
      <c r="AY246" s="228" t="s">
        <v>135</v>
      </c>
      <c r="BK246" s="230">
        <f>SUM(BK247:BK253)</f>
        <v>0</v>
      </c>
    </row>
    <row r="247" spans="1:65" s="2" customFormat="1" ht="21.75" customHeight="1">
      <c r="A247" s="36"/>
      <c r="B247" s="37"/>
      <c r="C247" s="233" t="s">
        <v>489</v>
      </c>
      <c r="D247" s="233" t="s">
        <v>137</v>
      </c>
      <c r="E247" s="234" t="s">
        <v>679</v>
      </c>
      <c r="F247" s="235" t="s">
        <v>680</v>
      </c>
      <c r="G247" s="236" t="s">
        <v>154</v>
      </c>
      <c r="H247" s="237">
        <v>6</v>
      </c>
      <c r="I247" s="238"/>
      <c r="J247" s="239">
        <f>ROUND(I247*H247,2)</f>
        <v>0</v>
      </c>
      <c r="K247" s="235" t="s">
        <v>1</v>
      </c>
      <c r="L247" s="42"/>
      <c r="M247" s="240" t="s">
        <v>1</v>
      </c>
      <c r="N247" s="241" t="s">
        <v>40</v>
      </c>
      <c r="O247" s="89"/>
      <c r="P247" s="242">
        <f>O247*H247</f>
        <v>0</v>
      </c>
      <c r="Q247" s="242">
        <v>0.3409</v>
      </c>
      <c r="R247" s="242">
        <f>Q247*H247</f>
        <v>2.0454</v>
      </c>
      <c r="S247" s="242">
        <v>0</v>
      </c>
      <c r="T247" s="243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44" t="s">
        <v>142</v>
      </c>
      <c r="AT247" s="244" t="s">
        <v>137</v>
      </c>
      <c r="AU247" s="244" t="s">
        <v>85</v>
      </c>
      <c r="AY247" s="15" t="s">
        <v>135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15" t="s">
        <v>83</v>
      </c>
      <c r="BK247" s="245">
        <f>ROUND(I247*H247,2)</f>
        <v>0</v>
      </c>
      <c r="BL247" s="15" t="s">
        <v>142</v>
      </c>
      <c r="BM247" s="244" t="s">
        <v>1346</v>
      </c>
    </row>
    <row r="248" spans="1:47" s="2" customFormat="1" ht="12">
      <c r="A248" s="36"/>
      <c r="B248" s="37"/>
      <c r="C248" s="38"/>
      <c r="D248" s="246" t="s">
        <v>144</v>
      </c>
      <c r="E248" s="38"/>
      <c r="F248" s="247" t="s">
        <v>682</v>
      </c>
      <c r="G248" s="38"/>
      <c r="H248" s="38"/>
      <c r="I248" s="142"/>
      <c r="J248" s="38"/>
      <c r="K248" s="38"/>
      <c r="L248" s="42"/>
      <c r="M248" s="248"/>
      <c r="N248" s="249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144</v>
      </c>
      <c r="AU248" s="15" t="s">
        <v>85</v>
      </c>
    </row>
    <row r="249" spans="1:47" s="2" customFormat="1" ht="12">
      <c r="A249" s="36"/>
      <c r="B249" s="37"/>
      <c r="C249" s="38"/>
      <c r="D249" s="246" t="s">
        <v>181</v>
      </c>
      <c r="E249" s="38"/>
      <c r="F249" s="250" t="s">
        <v>683</v>
      </c>
      <c r="G249" s="38"/>
      <c r="H249" s="38"/>
      <c r="I249" s="142"/>
      <c r="J249" s="38"/>
      <c r="K249" s="38"/>
      <c r="L249" s="42"/>
      <c r="M249" s="248"/>
      <c r="N249" s="249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181</v>
      </c>
      <c r="AU249" s="15" t="s">
        <v>85</v>
      </c>
    </row>
    <row r="250" spans="1:65" s="2" customFormat="1" ht="21.75" customHeight="1">
      <c r="A250" s="36"/>
      <c r="B250" s="37"/>
      <c r="C250" s="233" t="s">
        <v>496</v>
      </c>
      <c r="D250" s="233" t="s">
        <v>137</v>
      </c>
      <c r="E250" s="234" t="s">
        <v>684</v>
      </c>
      <c r="F250" s="235" t="s">
        <v>685</v>
      </c>
      <c r="G250" s="236" t="s">
        <v>154</v>
      </c>
      <c r="H250" s="237">
        <v>2</v>
      </c>
      <c r="I250" s="238"/>
      <c r="J250" s="239">
        <f>ROUND(I250*H250,2)</f>
        <v>0</v>
      </c>
      <c r="K250" s="235" t="s">
        <v>141</v>
      </c>
      <c r="L250" s="42"/>
      <c r="M250" s="240" t="s">
        <v>1</v>
      </c>
      <c r="N250" s="241" t="s">
        <v>40</v>
      </c>
      <c r="O250" s="89"/>
      <c r="P250" s="242">
        <f>O250*H250</f>
        <v>0</v>
      </c>
      <c r="Q250" s="242">
        <v>0.4208</v>
      </c>
      <c r="R250" s="242">
        <f>Q250*H250</f>
        <v>0.8416</v>
      </c>
      <c r="S250" s="242">
        <v>0</v>
      </c>
      <c r="T250" s="243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44" t="s">
        <v>142</v>
      </c>
      <c r="AT250" s="244" t="s">
        <v>137</v>
      </c>
      <c r="AU250" s="244" t="s">
        <v>85</v>
      </c>
      <c r="AY250" s="15" t="s">
        <v>135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15" t="s">
        <v>83</v>
      </c>
      <c r="BK250" s="245">
        <f>ROUND(I250*H250,2)</f>
        <v>0</v>
      </c>
      <c r="BL250" s="15" t="s">
        <v>142</v>
      </c>
      <c r="BM250" s="244" t="s">
        <v>1347</v>
      </c>
    </row>
    <row r="251" spans="1:47" s="2" customFormat="1" ht="12">
      <c r="A251" s="36"/>
      <c r="B251" s="37"/>
      <c r="C251" s="38"/>
      <c r="D251" s="246" t="s">
        <v>144</v>
      </c>
      <c r="E251" s="38"/>
      <c r="F251" s="247" t="s">
        <v>687</v>
      </c>
      <c r="G251" s="38"/>
      <c r="H251" s="38"/>
      <c r="I251" s="142"/>
      <c r="J251" s="38"/>
      <c r="K251" s="38"/>
      <c r="L251" s="42"/>
      <c r="M251" s="248"/>
      <c r="N251" s="249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144</v>
      </c>
      <c r="AU251" s="15" t="s">
        <v>85</v>
      </c>
    </row>
    <row r="252" spans="1:65" s="2" customFormat="1" ht="21.75" customHeight="1">
      <c r="A252" s="36"/>
      <c r="B252" s="37"/>
      <c r="C252" s="233" t="s">
        <v>500</v>
      </c>
      <c r="D252" s="233" t="s">
        <v>137</v>
      </c>
      <c r="E252" s="234" t="s">
        <v>688</v>
      </c>
      <c r="F252" s="235" t="s">
        <v>689</v>
      </c>
      <c r="G252" s="236" t="s">
        <v>154</v>
      </c>
      <c r="H252" s="237">
        <v>1</v>
      </c>
      <c r="I252" s="238"/>
      <c r="J252" s="239">
        <f>ROUND(I252*H252,2)</f>
        <v>0</v>
      </c>
      <c r="K252" s="235" t="s">
        <v>141</v>
      </c>
      <c r="L252" s="42"/>
      <c r="M252" s="240" t="s">
        <v>1</v>
      </c>
      <c r="N252" s="241" t="s">
        <v>40</v>
      </c>
      <c r="O252" s="89"/>
      <c r="P252" s="242">
        <f>O252*H252</f>
        <v>0</v>
      </c>
      <c r="Q252" s="242">
        <v>0.31108</v>
      </c>
      <c r="R252" s="242">
        <f>Q252*H252</f>
        <v>0.31108</v>
      </c>
      <c r="S252" s="242">
        <v>0</v>
      </c>
      <c r="T252" s="24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44" t="s">
        <v>142</v>
      </c>
      <c r="AT252" s="244" t="s">
        <v>137</v>
      </c>
      <c r="AU252" s="244" t="s">
        <v>85</v>
      </c>
      <c r="AY252" s="15" t="s">
        <v>135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5" t="s">
        <v>83</v>
      </c>
      <c r="BK252" s="245">
        <f>ROUND(I252*H252,2)</f>
        <v>0</v>
      </c>
      <c r="BL252" s="15" t="s">
        <v>142</v>
      </c>
      <c r="BM252" s="244" t="s">
        <v>1348</v>
      </c>
    </row>
    <row r="253" spans="1:47" s="2" customFormat="1" ht="12">
      <c r="A253" s="36"/>
      <c r="B253" s="37"/>
      <c r="C253" s="38"/>
      <c r="D253" s="246" t="s">
        <v>144</v>
      </c>
      <c r="E253" s="38"/>
      <c r="F253" s="247" t="s">
        <v>691</v>
      </c>
      <c r="G253" s="38"/>
      <c r="H253" s="38"/>
      <c r="I253" s="142"/>
      <c r="J253" s="38"/>
      <c r="K253" s="38"/>
      <c r="L253" s="42"/>
      <c r="M253" s="248"/>
      <c r="N253" s="249"/>
      <c r="O253" s="89"/>
      <c r="P253" s="89"/>
      <c r="Q253" s="89"/>
      <c r="R253" s="89"/>
      <c r="S253" s="89"/>
      <c r="T253" s="90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144</v>
      </c>
      <c r="AU253" s="15" t="s">
        <v>85</v>
      </c>
    </row>
    <row r="254" spans="1:63" s="12" customFormat="1" ht="22.8" customHeight="1">
      <c r="A254" s="12"/>
      <c r="B254" s="217"/>
      <c r="C254" s="218"/>
      <c r="D254" s="219" t="s">
        <v>74</v>
      </c>
      <c r="E254" s="231" t="s">
        <v>185</v>
      </c>
      <c r="F254" s="231" t="s">
        <v>430</v>
      </c>
      <c r="G254" s="218"/>
      <c r="H254" s="218"/>
      <c r="I254" s="221"/>
      <c r="J254" s="232">
        <f>BK254</f>
        <v>0</v>
      </c>
      <c r="K254" s="218"/>
      <c r="L254" s="223"/>
      <c r="M254" s="224"/>
      <c r="N254" s="225"/>
      <c r="O254" s="225"/>
      <c r="P254" s="226">
        <f>SUM(P255:P306)</f>
        <v>0</v>
      </c>
      <c r="Q254" s="225"/>
      <c r="R254" s="226">
        <f>SUM(R255:R306)</f>
        <v>63.547259499999996</v>
      </c>
      <c r="S254" s="225"/>
      <c r="T254" s="227">
        <f>SUM(T255:T306)</f>
        <v>0.328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8" t="s">
        <v>83</v>
      </c>
      <c r="AT254" s="229" t="s">
        <v>74</v>
      </c>
      <c r="AU254" s="229" t="s">
        <v>83</v>
      </c>
      <c r="AY254" s="228" t="s">
        <v>135</v>
      </c>
      <c r="BK254" s="230">
        <f>SUM(BK255:BK306)</f>
        <v>0</v>
      </c>
    </row>
    <row r="255" spans="1:65" s="2" customFormat="1" ht="21.75" customHeight="1">
      <c r="A255" s="36"/>
      <c r="B255" s="37"/>
      <c r="C255" s="233" t="s">
        <v>504</v>
      </c>
      <c r="D255" s="233" t="s">
        <v>137</v>
      </c>
      <c r="E255" s="234" t="s">
        <v>1349</v>
      </c>
      <c r="F255" s="235" t="s">
        <v>1350</v>
      </c>
      <c r="G255" s="236" t="s">
        <v>154</v>
      </c>
      <c r="H255" s="237">
        <v>8</v>
      </c>
      <c r="I255" s="238"/>
      <c r="J255" s="239">
        <f>ROUND(I255*H255,2)</f>
        <v>0</v>
      </c>
      <c r="K255" s="235" t="s">
        <v>141</v>
      </c>
      <c r="L255" s="42"/>
      <c r="M255" s="240" t="s">
        <v>1</v>
      </c>
      <c r="N255" s="241" t="s">
        <v>40</v>
      </c>
      <c r="O255" s="89"/>
      <c r="P255" s="242">
        <f>O255*H255</f>
        <v>0</v>
      </c>
      <c r="Q255" s="242">
        <v>0.0007</v>
      </c>
      <c r="R255" s="242">
        <f>Q255*H255</f>
        <v>0.0056</v>
      </c>
      <c r="S255" s="242">
        <v>0</v>
      </c>
      <c r="T255" s="243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44" t="s">
        <v>142</v>
      </c>
      <c r="AT255" s="244" t="s">
        <v>137</v>
      </c>
      <c r="AU255" s="244" t="s">
        <v>85</v>
      </c>
      <c r="AY255" s="15" t="s">
        <v>135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15" t="s">
        <v>83</v>
      </c>
      <c r="BK255" s="245">
        <f>ROUND(I255*H255,2)</f>
        <v>0</v>
      </c>
      <c r="BL255" s="15" t="s">
        <v>142</v>
      </c>
      <c r="BM255" s="244" t="s">
        <v>1351</v>
      </c>
    </row>
    <row r="256" spans="1:47" s="2" customFormat="1" ht="12">
      <c r="A256" s="36"/>
      <c r="B256" s="37"/>
      <c r="C256" s="38"/>
      <c r="D256" s="246" t="s">
        <v>144</v>
      </c>
      <c r="E256" s="38"/>
      <c r="F256" s="247" t="s">
        <v>1352</v>
      </c>
      <c r="G256" s="38"/>
      <c r="H256" s="38"/>
      <c r="I256" s="142"/>
      <c r="J256" s="38"/>
      <c r="K256" s="38"/>
      <c r="L256" s="42"/>
      <c r="M256" s="248"/>
      <c r="N256" s="249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144</v>
      </c>
      <c r="AU256" s="15" t="s">
        <v>85</v>
      </c>
    </row>
    <row r="257" spans="1:65" s="2" customFormat="1" ht="21.75" customHeight="1">
      <c r="A257" s="36"/>
      <c r="B257" s="37"/>
      <c r="C257" s="233" t="s">
        <v>509</v>
      </c>
      <c r="D257" s="233" t="s">
        <v>137</v>
      </c>
      <c r="E257" s="234" t="s">
        <v>1353</v>
      </c>
      <c r="F257" s="235" t="s">
        <v>1354</v>
      </c>
      <c r="G257" s="236" t="s">
        <v>154</v>
      </c>
      <c r="H257" s="237">
        <v>2</v>
      </c>
      <c r="I257" s="238"/>
      <c r="J257" s="239">
        <f>ROUND(I257*H257,2)</f>
        <v>0</v>
      </c>
      <c r="K257" s="235" t="s">
        <v>141</v>
      </c>
      <c r="L257" s="42"/>
      <c r="M257" s="240" t="s">
        <v>1</v>
      </c>
      <c r="N257" s="241" t="s">
        <v>40</v>
      </c>
      <c r="O257" s="89"/>
      <c r="P257" s="242">
        <f>O257*H257</f>
        <v>0</v>
      </c>
      <c r="Q257" s="242">
        <v>1E-05</v>
      </c>
      <c r="R257" s="242">
        <f>Q257*H257</f>
        <v>2E-05</v>
      </c>
      <c r="S257" s="242">
        <v>0</v>
      </c>
      <c r="T257" s="243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44" t="s">
        <v>142</v>
      </c>
      <c r="AT257" s="244" t="s">
        <v>137</v>
      </c>
      <c r="AU257" s="244" t="s">
        <v>85</v>
      </c>
      <c r="AY257" s="15" t="s">
        <v>135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15" t="s">
        <v>83</v>
      </c>
      <c r="BK257" s="245">
        <f>ROUND(I257*H257,2)</f>
        <v>0</v>
      </c>
      <c r="BL257" s="15" t="s">
        <v>142</v>
      </c>
      <c r="BM257" s="244" t="s">
        <v>1355</v>
      </c>
    </row>
    <row r="258" spans="1:47" s="2" customFormat="1" ht="12">
      <c r="A258" s="36"/>
      <c r="B258" s="37"/>
      <c r="C258" s="38"/>
      <c r="D258" s="246" t="s">
        <v>144</v>
      </c>
      <c r="E258" s="38"/>
      <c r="F258" s="247" t="s">
        <v>1356</v>
      </c>
      <c r="G258" s="38"/>
      <c r="H258" s="38"/>
      <c r="I258" s="142"/>
      <c r="J258" s="38"/>
      <c r="K258" s="38"/>
      <c r="L258" s="42"/>
      <c r="M258" s="248"/>
      <c r="N258" s="249"/>
      <c r="O258" s="89"/>
      <c r="P258" s="89"/>
      <c r="Q258" s="89"/>
      <c r="R258" s="89"/>
      <c r="S258" s="89"/>
      <c r="T258" s="90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144</v>
      </c>
      <c r="AU258" s="15" t="s">
        <v>85</v>
      </c>
    </row>
    <row r="259" spans="1:65" s="2" customFormat="1" ht="21.75" customHeight="1">
      <c r="A259" s="36"/>
      <c r="B259" s="37"/>
      <c r="C259" s="233" t="s">
        <v>515</v>
      </c>
      <c r="D259" s="233" t="s">
        <v>137</v>
      </c>
      <c r="E259" s="234" t="s">
        <v>1357</v>
      </c>
      <c r="F259" s="235" t="s">
        <v>1358</v>
      </c>
      <c r="G259" s="236" t="s">
        <v>154</v>
      </c>
      <c r="H259" s="237">
        <v>5</v>
      </c>
      <c r="I259" s="238"/>
      <c r="J259" s="239">
        <f>ROUND(I259*H259,2)</f>
        <v>0</v>
      </c>
      <c r="K259" s="235" t="s">
        <v>141</v>
      </c>
      <c r="L259" s="42"/>
      <c r="M259" s="240" t="s">
        <v>1</v>
      </c>
      <c r="N259" s="241" t="s">
        <v>40</v>
      </c>
      <c r="O259" s="89"/>
      <c r="P259" s="242">
        <f>O259*H259</f>
        <v>0</v>
      </c>
      <c r="Q259" s="242">
        <v>0.11241</v>
      </c>
      <c r="R259" s="242">
        <f>Q259*H259</f>
        <v>0.5620499999999999</v>
      </c>
      <c r="S259" s="242">
        <v>0</v>
      </c>
      <c r="T259" s="24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4" t="s">
        <v>142</v>
      </c>
      <c r="AT259" s="244" t="s">
        <v>137</v>
      </c>
      <c r="AU259" s="244" t="s">
        <v>85</v>
      </c>
      <c r="AY259" s="15" t="s">
        <v>135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15" t="s">
        <v>83</v>
      </c>
      <c r="BK259" s="245">
        <f>ROUND(I259*H259,2)</f>
        <v>0</v>
      </c>
      <c r="BL259" s="15" t="s">
        <v>142</v>
      </c>
      <c r="BM259" s="244" t="s">
        <v>1359</v>
      </c>
    </row>
    <row r="260" spans="1:47" s="2" customFormat="1" ht="12">
      <c r="A260" s="36"/>
      <c r="B260" s="37"/>
      <c r="C260" s="38"/>
      <c r="D260" s="246" t="s">
        <v>144</v>
      </c>
      <c r="E260" s="38"/>
      <c r="F260" s="247" t="s">
        <v>1360</v>
      </c>
      <c r="G260" s="38"/>
      <c r="H260" s="38"/>
      <c r="I260" s="142"/>
      <c r="J260" s="38"/>
      <c r="K260" s="38"/>
      <c r="L260" s="42"/>
      <c r="M260" s="248"/>
      <c r="N260" s="249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144</v>
      </c>
      <c r="AU260" s="15" t="s">
        <v>85</v>
      </c>
    </row>
    <row r="261" spans="1:47" s="2" customFormat="1" ht="12">
      <c r="A261" s="36"/>
      <c r="B261" s="37"/>
      <c r="C261" s="38"/>
      <c r="D261" s="246" t="s">
        <v>181</v>
      </c>
      <c r="E261" s="38"/>
      <c r="F261" s="250" t="s">
        <v>1361</v>
      </c>
      <c r="G261" s="38"/>
      <c r="H261" s="38"/>
      <c r="I261" s="142"/>
      <c r="J261" s="38"/>
      <c r="K261" s="38"/>
      <c r="L261" s="42"/>
      <c r="M261" s="248"/>
      <c r="N261" s="249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181</v>
      </c>
      <c r="AU261" s="15" t="s">
        <v>85</v>
      </c>
    </row>
    <row r="262" spans="1:65" s="2" customFormat="1" ht="21.75" customHeight="1">
      <c r="A262" s="36"/>
      <c r="B262" s="37"/>
      <c r="C262" s="233" t="s">
        <v>521</v>
      </c>
      <c r="D262" s="233" t="s">
        <v>137</v>
      </c>
      <c r="E262" s="234" t="s">
        <v>1362</v>
      </c>
      <c r="F262" s="235" t="s">
        <v>1363</v>
      </c>
      <c r="G262" s="236" t="s">
        <v>292</v>
      </c>
      <c r="H262" s="237">
        <v>15</v>
      </c>
      <c r="I262" s="238"/>
      <c r="J262" s="239">
        <f>ROUND(I262*H262,2)</f>
        <v>0</v>
      </c>
      <c r="K262" s="235" t="s">
        <v>141</v>
      </c>
      <c r="L262" s="42"/>
      <c r="M262" s="240" t="s">
        <v>1</v>
      </c>
      <c r="N262" s="241" t="s">
        <v>40</v>
      </c>
      <c r="O262" s="89"/>
      <c r="P262" s="242">
        <f>O262*H262</f>
        <v>0</v>
      </c>
      <c r="Q262" s="242">
        <v>0.0004</v>
      </c>
      <c r="R262" s="242">
        <f>Q262*H262</f>
        <v>0.006</v>
      </c>
      <c r="S262" s="242">
        <v>0</v>
      </c>
      <c r="T262" s="243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44" t="s">
        <v>142</v>
      </c>
      <c r="AT262" s="244" t="s">
        <v>137</v>
      </c>
      <c r="AU262" s="244" t="s">
        <v>85</v>
      </c>
      <c r="AY262" s="15" t="s">
        <v>135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15" t="s">
        <v>83</v>
      </c>
      <c r="BK262" s="245">
        <f>ROUND(I262*H262,2)</f>
        <v>0</v>
      </c>
      <c r="BL262" s="15" t="s">
        <v>142</v>
      </c>
      <c r="BM262" s="244" t="s">
        <v>1364</v>
      </c>
    </row>
    <row r="263" spans="1:47" s="2" customFormat="1" ht="12">
      <c r="A263" s="36"/>
      <c r="B263" s="37"/>
      <c r="C263" s="38"/>
      <c r="D263" s="246" t="s">
        <v>144</v>
      </c>
      <c r="E263" s="38"/>
      <c r="F263" s="247" t="s">
        <v>1365</v>
      </c>
      <c r="G263" s="38"/>
      <c r="H263" s="38"/>
      <c r="I263" s="142"/>
      <c r="J263" s="38"/>
      <c r="K263" s="38"/>
      <c r="L263" s="42"/>
      <c r="M263" s="248"/>
      <c r="N263" s="249"/>
      <c r="O263" s="89"/>
      <c r="P263" s="89"/>
      <c r="Q263" s="89"/>
      <c r="R263" s="89"/>
      <c r="S263" s="89"/>
      <c r="T263" s="90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144</v>
      </c>
      <c r="AU263" s="15" t="s">
        <v>85</v>
      </c>
    </row>
    <row r="264" spans="1:65" s="2" customFormat="1" ht="21.75" customHeight="1">
      <c r="A264" s="36"/>
      <c r="B264" s="37"/>
      <c r="C264" s="233" t="s">
        <v>526</v>
      </c>
      <c r="D264" s="233" t="s">
        <v>137</v>
      </c>
      <c r="E264" s="234" t="s">
        <v>1366</v>
      </c>
      <c r="F264" s="235" t="s">
        <v>1367</v>
      </c>
      <c r="G264" s="236" t="s">
        <v>292</v>
      </c>
      <c r="H264" s="237">
        <v>79.5</v>
      </c>
      <c r="I264" s="238"/>
      <c r="J264" s="239">
        <f>ROUND(I264*H264,2)</f>
        <v>0</v>
      </c>
      <c r="K264" s="235" t="s">
        <v>141</v>
      </c>
      <c r="L264" s="42"/>
      <c r="M264" s="240" t="s">
        <v>1</v>
      </c>
      <c r="N264" s="241" t="s">
        <v>40</v>
      </c>
      <c r="O264" s="89"/>
      <c r="P264" s="242">
        <f>O264*H264</f>
        <v>0</v>
      </c>
      <c r="Q264" s="242">
        <v>0.00013</v>
      </c>
      <c r="R264" s="242">
        <f>Q264*H264</f>
        <v>0.010334999999999999</v>
      </c>
      <c r="S264" s="242">
        <v>0</v>
      </c>
      <c r="T264" s="24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44" t="s">
        <v>142</v>
      </c>
      <c r="AT264" s="244" t="s">
        <v>137</v>
      </c>
      <c r="AU264" s="244" t="s">
        <v>85</v>
      </c>
      <c r="AY264" s="15" t="s">
        <v>135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5" t="s">
        <v>83</v>
      </c>
      <c r="BK264" s="245">
        <f>ROUND(I264*H264,2)</f>
        <v>0</v>
      </c>
      <c r="BL264" s="15" t="s">
        <v>142</v>
      </c>
      <c r="BM264" s="244" t="s">
        <v>1368</v>
      </c>
    </row>
    <row r="265" spans="1:47" s="2" customFormat="1" ht="12">
      <c r="A265" s="36"/>
      <c r="B265" s="37"/>
      <c r="C265" s="38"/>
      <c r="D265" s="246" t="s">
        <v>144</v>
      </c>
      <c r="E265" s="38"/>
      <c r="F265" s="247" t="s">
        <v>1369</v>
      </c>
      <c r="G265" s="38"/>
      <c r="H265" s="38"/>
      <c r="I265" s="142"/>
      <c r="J265" s="38"/>
      <c r="K265" s="38"/>
      <c r="L265" s="42"/>
      <c r="M265" s="248"/>
      <c r="N265" s="249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144</v>
      </c>
      <c r="AU265" s="15" t="s">
        <v>85</v>
      </c>
    </row>
    <row r="266" spans="1:65" s="2" customFormat="1" ht="16.5" customHeight="1">
      <c r="A266" s="36"/>
      <c r="B266" s="37"/>
      <c r="C266" s="233" t="s">
        <v>531</v>
      </c>
      <c r="D266" s="233" t="s">
        <v>137</v>
      </c>
      <c r="E266" s="234" t="s">
        <v>700</v>
      </c>
      <c r="F266" s="235" t="s">
        <v>701</v>
      </c>
      <c r="G266" s="236" t="s">
        <v>292</v>
      </c>
      <c r="H266" s="237">
        <v>94.5</v>
      </c>
      <c r="I266" s="238"/>
      <c r="J266" s="239">
        <f>ROUND(I266*H266,2)</f>
        <v>0</v>
      </c>
      <c r="K266" s="235" t="s">
        <v>141</v>
      </c>
      <c r="L266" s="42"/>
      <c r="M266" s="240" t="s">
        <v>1</v>
      </c>
      <c r="N266" s="241" t="s">
        <v>40</v>
      </c>
      <c r="O266" s="89"/>
      <c r="P266" s="242">
        <f>O266*H266</f>
        <v>0</v>
      </c>
      <c r="Q266" s="242">
        <v>0</v>
      </c>
      <c r="R266" s="242">
        <f>Q266*H266</f>
        <v>0</v>
      </c>
      <c r="S266" s="242">
        <v>0</v>
      </c>
      <c r="T266" s="243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4" t="s">
        <v>142</v>
      </c>
      <c r="AT266" s="244" t="s">
        <v>137</v>
      </c>
      <c r="AU266" s="244" t="s">
        <v>85</v>
      </c>
      <c r="AY266" s="15" t="s">
        <v>135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15" t="s">
        <v>83</v>
      </c>
      <c r="BK266" s="245">
        <f>ROUND(I266*H266,2)</f>
        <v>0</v>
      </c>
      <c r="BL266" s="15" t="s">
        <v>142</v>
      </c>
      <c r="BM266" s="244" t="s">
        <v>1370</v>
      </c>
    </row>
    <row r="267" spans="1:47" s="2" customFormat="1" ht="12">
      <c r="A267" s="36"/>
      <c r="B267" s="37"/>
      <c r="C267" s="38"/>
      <c r="D267" s="246" t="s">
        <v>144</v>
      </c>
      <c r="E267" s="38"/>
      <c r="F267" s="247" t="s">
        <v>703</v>
      </c>
      <c r="G267" s="38"/>
      <c r="H267" s="38"/>
      <c r="I267" s="142"/>
      <c r="J267" s="38"/>
      <c r="K267" s="38"/>
      <c r="L267" s="42"/>
      <c r="M267" s="248"/>
      <c r="N267" s="249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144</v>
      </c>
      <c r="AU267" s="15" t="s">
        <v>85</v>
      </c>
    </row>
    <row r="268" spans="1:65" s="2" customFormat="1" ht="21.75" customHeight="1">
      <c r="A268" s="36"/>
      <c r="B268" s="37"/>
      <c r="C268" s="233" t="s">
        <v>536</v>
      </c>
      <c r="D268" s="233" t="s">
        <v>137</v>
      </c>
      <c r="E268" s="234" t="s">
        <v>704</v>
      </c>
      <c r="F268" s="235" t="s">
        <v>705</v>
      </c>
      <c r="G268" s="236" t="s">
        <v>292</v>
      </c>
      <c r="H268" s="237">
        <v>304.4</v>
      </c>
      <c r="I268" s="238"/>
      <c r="J268" s="239">
        <f>ROUND(I268*H268,2)</f>
        <v>0</v>
      </c>
      <c r="K268" s="235" t="s">
        <v>141</v>
      </c>
      <c r="L268" s="42"/>
      <c r="M268" s="240" t="s">
        <v>1</v>
      </c>
      <c r="N268" s="241" t="s">
        <v>40</v>
      </c>
      <c r="O268" s="89"/>
      <c r="P268" s="242">
        <f>O268*H268</f>
        <v>0</v>
      </c>
      <c r="Q268" s="242">
        <v>0.10988</v>
      </c>
      <c r="R268" s="242">
        <f>Q268*H268</f>
        <v>33.447472</v>
      </c>
      <c r="S268" s="242">
        <v>0</v>
      </c>
      <c r="T268" s="243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44" t="s">
        <v>142</v>
      </c>
      <c r="AT268" s="244" t="s">
        <v>137</v>
      </c>
      <c r="AU268" s="244" t="s">
        <v>85</v>
      </c>
      <c r="AY268" s="15" t="s">
        <v>135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15" t="s">
        <v>83</v>
      </c>
      <c r="BK268" s="245">
        <f>ROUND(I268*H268,2)</f>
        <v>0</v>
      </c>
      <c r="BL268" s="15" t="s">
        <v>142</v>
      </c>
      <c r="BM268" s="244" t="s">
        <v>1371</v>
      </c>
    </row>
    <row r="269" spans="1:47" s="2" customFormat="1" ht="12">
      <c r="A269" s="36"/>
      <c r="B269" s="37"/>
      <c r="C269" s="38"/>
      <c r="D269" s="246" t="s">
        <v>144</v>
      </c>
      <c r="E269" s="38"/>
      <c r="F269" s="247" t="s">
        <v>707</v>
      </c>
      <c r="G269" s="38"/>
      <c r="H269" s="38"/>
      <c r="I269" s="142"/>
      <c r="J269" s="38"/>
      <c r="K269" s="38"/>
      <c r="L269" s="42"/>
      <c r="M269" s="248"/>
      <c r="N269" s="249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144</v>
      </c>
      <c r="AU269" s="15" t="s">
        <v>85</v>
      </c>
    </row>
    <row r="270" spans="1:47" s="2" customFormat="1" ht="12">
      <c r="A270" s="36"/>
      <c r="B270" s="37"/>
      <c r="C270" s="38"/>
      <c r="D270" s="246" t="s">
        <v>181</v>
      </c>
      <c r="E270" s="38"/>
      <c r="F270" s="250" t="s">
        <v>708</v>
      </c>
      <c r="G270" s="38"/>
      <c r="H270" s="38"/>
      <c r="I270" s="142"/>
      <c r="J270" s="38"/>
      <c r="K270" s="38"/>
      <c r="L270" s="42"/>
      <c r="M270" s="248"/>
      <c r="N270" s="249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181</v>
      </c>
      <c r="AU270" s="15" t="s">
        <v>85</v>
      </c>
    </row>
    <row r="271" spans="1:65" s="2" customFormat="1" ht="21.75" customHeight="1">
      <c r="A271" s="36"/>
      <c r="B271" s="37"/>
      <c r="C271" s="233" t="s">
        <v>541</v>
      </c>
      <c r="D271" s="233" t="s">
        <v>137</v>
      </c>
      <c r="E271" s="234" t="s">
        <v>1372</v>
      </c>
      <c r="F271" s="235" t="s">
        <v>1373</v>
      </c>
      <c r="G271" s="236" t="s">
        <v>292</v>
      </c>
      <c r="H271" s="237">
        <v>41.1</v>
      </c>
      <c r="I271" s="238"/>
      <c r="J271" s="239">
        <f>ROUND(I271*H271,2)</f>
        <v>0</v>
      </c>
      <c r="K271" s="235" t="s">
        <v>141</v>
      </c>
      <c r="L271" s="42"/>
      <c r="M271" s="240" t="s">
        <v>1</v>
      </c>
      <c r="N271" s="241" t="s">
        <v>40</v>
      </c>
      <c r="O271" s="89"/>
      <c r="P271" s="242">
        <f>O271*H271</f>
        <v>0</v>
      </c>
      <c r="Q271" s="242">
        <v>0.0719</v>
      </c>
      <c r="R271" s="242">
        <f>Q271*H271</f>
        <v>2.95509</v>
      </c>
      <c r="S271" s="242">
        <v>0</v>
      </c>
      <c r="T271" s="243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44" t="s">
        <v>142</v>
      </c>
      <c r="AT271" s="244" t="s">
        <v>137</v>
      </c>
      <c r="AU271" s="244" t="s">
        <v>85</v>
      </c>
      <c r="AY271" s="15" t="s">
        <v>135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15" t="s">
        <v>83</v>
      </c>
      <c r="BK271" s="245">
        <f>ROUND(I271*H271,2)</f>
        <v>0</v>
      </c>
      <c r="BL271" s="15" t="s">
        <v>142</v>
      </c>
      <c r="BM271" s="244" t="s">
        <v>1374</v>
      </c>
    </row>
    <row r="272" spans="1:47" s="2" customFormat="1" ht="12">
      <c r="A272" s="36"/>
      <c r="B272" s="37"/>
      <c r="C272" s="38"/>
      <c r="D272" s="246" t="s">
        <v>144</v>
      </c>
      <c r="E272" s="38"/>
      <c r="F272" s="247" t="s">
        <v>1375</v>
      </c>
      <c r="G272" s="38"/>
      <c r="H272" s="38"/>
      <c r="I272" s="142"/>
      <c r="J272" s="38"/>
      <c r="K272" s="38"/>
      <c r="L272" s="42"/>
      <c r="M272" s="248"/>
      <c r="N272" s="249"/>
      <c r="O272" s="89"/>
      <c r="P272" s="89"/>
      <c r="Q272" s="89"/>
      <c r="R272" s="89"/>
      <c r="S272" s="89"/>
      <c r="T272" s="90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5" t="s">
        <v>144</v>
      </c>
      <c r="AU272" s="15" t="s">
        <v>85</v>
      </c>
    </row>
    <row r="273" spans="1:47" s="2" customFormat="1" ht="12">
      <c r="A273" s="36"/>
      <c r="B273" s="37"/>
      <c r="C273" s="38"/>
      <c r="D273" s="246" t="s">
        <v>181</v>
      </c>
      <c r="E273" s="38"/>
      <c r="F273" s="250" t="s">
        <v>1376</v>
      </c>
      <c r="G273" s="38"/>
      <c r="H273" s="38"/>
      <c r="I273" s="142"/>
      <c r="J273" s="38"/>
      <c r="K273" s="38"/>
      <c r="L273" s="42"/>
      <c r="M273" s="248"/>
      <c r="N273" s="249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181</v>
      </c>
      <c r="AU273" s="15" t="s">
        <v>85</v>
      </c>
    </row>
    <row r="274" spans="1:65" s="2" customFormat="1" ht="21.75" customHeight="1">
      <c r="A274" s="36"/>
      <c r="B274" s="37"/>
      <c r="C274" s="233" t="s">
        <v>547</v>
      </c>
      <c r="D274" s="233" t="s">
        <v>137</v>
      </c>
      <c r="E274" s="234" t="s">
        <v>442</v>
      </c>
      <c r="F274" s="235" t="s">
        <v>443</v>
      </c>
      <c r="G274" s="236" t="s">
        <v>148</v>
      </c>
      <c r="H274" s="237">
        <v>3.425</v>
      </c>
      <c r="I274" s="238"/>
      <c r="J274" s="239">
        <f>ROUND(I274*H274,2)</f>
        <v>0</v>
      </c>
      <c r="K274" s="235" t="s">
        <v>141</v>
      </c>
      <c r="L274" s="42"/>
      <c r="M274" s="240" t="s">
        <v>1</v>
      </c>
      <c r="N274" s="241" t="s">
        <v>40</v>
      </c>
      <c r="O274" s="89"/>
      <c r="P274" s="242">
        <f>O274*H274</f>
        <v>0</v>
      </c>
      <c r="Q274" s="242">
        <v>2.25634</v>
      </c>
      <c r="R274" s="242">
        <f>Q274*H274</f>
        <v>7.727964499999999</v>
      </c>
      <c r="S274" s="242">
        <v>0</v>
      </c>
      <c r="T274" s="243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44" t="s">
        <v>142</v>
      </c>
      <c r="AT274" s="244" t="s">
        <v>137</v>
      </c>
      <c r="AU274" s="244" t="s">
        <v>85</v>
      </c>
      <c r="AY274" s="15" t="s">
        <v>135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15" t="s">
        <v>83</v>
      </c>
      <c r="BK274" s="245">
        <f>ROUND(I274*H274,2)</f>
        <v>0</v>
      </c>
      <c r="BL274" s="15" t="s">
        <v>142</v>
      </c>
      <c r="BM274" s="244" t="s">
        <v>1377</v>
      </c>
    </row>
    <row r="275" spans="1:47" s="2" customFormat="1" ht="12">
      <c r="A275" s="36"/>
      <c r="B275" s="37"/>
      <c r="C275" s="38"/>
      <c r="D275" s="246" t="s">
        <v>144</v>
      </c>
      <c r="E275" s="38"/>
      <c r="F275" s="247" t="s">
        <v>445</v>
      </c>
      <c r="G275" s="38"/>
      <c r="H275" s="38"/>
      <c r="I275" s="142"/>
      <c r="J275" s="38"/>
      <c r="K275" s="38"/>
      <c r="L275" s="42"/>
      <c r="M275" s="248"/>
      <c r="N275" s="249"/>
      <c r="O275" s="89"/>
      <c r="P275" s="89"/>
      <c r="Q275" s="89"/>
      <c r="R275" s="89"/>
      <c r="S275" s="89"/>
      <c r="T275" s="90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5" t="s">
        <v>144</v>
      </c>
      <c r="AU275" s="15" t="s">
        <v>85</v>
      </c>
    </row>
    <row r="276" spans="1:51" s="13" customFormat="1" ht="12">
      <c r="A276" s="13"/>
      <c r="B276" s="251"/>
      <c r="C276" s="252"/>
      <c r="D276" s="246" t="s">
        <v>183</v>
      </c>
      <c r="E276" s="253" t="s">
        <v>1</v>
      </c>
      <c r="F276" s="254" t="s">
        <v>1378</v>
      </c>
      <c r="G276" s="252"/>
      <c r="H276" s="255">
        <v>3.425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183</v>
      </c>
      <c r="AU276" s="261" t="s">
        <v>85</v>
      </c>
      <c r="AV276" s="13" t="s">
        <v>85</v>
      </c>
      <c r="AW276" s="13" t="s">
        <v>31</v>
      </c>
      <c r="AX276" s="13" t="s">
        <v>83</v>
      </c>
      <c r="AY276" s="261" t="s">
        <v>135</v>
      </c>
    </row>
    <row r="277" spans="1:65" s="2" customFormat="1" ht="21.75" customHeight="1">
      <c r="A277" s="36"/>
      <c r="B277" s="37"/>
      <c r="C277" s="233" t="s">
        <v>552</v>
      </c>
      <c r="D277" s="233" t="s">
        <v>137</v>
      </c>
      <c r="E277" s="234" t="s">
        <v>1379</v>
      </c>
      <c r="F277" s="235" t="s">
        <v>1380</v>
      </c>
      <c r="G277" s="236" t="s">
        <v>140</v>
      </c>
      <c r="H277" s="237">
        <v>847.4</v>
      </c>
      <c r="I277" s="238"/>
      <c r="J277" s="239">
        <f>ROUND(I277*H277,2)</f>
        <v>0</v>
      </c>
      <c r="K277" s="235" t="s">
        <v>141</v>
      </c>
      <c r="L277" s="42"/>
      <c r="M277" s="240" t="s">
        <v>1</v>
      </c>
      <c r="N277" s="241" t="s">
        <v>40</v>
      </c>
      <c r="O277" s="89"/>
      <c r="P277" s="242">
        <f>O277*H277</f>
        <v>0</v>
      </c>
      <c r="Q277" s="242">
        <v>0.00047</v>
      </c>
      <c r="R277" s="242">
        <f>Q277*H277</f>
        <v>0.39827799999999997</v>
      </c>
      <c r="S277" s="242">
        <v>0</v>
      </c>
      <c r="T277" s="243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44" t="s">
        <v>142</v>
      </c>
      <c r="AT277" s="244" t="s">
        <v>137</v>
      </c>
      <c r="AU277" s="244" t="s">
        <v>85</v>
      </c>
      <c r="AY277" s="15" t="s">
        <v>135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15" t="s">
        <v>83</v>
      </c>
      <c r="BK277" s="245">
        <f>ROUND(I277*H277,2)</f>
        <v>0</v>
      </c>
      <c r="BL277" s="15" t="s">
        <v>142</v>
      </c>
      <c r="BM277" s="244" t="s">
        <v>1381</v>
      </c>
    </row>
    <row r="278" spans="1:47" s="2" customFormat="1" ht="12">
      <c r="A278" s="36"/>
      <c r="B278" s="37"/>
      <c r="C278" s="38"/>
      <c r="D278" s="246" t="s">
        <v>144</v>
      </c>
      <c r="E278" s="38"/>
      <c r="F278" s="247" t="s">
        <v>1382</v>
      </c>
      <c r="G278" s="38"/>
      <c r="H278" s="38"/>
      <c r="I278" s="142"/>
      <c r="J278" s="38"/>
      <c r="K278" s="38"/>
      <c r="L278" s="42"/>
      <c r="M278" s="248"/>
      <c r="N278" s="249"/>
      <c r="O278" s="89"/>
      <c r="P278" s="89"/>
      <c r="Q278" s="89"/>
      <c r="R278" s="89"/>
      <c r="S278" s="89"/>
      <c r="T278" s="90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144</v>
      </c>
      <c r="AU278" s="15" t="s">
        <v>85</v>
      </c>
    </row>
    <row r="279" spans="1:47" s="2" customFormat="1" ht="12">
      <c r="A279" s="36"/>
      <c r="B279" s="37"/>
      <c r="C279" s="38"/>
      <c r="D279" s="246" t="s">
        <v>181</v>
      </c>
      <c r="E279" s="38"/>
      <c r="F279" s="250" t="s">
        <v>1383</v>
      </c>
      <c r="G279" s="38"/>
      <c r="H279" s="38"/>
      <c r="I279" s="142"/>
      <c r="J279" s="38"/>
      <c r="K279" s="38"/>
      <c r="L279" s="42"/>
      <c r="M279" s="248"/>
      <c r="N279" s="249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181</v>
      </c>
      <c r="AU279" s="15" t="s">
        <v>85</v>
      </c>
    </row>
    <row r="280" spans="1:65" s="2" customFormat="1" ht="21.75" customHeight="1">
      <c r="A280" s="36"/>
      <c r="B280" s="37"/>
      <c r="C280" s="233" t="s">
        <v>557</v>
      </c>
      <c r="D280" s="233" t="s">
        <v>137</v>
      </c>
      <c r="E280" s="234" t="s">
        <v>711</v>
      </c>
      <c r="F280" s="235" t="s">
        <v>712</v>
      </c>
      <c r="G280" s="236" t="s">
        <v>292</v>
      </c>
      <c r="H280" s="237">
        <v>76.4</v>
      </c>
      <c r="I280" s="238"/>
      <c r="J280" s="239">
        <f>ROUND(I280*H280,2)</f>
        <v>0</v>
      </c>
      <c r="K280" s="235" t="s">
        <v>141</v>
      </c>
      <c r="L280" s="42"/>
      <c r="M280" s="240" t="s">
        <v>1</v>
      </c>
      <c r="N280" s="241" t="s">
        <v>40</v>
      </c>
      <c r="O280" s="89"/>
      <c r="P280" s="242">
        <f>O280*H280</f>
        <v>0</v>
      </c>
      <c r="Q280" s="242">
        <v>0.00061</v>
      </c>
      <c r="R280" s="242">
        <f>Q280*H280</f>
        <v>0.046604</v>
      </c>
      <c r="S280" s="242">
        <v>0</v>
      </c>
      <c r="T280" s="243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44" t="s">
        <v>142</v>
      </c>
      <c r="AT280" s="244" t="s">
        <v>137</v>
      </c>
      <c r="AU280" s="244" t="s">
        <v>85</v>
      </c>
      <c r="AY280" s="15" t="s">
        <v>135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15" t="s">
        <v>83</v>
      </c>
      <c r="BK280" s="245">
        <f>ROUND(I280*H280,2)</f>
        <v>0</v>
      </c>
      <c r="BL280" s="15" t="s">
        <v>142</v>
      </c>
      <c r="BM280" s="244" t="s">
        <v>1384</v>
      </c>
    </row>
    <row r="281" spans="1:47" s="2" customFormat="1" ht="12">
      <c r="A281" s="36"/>
      <c r="B281" s="37"/>
      <c r="C281" s="38"/>
      <c r="D281" s="246" t="s">
        <v>144</v>
      </c>
      <c r="E281" s="38"/>
      <c r="F281" s="247" t="s">
        <v>714</v>
      </c>
      <c r="G281" s="38"/>
      <c r="H281" s="38"/>
      <c r="I281" s="142"/>
      <c r="J281" s="38"/>
      <c r="K281" s="38"/>
      <c r="L281" s="42"/>
      <c r="M281" s="248"/>
      <c r="N281" s="249"/>
      <c r="O281" s="89"/>
      <c r="P281" s="89"/>
      <c r="Q281" s="89"/>
      <c r="R281" s="89"/>
      <c r="S281" s="89"/>
      <c r="T281" s="9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144</v>
      </c>
      <c r="AU281" s="15" t="s">
        <v>85</v>
      </c>
    </row>
    <row r="282" spans="1:65" s="2" customFormat="1" ht="16.5" customHeight="1">
      <c r="A282" s="36"/>
      <c r="B282" s="37"/>
      <c r="C282" s="265" t="s">
        <v>899</v>
      </c>
      <c r="D282" s="265" t="s">
        <v>510</v>
      </c>
      <c r="E282" s="266" t="s">
        <v>1385</v>
      </c>
      <c r="F282" s="267" t="s">
        <v>1386</v>
      </c>
      <c r="G282" s="268" t="s">
        <v>154</v>
      </c>
      <c r="H282" s="269">
        <v>1</v>
      </c>
      <c r="I282" s="270"/>
      <c r="J282" s="271">
        <f>ROUND(I282*H282,2)</f>
        <v>0</v>
      </c>
      <c r="K282" s="267" t="s">
        <v>141</v>
      </c>
      <c r="L282" s="272"/>
      <c r="M282" s="273" t="s">
        <v>1</v>
      </c>
      <c r="N282" s="274" t="s">
        <v>40</v>
      </c>
      <c r="O282" s="89"/>
      <c r="P282" s="242">
        <f>O282*H282</f>
        <v>0</v>
      </c>
      <c r="Q282" s="242">
        <v>0.0009</v>
      </c>
      <c r="R282" s="242">
        <f>Q282*H282</f>
        <v>0.0009</v>
      </c>
      <c r="S282" s="242">
        <v>0</v>
      </c>
      <c r="T282" s="243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44" t="s">
        <v>176</v>
      </c>
      <c r="AT282" s="244" t="s">
        <v>510</v>
      </c>
      <c r="AU282" s="244" t="s">
        <v>85</v>
      </c>
      <c r="AY282" s="15" t="s">
        <v>135</v>
      </c>
      <c r="BE282" s="245">
        <f>IF(N282="základní",J282,0)</f>
        <v>0</v>
      </c>
      <c r="BF282" s="245">
        <f>IF(N282="snížená",J282,0)</f>
        <v>0</v>
      </c>
      <c r="BG282" s="245">
        <f>IF(N282="zákl. přenesená",J282,0)</f>
        <v>0</v>
      </c>
      <c r="BH282" s="245">
        <f>IF(N282="sníž. přenesená",J282,0)</f>
        <v>0</v>
      </c>
      <c r="BI282" s="245">
        <f>IF(N282="nulová",J282,0)</f>
        <v>0</v>
      </c>
      <c r="BJ282" s="15" t="s">
        <v>83</v>
      </c>
      <c r="BK282" s="245">
        <f>ROUND(I282*H282,2)</f>
        <v>0</v>
      </c>
      <c r="BL282" s="15" t="s">
        <v>142</v>
      </c>
      <c r="BM282" s="244" t="s">
        <v>1387</v>
      </c>
    </row>
    <row r="283" spans="1:47" s="2" customFormat="1" ht="12">
      <c r="A283" s="36"/>
      <c r="B283" s="37"/>
      <c r="C283" s="38"/>
      <c r="D283" s="246" t="s">
        <v>144</v>
      </c>
      <c r="E283" s="38"/>
      <c r="F283" s="247" t="s">
        <v>1386</v>
      </c>
      <c r="G283" s="38"/>
      <c r="H283" s="38"/>
      <c r="I283" s="142"/>
      <c r="J283" s="38"/>
      <c r="K283" s="38"/>
      <c r="L283" s="42"/>
      <c r="M283" s="248"/>
      <c r="N283" s="249"/>
      <c r="O283" s="89"/>
      <c r="P283" s="89"/>
      <c r="Q283" s="89"/>
      <c r="R283" s="89"/>
      <c r="S283" s="89"/>
      <c r="T283" s="90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5" t="s">
        <v>144</v>
      </c>
      <c r="AU283" s="15" t="s">
        <v>85</v>
      </c>
    </row>
    <row r="284" spans="1:47" s="2" customFormat="1" ht="12">
      <c r="A284" s="36"/>
      <c r="B284" s="37"/>
      <c r="C284" s="38"/>
      <c r="D284" s="246" t="s">
        <v>181</v>
      </c>
      <c r="E284" s="38"/>
      <c r="F284" s="250" t="s">
        <v>1388</v>
      </c>
      <c r="G284" s="38"/>
      <c r="H284" s="38"/>
      <c r="I284" s="142"/>
      <c r="J284" s="38"/>
      <c r="K284" s="38"/>
      <c r="L284" s="42"/>
      <c r="M284" s="248"/>
      <c r="N284" s="249"/>
      <c r="O284" s="89"/>
      <c r="P284" s="89"/>
      <c r="Q284" s="89"/>
      <c r="R284" s="89"/>
      <c r="S284" s="89"/>
      <c r="T284" s="90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181</v>
      </c>
      <c r="AU284" s="15" t="s">
        <v>85</v>
      </c>
    </row>
    <row r="285" spans="1:65" s="2" customFormat="1" ht="21.75" customHeight="1">
      <c r="A285" s="36"/>
      <c r="B285" s="37"/>
      <c r="C285" s="265" t="s">
        <v>904</v>
      </c>
      <c r="D285" s="265" t="s">
        <v>510</v>
      </c>
      <c r="E285" s="266" t="s">
        <v>1389</v>
      </c>
      <c r="F285" s="267" t="s">
        <v>1390</v>
      </c>
      <c r="G285" s="268" t="s">
        <v>154</v>
      </c>
      <c r="H285" s="269">
        <v>6</v>
      </c>
      <c r="I285" s="270"/>
      <c r="J285" s="271">
        <f>ROUND(I285*H285,2)</f>
        <v>0</v>
      </c>
      <c r="K285" s="267" t="s">
        <v>141</v>
      </c>
      <c r="L285" s="272"/>
      <c r="M285" s="273" t="s">
        <v>1</v>
      </c>
      <c r="N285" s="274" t="s">
        <v>40</v>
      </c>
      <c r="O285" s="89"/>
      <c r="P285" s="242">
        <f>O285*H285</f>
        <v>0</v>
      </c>
      <c r="Q285" s="242">
        <v>0.0025</v>
      </c>
      <c r="R285" s="242">
        <f>Q285*H285</f>
        <v>0.015</v>
      </c>
      <c r="S285" s="242">
        <v>0</v>
      </c>
      <c r="T285" s="243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44" t="s">
        <v>176</v>
      </c>
      <c r="AT285" s="244" t="s">
        <v>510</v>
      </c>
      <c r="AU285" s="244" t="s">
        <v>85</v>
      </c>
      <c r="AY285" s="15" t="s">
        <v>135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15" t="s">
        <v>83</v>
      </c>
      <c r="BK285" s="245">
        <f>ROUND(I285*H285,2)</f>
        <v>0</v>
      </c>
      <c r="BL285" s="15" t="s">
        <v>142</v>
      </c>
      <c r="BM285" s="244" t="s">
        <v>1391</v>
      </c>
    </row>
    <row r="286" spans="1:47" s="2" customFormat="1" ht="12">
      <c r="A286" s="36"/>
      <c r="B286" s="37"/>
      <c r="C286" s="38"/>
      <c r="D286" s="246" t="s">
        <v>144</v>
      </c>
      <c r="E286" s="38"/>
      <c r="F286" s="247" t="s">
        <v>1390</v>
      </c>
      <c r="G286" s="38"/>
      <c r="H286" s="38"/>
      <c r="I286" s="142"/>
      <c r="J286" s="38"/>
      <c r="K286" s="38"/>
      <c r="L286" s="42"/>
      <c r="M286" s="248"/>
      <c r="N286" s="249"/>
      <c r="O286" s="89"/>
      <c r="P286" s="89"/>
      <c r="Q286" s="89"/>
      <c r="R286" s="89"/>
      <c r="S286" s="89"/>
      <c r="T286" s="90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144</v>
      </c>
      <c r="AU286" s="15" t="s">
        <v>85</v>
      </c>
    </row>
    <row r="287" spans="1:47" s="2" customFormat="1" ht="12">
      <c r="A287" s="36"/>
      <c r="B287" s="37"/>
      <c r="C287" s="38"/>
      <c r="D287" s="246" t="s">
        <v>181</v>
      </c>
      <c r="E287" s="38"/>
      <c r="F287" s="250" t="s">
        <v>1392</v>
      </c>
      <c r="G287" s="38"/>
      <c r="H287" s="38"/>
      <c r="I287" s="142"/>
      <c r="J287" s="38"/>
      <c r="K287" s="38"/>
      <c r="L287" s="42"/>
      <c r="M287" s="248"/>
      <c r="N287" s="249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181</v>
      </c>
      <c r="AU287" s="15" t="s">
        <v>85</v>
      </c>
    </row>
    <row r="288" spans="1:65" s="2" customFormat="1" ht="21.75" customHeight="1">
      <c r="A288" s="36"/>
      <c r="B288" s="37"/>
      <c r="C288" s="265" t="s">
        <v>910</v>
      </c>
      <c r="D288" s="265" t="s">
        <v>510</v>
      </c>
      <c r="E288" s="266" t="s">
        <v>1393</v>
      </c>
      <c r="F288" s="267" t="s">
        <v>1394</v>
      </c>
      <c r="G288" s="268" t="s">
        <v>154</v>
      </c>
      <c r="H288" s="269">
        <v>1</v>
      </c>
      <c r="I288" s="270"/>
      <c r="J288" s="271">
        <f>ROUND(I288*H288,2)</f>
        <v>0</v>
      </c>
      <c r="K288" s="267" t="s">
        <v>141</v>
      </c>
      <c r="L288" s="272"/>
      <c r="M288" s="273" t="s">
        <v>1</v>
      </c>
      <c r="N288" s="274" t="s">
        <v>40</v>
      </c>
      <c r="O288" s="89"/>
      <c r="P288" s="242">
        <f>O288*H288</f>
        <v>0</v>
      </c>
      <c r="Q288" s="242">
        <v>0.0026</v>
      </c>
      <c r="R288" s="242">
        <f>Q288*H288</f>
        <v>0.0026</v>
      </c>
      <c r="S288" s="242">
        <v>0</v>
      </c>
      <c r="T288" s="243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44" t="s">
        <v>176</v>
      </c>
      <c r="AT288" s="244" t="s">
        <v>510</v>
      </c>
      <c r="AU288" s="244" t="s">
        <v>85</v>
      </c>
      <c r="AY288" s="15" t="s">
        <v>135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15" t="s">
        <v>83</v>
      </c>
      <c r="BK288" s="245">
        <f>ROUND(I288*H288,2)</f>
        <v>0</v>
      </c>
      <c r="BL288" s="15" t="s">
        <v>142</v>
      </c>
      <c r="BM288" s="244" t="s">
        <v>1395</v>
      </c>
    </row>
    <row r="289" spans="1:47" s="2" customFormat="1" ht="12">
      <c r="A289" s="36"/>
      <c r="B289" s="37"/>
      <c r="C289" s="38"/>
      <c r="D289" s="246" t="s">
        <v>144</v>
      </c>
      <c r="E289" s="38"/>
      <c r="F289" s="247" t="s">
        <v>1394</v>
      </c>
      <c r="G289" s="38"/>
      <c r="H289" s="38"/>
      <c r="I289" s="142"/>
      <c r="J289" s="38"/>
      <c r="K289" s="38"/>
      <c r="L289" s="42"/>
      <c r="M289" s="248"/>
      <c r="N289" s="249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5" t="s">
        <v>144</v>
      </c>
      <c r="AU289" s="15" t="s">
        <v>85</v>
      </c>
    </row>
    <row r="290" spans="1:47" s="2" customFormat="1" ht="12">
      <c r="A290" s="36"/>
      <c r="B290" s="37"/>
      <c r="C290" s="38"/>
      <c r="D290" s="246" t="s">
        <v>181</v>
      </c>
      <c r="E290" s="38"/>
      <c r="F290" s="250" t="s">
        <v>1396</v>
      </c>
      <c r="G290" s="38"/>
      <c r="H290" s="38"/>
      <c r="I290" s="142"/>
      <c r="J290" s="38"/>
      <c r="K290" s="38"/>
      <c r="L290" s="42"/>
      <c r="M290" s="248"/>
      <c r="N290" s="249"/>
      <c r="O290" s="89"/>
      <c r="P290" s="89"/>
      <c r="Q290" s="89"/>
      <c r="R290" s="89"/>
      <c r="S290" s="89"/>
      <c r="T290" s="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181</v>
      </c>
      <c r="AU290" s="15" t="s">
        <v>85</v>
      </c>
    </row>
    <row r="291" spans="1:65" s="2" customFormat="1" ht="16.5" customHeight="1">
      <c r="A291" s="36"/>
      <c r="B291" s="37"/>
      <c r="C291" s="265" t="s">
        <v>916</v>
      </c>
      <c r="D291" s="265" t="s">
        <v>510</v>
      </c>
      <c r="E291" s="266" t="s">
        <v>1397</v>
      </c>
      <c r="F291" s="267" t="s">
        <v>1398</v>
      </c>
      <c r="G291" s="268" t="s">
        <v>154</v>
      </c>
      <c r="H291" s="269">
        <v>1</v>
      </c>
      <c r="I291" s="270"/>
      <c r="J291" s="271">
        <f>ROUND(I291*H291,2)</f>
        <v>0</v>
      </c>
      <c r="K291" s="267" t="s">
        <v>1</v>
      </c>
      <c r="L291" s="272"/>
      <c r="M291" s="273" t="s">
        <v>1</v>
      </c>
      <c r="N291" s="274" t="s">
        <v>40</v>
      </c>
      <c r="O291" s="89"/>
      <c r="P291" s="242">
        <f>O291*H291</f>
        <v>0</v>
      </c>
      <c r="Q291" s="242">
        <v>0.0156</v>
      </c>
      <c r="R291" s="242">
        <f>Q291*H291</f>
        <v>0.0156</v>
      </c>
      <c r="S291" s="242">
        <v>0</v>
      </c>
      <c r="T291" s="243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44" t="s">
        <v>176</v>
      </c>
      <c r="AT291" s="244" t="s">
        <v>510</v>
      </c>
      <c r="AU291" s="244" t="s">
        <v>85</v>
      </c>
      <c r="AY291" s="15" t="s">
        <v>135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15" t="s">
        <v>83</v>
      </c>
      <c r="BK291" s="245">
        <f>ROUND(I291*H291,2)</f>
        <v>0</v>
      </c>
      <c r="BL291" s="15" t="s">
        <v>142</v>
      </c>
      <c r="BM291" s="244" t="s">
        <v>1399</v>
      </c>
    </row>
    <row r="292" spans="1:47" s="2" customFormat="1" ht="12">
      <c r="A292" s="36"/>
      <c r="B292" s="37"/>
      <c r="C292" s="38"/>
      <c r="D292" s="246" t="s">
        <v>144</v>
      </c>
      <c r="E292" s="38"/>
      <c r="F292" s="247" t="s">
        <v>1400</v>
      </c>
      <c r="G292" s="38"/>
      <c r="H292" s="38"/>
      <c r="I292" s="142"/>
      <c r="J292" s="38"/>
      <c r="K292" s="38"/>
      <c r="L292" s="42"/>
      <c r="M292" s="248"/>
      <c r="N292" s="249"/>
      <c r="O292" s="89"/>
      <c r="P292" s="89"/>
      <c r="Q292" s="89"/>
      <c r="R292" s="89"/>
      <c r="S292" s="89"/>
      <c r="T292" s="90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144</v>
      </c>
      <c r="AU292" s="15" t="s">
        <v>85</v>
      </c>
    </row>
    <row r="293" spans="1:65" s="2" customFormat="1" ht="16.5" customHeight="1">
      <c r="A293" s="36"/>
      <c r="B293" s="37"/>
      <c r="C293" s="265" t="s">
        <v>918</v>
      </c>
      <c r="D293" s="265" t="s">
        <v>510</v>
      </c>
      <c r="E293" s="266" t="s">
        <v>1401</v>
      </c>
      <c r="F293" s="267" t="s">
        <v>1402</v>
      </c>
      <c r="G293" s="268" t="s">
        <v>154</v>
      </c>
      <c r="H293" s="269">
        <v>1</v>
      </c>
      <c r="I293" s="270"/>
      <c r="J293" s="271">
        <f>ROUND(I293*H293,2)</f>
        <v>0</v>
      </c>
      <c r="K293" s="267" t="s">
        <v>141</v>
      </c>
      <c r="L293" s="272"/>
      <c r="M293" s="273" t="s">
        <v>1</v>
      </c>
      <c r="N293" s="274" t="s">
        <v>40</v>
      </c>
      <c r="O293" s="89"/>
      <c r="P293" s="242">
        <f>O293*H293</f>
        <v>0</v>
      </c>
      <c r="Q293" s="242">
        <v>0.0017</v>
      </c>
      <c r="R293" s="242">
        <f>Q293*H293</f>
        <v>0.0017</v>
      </c>
      <c r="S293" s="242">
        <v>0</v>
      </c>
      <c r="T293" s="243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44" t="s">
        <v>176</v>
      </c>
      <c r="AT293" s="244" t="s">
        <v>510</v>
      </c>
      <c r="AU293" s="244" t="s">
        <v>85</v>
      </c>
      <c r="AY293" s="15" t="s">
        <v>135</v>
      </c>
      <c r="BE293" s="245">
        <f>IF(N293="základní",J293,0)</f>
        <v>0</v>
      </c>
      <c r="BF293" s="245">
        <f>IF(N293="snížená",J293,0)</f>
        <v>0</v>
      </c>
      <c r="BG293" s="245">
        <f>IF(N293="zákl. přenesená",J293,0)</f>
        <v>0</v>
      </c>
      <c r="BH293" s="245">
        <f>IF(N293="sníž. přenesená",J293,0)</f>
        <v>0</v>
      </c>
      <c r="BI293" s="245">
        <f>IF(N293="nulová",J293,0)</f>
        <v>0</v>
      </c>
      <c r="BJ293" s="15" t="s">
        <v>83</v>
      </c>
      <c r="BK293" s="245">
        <f>ROUND(I293*H293,2)</f>
        <v>0</v>
      </c>
      <c r="BL293" s="15" t="s">
        <v>142</v>
      </c>
      <c r="BM293" s="244" t="s">
        <v>1403</v>
      </c>
    </row>
    <row r="294" spans="1:47" s="2" customFormat="1" ht="12">
      <c r="A294" s="36"/>
      <c r="B294" s="37"/>
      <c r="C294" s="38"/>
      <c r="D294" s="246" t="s">
        <v>144</v>
      </c>
      <c r="E294" s="38"/>
      <c r="F294" s="247" t="s">
        <v>1402</v>
      </c>
      <c r="G294" s="38"/>
      <c r="H294" s="38"/>
      <c r="I294" s="142"/>
      <c r="J294" s="38"/>
      <c r="K294" s="38"/>
      <c r="L294" s="42"/>
      <c r="M294" s="248"/>
      <c r="N294" s="249"/>
      <c r="O294" s="89"/>
      <c r="P294" s="89"/>
      <c r="Q294" s="89"/>
      <c r="R294" s="89"/>
      <c r="S294" s="89"/>
      <c r="T294" s="90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144</v>
      </c>
      <c r="AU294" s="15" t="s">
        <v>85</v>
      </c>
    </row>
    <row r="295" spans="1:47" s="2" customFormat="1" ht="12">
      <c r="A295" s="36"/>
      <c r="B295" s="37"/>
      <c r="C295" s="38"/>
      <c r="D295" s="246" t="s">
        <v>181</v>
      </c>
      <c r="E295" s="38"/>
      <c r="F295" s="250" t="s">
        <v>1404</v>
      </c>
      <c r="G295" s="38"/>
      <c r="H295" s="38"/>
      <c r="I295" s="142"/>
      <c r="J295" s="38"/>
      <c r="K295" s="38"/>
      <c r="L295" s="42"/>
      <c r="M295" s="248"/>
      <c r="N295" s="249"/>
      <c r="O295" s="89"/>
      <c r="P295" s="89"/>
      <c r="Q295" s="89"/>
      <c r="R295" s="89"/>
      <c r="S295" s="89"/>
      <c r="T295" s="90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5" t="s">
        <v>181</v>
      </c>
      <c r="AU295" s="15" t="s">
        <v>85</v>
      </c>
    </row>
    <row r="296" spans="1:65" s="2" customFormat="1" ht="16.5" customHeight="1">
      <c r="A296" s="36"/>
      <c r="B296" s="37"/>
      <c r="C296" s="265" t="s">
        <v>924</v>
      </c>
      <c r="D296" s="265" t="s">
        <v>510</v>
      </c>
      <c r="E296" s="266" t="s">
        <v>1405</v>
      </c>
      <c r="F296" s="267" t="s">
        <v>1406</v>
      </c>
      <c r="G296" s="268" t="s">
        <v>154</v>
      </c>
      <c r="H296" s="269">
        <v>3</v>
      </c>
      <c r="I296" s="270"/>
      <c r="J296" s="271">
        <f>ROUND(I296*H296,2)</f>
        <v>0</v>
      </c>
      <c r="K296" s="267" t="s">
        <v>141</v>
      </c>
      <c r="L296" s="272"/>
      <c r="M296" s="273" t="s">
        <v>1</v>
      </c>
      <c r="N296" s="274" t="s">
        <v>40</v>
      </c>
      <c r="O296" s="89"/>
      <c r="P296" s="242">
        <f>O296*H296</f>
        <v>0</v>
      </c>
      <c r="Q296" s="242">
        <v>0.0061</v>
      </c>
      <c r="R296" s="242">
        <f>Q296*H296</f>
        <v>0.0183</v>
      </c>
      <c r="S296" s="242">
        <v>0</v>
      </c>
      <c r="T296" s="24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44" t="s">
        <v>176</v>
      </c>
      <c r="AT296" s="244" t="s">
        <v>510</v>
      </c>
      <c r="AU296" s="244" t="s">
        <v>85</v>
      </c>
      <c r="AY296" s="15" t="s">
        <v>135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15" t="s">
        <v>83</v>
      </c>
      <c r="BK296" s="245">
        <f>ROUND(I296*H296,2)</f>
        <v>0</v>
      </c>
      <c r="BL296" s="15" t="s">
        <v>142</v>
      </c>
      <c r="BM296" s="244" t="s">
        <v>1407</v>
      </c>
    </row>
    <row r="297" spans="1:47" s="2" customFormat="1" ht="12">
      <c r="A297" s="36"/>
      <c r="B297" s="37"/>
      <c r="C297" s="38"/>
      <c r="D297" s="246" t="s">
        <v>144</v>
      </c>
      <c r="E297" s="38"/>
      <c r="F297" s="247" t="s">
        <v>1406</v>
      </c>
      <c r="G297" s="38"/>
      <c r="H297" s="38"/>
      <c r="I297" s="142"/>
      <c r="J297" s="38"/>
      <c r="K297" s="38"/>
      <c r="L297" s="42"/>
      <c r="M297" s="248"/>
      <c r="N297" s="249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144</v>
      </c>
      <c r="AU297" s="15" t="s">
        <v>85</v>
      </c>
    </row>
    <row r="298" spans="1:47" s="2" customFormat="1" ht="12">
      <c r="A298" s="36"/>
      <c r="B298" s="37"/>
      <c r="C298" s="38"/>
      <c r="D298" s="246" t="s">
        <v>181</v>
      </c>
      <c r="E298" s="38"/>
      <c r="F298" s="250" t="s">
        <v>1408</v>
      </c>
      <c r="G298" s="38"/>
      <c r="H298" s="38"/>
      <c r="I298" s="142"/>
      <c r="J298" s="38"/>
      <c r="K298" s="38"/>
      <c r="L298" s="42"/>
      <c r="M298" s="248"/>
      <c r="N298" s="249"/>
      <c r="O298" s="89"/>
      <c r="P298" s="89"/>
      <c r="Q298" s="89"/>
      <c r="R298" s="89"/>
      <c r="S298" s="89"/>
      <c r="T298" s="90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181</v>
      </c>
      <c r="AU298" s="15" t="s">
        <v>85</v>
      </c>
    </row>
    <row r="299" spans="1:65" s="2" customFormat="1" ht="16.5" customHeight="1">
      <c r="A299" s="36"/>
      <c r="B299" s="37"/>
      <c r="C299" s="265" t="s">
        <v>926</v>
      </c>
      <c r="D299" s="265" t="s">
        <v>510</v>
      </c>
      <c r="E299" s="266" t="s">
        <v>740</v>
      </c>
      <c r="F299" s="267" t="s">
        <v>741</v>
      </c>
      <c r="G299" s="268" t="s">
        <v>292</v>
      </c>
      <c r="H299" s="269">
        <v>307.444</v>
      </c>
      <c r="I299" s="270"/>
      <c r="J299" s="271">
        <f>ROUND(I299*H299,2)</f>
        <v>0</v>
      </c>
      <c r="K299" s="267" t="s">
        <v>1</v>
      </c>
      <c r="L299" s="272"/>
      <c r="M299" s="273" t="s">
        <v>1</v>
      </c>
      <c r="N299" s="274" t="s">
        <v>40</v>
      </c>
      <c r="O299" s="89"/>
      <c r="P299" s="242">
        <f>O299*H299</f>
        <v>0</v>
      </c>
      <c r="Q299" s="242">
        <v>0.056</v>
      </c>
      <c r="R299" s="242">
        <f>Q299*H299</f>
        <v>17.216864</v>
      </c>
      <c r="S299" s="242">
        <v>0</v>
      </c>
      <c r="T299" s="243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44" t="s">
        <v>176</v>
      </c>
      <c r="AT299" s="244" t="s">
        <v>510</v>
      </c>
      <c r="AU299" s="244" t="s">
        <v>85</v>
      </c>
      <c r="AY299" s="15" t="s">
        <v>135</v>
      </c>
      <c r="BE299" s="245">
        <f>IF(N299="základní",J299,0)</f>
        <v>0</v>
      </c>
      <c r="BF299" s="245">
        <f>IF(N299="snížená",J299,0)</f>
        <v>0</v>
      </c>
      <c r="BG299" s="245">
        <f>IF(N299="zákl. přenesená",J299,0)</f>
        <v>0</v>
      </c>
      <c r="BH299" s="245">
        <f>IF(N299="sníž. přenesená",J299,0)</f>
        <v>0</v>
      </c>
      <c r="BI299" s="245">
        <f>IF(N299="nulová",J299,0)</f>
        <v>0</v>
      </c>
      <c r="BJ299" s="15" t="s">
        <v>83</v>
      </c>
      <c r="BK299" s="245">
        <f>ROUND(I299*H299,2)</f>
        <v>0</v>
      </c>
      <c r="BL299" s="15" t="s">
        <v>142</v>
      </c>
      <c r="BM299" s="244" t="s">
        <v>1409</v>
      </c>
    </row>
    <row r="300" spans="1:47" s="2" customFormat="1" ht="12">
      <c r="A300" s="36"/>
      <c r="B300" s="37"/>
      <c r="C300" s="38"/>
      <c r="D300" s="246" t="s">
        <v>144</v>
      </c>
      <c r="E300" s="38"/>
      <c r="F300" s="247" t="s">
        <v>743</v>
      </c>
      <c r="G300" s="38"/>
      <c r="H300" s="38"/>
      <c r="I300" s="142"/>
      <c r="J300" s="38"/>
      <c r="K300" s="38"/>
      <c r="L300" s="42"/>
      <c r="M300" s="248"/>
      <c r="N300" s="249"/>
      <c r="O300" s="89"/>
      <c r="P300" s="89"/>
      <c r="Q300" s="89"/>
      <c r="R300" s="89"/>
      <c r="S300" s="89"/>
      <c r="T300" s="90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5" t="s">
        <v>144</v>
      </c>
      <c r="AU300" s="15" t="s">
        <v>85</v>
      </c>
    </row>
    <row r="301" spans="1:51" s="13" customFormat="1" ht="12">
      <c r="A301" s="13"/>
      <c r="B301" s="251"/>
      <c r="C301" s="252"/>
      <c r="D301" s="246" t="s">
        <v>183</v>
      </c>
      <c r="E301" s="253" t="s">
        <v>1</v>
      </c>
      <c r="F301" s="254" t="s">
        <v>1410</v>
      </c>
      <c r="G301" s="252"/>
      <c r="H301" s="255">
        <v>307.444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183</v>
      </c>
      <c r="AU301" s="261" t="s">
        <v>85</v>
      </c>
      <c r="AV301" s="13" t="s">
        <v>85</v>
      </c>
      <c r="AW301" s="13" t="s">
        <v>31</v>
      </c>
      <c r="AX301" s="13" t="s">
        <v>83</v>
      </c>
      <c r="AY301" s="261" t="s">
        <v>135</v>
      </c>
    </row>
    <row r="302" spans="1:65" s="2" customFormat="1" ht="16.5" customHeight="1">
      <c r="A302" s="36"/>
      <c r="B302" s="37"/>
      <c r="C302" s="265" t="s">
        <v>930</v>
      </c>
      <c r="D302" s="265" t="s">
        <v>510</v>
      </c>
      <c r="E302" s="266" t="s">
        <v>1411</v>
      </c>
      <c r="F302" s="267" t="s">
        <v>1412</v>
      </c>
      <c r="G302" s="268" t="s">
        <v>140</v>
      </c>
      <c r="H302" s="269">
        <v>5.031</v>
      </c>
      <c r="I302" s="270"/>
      <c r="J302" s="271">
        <f>ROUND(I302*H302,2)</f>
        <v>0</v>
      </c>
      <c r="K302" s="267" t="s">
        <v>1</v>
      </c>
      <c r="L302" s="272"/>
      <c r="M302" s="273" t="s">
        <v>1</v>
      </c>
      <c r="N302" s="274" t="s">
        <v>40</v>
      </c>
      <c r="O302" s="89"/>
      <c r="P302" s="242">
        <f>O302*H302</f>
        <v>0</v>
      </c>
      <c r="Q302" s="242">
        <v>0.222</v>
      </c>
      <c r="R302" s="242">
        <f>Q302*H302</f>
        <v>1.116882</v>
      </c>
      <c r="S302" s="242">
        <v>0</v>
      </c>
      <c r="T302" s="243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44" t="s">
        <v>176</v>
      </c>
      <c r="AT302" s="244" t="s">
        <v>510</v>
      </c>
      <c r="AU302" s="244" t="s">
        <v>85</v>
      </c>
      <c r="AY302" s="15" t="s">
        <v>135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15" t="s">
        <v>83</v>
      </c>
      <c r="BK302" s="245">
        <f>ROUND(I302*H302,2)</f>
        <v>0</v>
      </c>
      <c r="BL302" s="15" t="s">
        <v>142</v>
      </c>
      <c r="BM302" s="244" t="s">
        <v>1413</v>
      </c>
    </row>
    <row r="303" spans="1:47" s="2" customFormat="1" ht="12">
      <c r="A303" s="36"/>
      <c r="B303" s="37"/>
      <c r="C303" s="38"/>
      <c r="D303" s="246" t="s">
        <v>144</v>
      </c>
      <c r="E303" s="38"/>
      <c r="F303" s="247" t="s">
        <v>1414</v>
      </c>
      <c r="G303" s="38"/>
      <c r="H303" s="38"/>
      <c r="I303" s="142"/>
      <c r="J303" s="38"/>
      <c r="K303" s="38"/>
      <c r="L303" s="42"/>
      <c r="M303" s="248"/>
      <c r="N303" s="249"/>
      <c r="O303" s="89"/>
      <c r="P303" s="89"/>
      <c r="Q303" s="89"/>
      <c r="R303" s="89"/>
      <c r="S303" s="89"/>
      <c r="T303" s="90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5" t="s">
        <v>144</v>
      </c>
      <c r="AU303" s="15" t="s">
        <v>85</v>
      </c>
    </row>
    <row r="304" spans="1:51" s="13" customFormat="1" ht="12">
      <c r="A304" s="13"/>
      <c r="B304" s="251"/>
      <c r="C304" s="252"/>
      <c r="D304" s="246" t="s">
        <v>183</v>
      </c>
      <c r="E304" s="253" t="s">
        <v>1</v>
      </c>
      <c r="F304" s="254" t="s">
        <v>1415</v>
      </c>
      <c r="G304" s="252"/>
      <c r="H304" s="255">
        <v>5.031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183</v>
      </c>
      <c r="AU304" s="261" t="s">
        <v>85</v>
      </c>
      <c r="AV304" s="13" t="s">
        <v>85</v>
      </c>
      <c r="AW304" s="13" t="s">
        <v>31</v>
      </c>
      <c r="AX304" s="13" t="s">
        <v>83</v>
      </c>
      <c r="AY304" s="261" t="s">
        <v>135</v>
      </c>
    </row>
    <row r="305" spans="1:65" s="2" customFormat="1" ht="21.75" customHeight="1">
      <c r="A305" s="36"/>
      <c r="B305" s="37"/>
      <c r="C305" s="233" t="s">
        <v>932</v>
      </c>
      <c r="D305" s="233" t="s">
        <v>137</v>
      </c>
      <c r="E305" s="234" t="s">
        <v>1416</v>
      </c>
      <c r="F305" s="235" t="s">
        <v>1417</v>
      </c>
      <c r="G305" s="236" t="s">
        <v>154</v>
      </c>
      <c r="H305" s="237">
        <v>4</v>
      </c>
      <c r="I305" s="238"/>
      <c r="J305" s="239">
        <f>ROUND(I305*H305,2)</f>
        <v>0</v>
      </c>
      <c r="K305" s="235" t="s">
        <v>141</v>
      </c>
      <c r="L305" s="42"/>
      <c r="M305" s="240" t="s">
        <v>1</v>
      </c>
      <c r="N305" s="241" t="s">
        <v>40</v>
      </c>
      <c r="O305" s="89"/>
      <c r="P305" s="242">
        <f>O305*H305</f>
        <v>0</v>
      </c>
      <c r="Q305" s="242">
        <v>0</v>
      </c>
      <c r="R305" s="242">
        <f>Q305*H305</f>
        <v>0</v>
      </c>
      <c r="S305" s="242">
        <v>0.082</v>
      </c>
      <c r="T305" s="243">
        <f>S305*H305</f>
        <v>0.328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44" t="s">
        <v>142</v>
      </c>
      <c r="AT305" s="244" t="s">
        <v>137</v>
      </c>
      <c r="AU305" s="244" t="s">
        <v>85</v>
      </c>
      <c r="AY305" s="15" t="s">
        <v>135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15" t="s">
        <v>83</v>
      </c>
      <c r="BK305" s="245">
        <f>ROUND(I305*H305,2)</f>
        <v>0</v>
      </c>
      <c r="BL305" s="15" t="s">
        <v>142</v>
      </c>
      <c r="BM305" s="244" t="s">
        <v>1418</v>
      </c>
    </row>
    <row r="306" spans="1:47" s="2" customFormat="1" ht="12">
      <c r="A306" s="36"/>
      <c r="B306" s="37"/>
      <c r="C306" s="38"/>
      <c r="D306" s="246" t="s">
        <v>144</v>
      </c>
      <c r="E306" s="38"/>
      <c r="F306" s="247" t="s">
        <v>1419</v>
      </c>
      <c r="G306" s="38"/>
      <c r="H306" s="38"/>
      <c r="I306" s="142"/>
      <c r="J306" s="38"/>
      <c r="K306" s="38"/>
      <c r="L306" s="42"/>
      <c r="M306" s="248"/>
      <c r="N306" s="249"/>
      <c r="O306" s="89"/>
      <c r="P306" s="89"/>
      <c r="Q306" s="89"/>
      <c r="R306" s="89"/>
      <c r="S306" s="89"/>
      <c r="T306" s="90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5" t="s">
        <v>144</v>
      </c>
      <c r="AU306" s="15" t="s">
        <v>85</v>
      </c>
    </row>
    <row r="307" spans="1:63" s="12" customFormat="1" ht="22.8" customHeight="1">
      <c r="A307" s="12"/>
      <c r="B307" s="217"/>
      <c r="C307" s="218"/>
      <c r="D307" s="219" t="s">
        <v>74</v>
      </c>
      <c r="E307" s="231" t="s">
        <v>448</v>
      </c>
      <c r="F307" s="231" t="s">
        <v>449</v>
      </c>
      <c r="G307" s="218"/>
      <c r="H307" s="218"/>
      <c r="I307" s="221"/>
      <c r="J307" s="232">
        <f>BK307</f>
        <v>0</v>
      </c>
      <c r="K307" s="218"/>
      <c r="L307" s="223"/>
      <c r="M307" s="224"/>
      <c r="N307" s="225"/>
      <c r="O307" s="225"/>
      <c r="P307" s="226">
        <f>SUM(P308:P342)</f>
        <v>0</v>
      </c>
      <c r="Q307" s="225"/>
      <c r="R307" s="226">
        <f>SUM(R308:R342)</f>
        <v>0</v>
      </c>
      <c r="S307" s="225"/>
      <c r="T307" s="227">
        <f>SUM(T308:T342)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8" t="s">
        <v>83</v>
      </c>
      <c r="AT307" s="229" t="s">
        <v>74</v>
      </c>
      <c r="AU307" s="229" t="s">
        <v>83</v>
      </c>
      <c r="AY307" s="228" t="s">
        <v>135</v>
      </c>
      <c r="BK307" s="230">
        <f>SUM(BK308:BK342)</f>
        <v>0</v>
      </c>
    </row>
    <row r="308" spans="1:65" s="2" customFormat="1" ht="16.5" customHeight="1">
      <c r="A308" s="36"/>
      <c r="B308" s="37"/>
      <c r="C308" s="233" t="s">
        <v>934</v>
      </c>
      <c r="D308" s="233" t="s">
        <v>137</v>
      </c>
      <c r="E308" s="234" t="s">
        <v>451</v>
      </c>
      <c r="F308" s="235" t="s">
        <v>452</v>
      </c>
      <c r="G308" s="236" t="s">
        <v>344</v>
      </c>
      <c r="H308" s="237">
        <v>178.1</v>
      </c>
      <c r="I308" s="238"/>
      <c r="J308" s="239">
        <f>ROUND(I308*H308,2)</f>
        <v>0</v>
      </c>
      <c r="K308" s="235" t="s">
        <v>141</v>
      </c>
      <c r="L308" s="42"/>
      <c r="M308" s="240" t="s">
        <v>1</v>
      </c>
      <c r="N308" s="241" t="s">
        <v>40</v>
      </c>
      <c r="O308" s="89"/>
      <c r="P308" s="242">
        <f>O308*H308</f>
        <v>0</v>
      </c>
      <c r="Q308" s="242">
        <v>0</v>
      </c>
      <c r="R308" s="242">
        <f>Q308*H308</f>
        <v>0</v>
      </c>
      <c r="S308" s="242">
        <v>0</v>
      </c>
      <c r="T308" s="243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44" t="s">
        <v>142</v>
      </c>
      <c r="AT308" s="244" t="s">
        <v>137</v>
      </c>
      <c r="AU308" s="244" t="s">
        <v>85</v>
      </c>
      <c r="AY308" s="15" t="s">
        <v>135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15" t="s">
        <v>83</v>
      </c>
      <c r="BK308" s="245">
        <f>ROUND(I308*H308,2)</f>
        <v>0</v>
      </c>
      <c r="BL308" s="15" t="s">
        <v>142</v>
      </c>
      <c r="BM308" s="244" t="s">
        <v>1420</v>
      </c>
    </row>
    <row r="309" spans="1:47" s="2" customFormat="1" ht="12">
      <c r="A309" s="36"/>
      <c r="B309" s="37"/>
      <c r="C309" s="38"/>
      <c r="D309" s="246" t="s">
        <v>144</v>
      </c>
      <c r="E309" s="38"/>
      <c r="F309" s="247" t="s">
        <v>454</v>
      </c>
      <c r="G309" s="38"/>
      <c r="H309" s="38"/>
      <c r="I309" s="142"/>
      <c r="J309" s="38"/>
      <c r="K309" s="38"/>
      <c r="L309" s="42"/>
      <c r="M309" s="248"/>
      <c r="N309" s="249"/>
      <c r="O309" s="89"/>
      <c r="P309" s="89"/>
      <c r="Q309" s="89"/>
      <c r="R309" s="89"/>
      <c r="S309" s="89"/>
      <c r="T309" s="90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144</v>
      </c>
      <c r="AU309" s="15" t="s">
        <v>85</v>
      </c>
    </row>
    <row r="310" spans="1:47" s="2" customFormat="1" ht="12">
      <c r="A310" s="36"/>
      <c r="B310" s="37"/>
      <c r="C310" s="38"/>
      <c r="D310" s="246" t="s">
        <v>181</v>
      </c>
      <c r="E310" s="38"/>
      <c r="F310" s="250" t="s">
        <v>1421</v>
      </c>
      <c r="G310" s="38"/>
      <c r="H310" s="38"/>
      <c r="I310" s="142"/>
      <c r="J310" s="38"/>
      <c r="K310" s="38"/>
      <c r="L310" s="42"/>
      <c r="M310" s="248"/>
      <c r="N310" s="249"/>
      <c r="O310" s="89"/>
      <c r="P310" s="89"/>
      <c r="Q310" s="89"/>
      <c r="R310" s="89"/>
      <c r="S310" s="89"/>
      <c r="T310" s="90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5" t="s">
        <v>181</v>
      </c>
      <c r="AU310" s="15" t="s">
        <v>85</v>
      </c>
    </row>
    <row r="311" spans="1:51" s="13" customFormat="1" ht="12">
      <c r="A311" s="13"/>
      <c r="B311" s="251"/>
      <c r="C311" s="252"/>
      <c r="D311" s="246" t="s">
        <v>183</v>
      </c>
      <c r="E311" s="253" t="s">
        <v>1</v>
      </c>
      <c r="F311" s="254" t="s">
        <v>1422</v>
      </c>
      <c r="G311" s="252"/>
      <c r="H311" s="255">
        <v>178.1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183</v>
      </c>
      <c r="AU311" s="261" t="s">
        <v>85</v>
      </c>
      <c r="AV311" s="13" t="s">
        <v>85</v>
      </c>
      <c r="AW311" s="13" t="s">
        <v>31</v>
      </c>
      <c r="AX311" s="13" t="s">
        <v>83</v>
      </c>
      <c r="AY311" s="261" t="s">
        <v>135</v>
      </c>
    </row>
    <row r="312" spans="1:65" s="2" customFormat="1" ht="21.75" customHeight="1">
      <c r="A312" s="36"/>
      <c r="B312" s="37"/>
      <c r="C312" s="233" t="s">
        <v>936</v>
      </c>
      <c r="D312" s="233" t="s">
        <v>137</v>
      </c>
      <c r="E312" s="234" t="s">
        <v>457</v>
      </c>
      <c r="F312" s="235" t="s">
        <v>458</v>
      </c>
      <c r="G312" s="236" t="s">
        <v>344</v>
      </c>
      <c r="H312" s="237">
        <v>4274.4</v>
      </c>
      <c r="I312" s="238"/>
      <c r="J312" s="239">
        <f>ROUND(I312*H312,2)</f>
        <v>0</v>
      </c>
      <c r="K312" s="235" t="s">
        <v>141</v>
      </c>
      <c r="L312" s="42"/>
      <c r="M312" s="240" t="s">
        <v>1</v>
      </c>
      <c r="N312" s="241" t="s">
        <v>40</v>
      </c>
      <c r="O312" s="89"/>
      <c r="P312" s="242">
        <f>O312*H312</f>
        <v>0</v>
      </c>
      <c r="Q312" s="242">
        <v>0</v>
      </c>
      <c r="R312" s="242">
        <f>Q312*H312</f>
        <v>0</v>
      </c>
      <c r="S312" s="242">
        <v>0</v>
      </c>
      <c r="T312" s="243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44" t="s">
        <v>142</v>
      </c>
      <c r="AT312" s="244" t="s">
        <v>137</v>
      </c>
      <c r="AU312" s="244" t="s">
        <v>85</v>
      </c>
      <c r="AY312" s="15" t="s">
        <v>135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15" t="s">
        <v>83</v>
      </c>
      <c r="BK312" s="245">
        <f>ROUND(I312*H312,2)</f>
        <v>0</v>
      </c>
      <c r="BL312" s="15" t="s">
        <v>142</v>
      </c>
      <c r="BM312" s="244" t="s">
        <v>1423</v>
      </c>
    </row>
    <row r="313" spans="1:47" s="2" customFormat="1" ht="12">
      <c r="A313" s="36"/>
      <c r="B313" s="37"/>
      <c r="C313" s="38"/>
      <c r="D313" s="246" t="s">
        <v>144</v>
      </c>
      <c r="E313" s="38"/>
      <c r="F313" s="247" t="s">
        <v>460</v>
      </c>
      <c r="G313" s="38"/>
      <c r="H313" s="38"/>
      <c r="I313" s="142"/>
      <c r="J313" s="38"/>
      <c r="K313" s="38"/>
      <c r="L313" s="42"/>
      <c r="M313" s="248"/>
      <c r="N313" s="249"/>
      <c r="O313" s="89"/>
      <c r="P313" s="89"/>
      <c r="Q313" s="89"/>
      <c r="R313" s="89"/>
      <c r="S313" s="89"/>
      <c r="T313" s="90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144</v>
      </c>
      <c r="AU313" s="15" t="s">
        <v>85</v>
      </c>
    </row>
    <row r="314" spans="1:47" s="2" customFormat="1" ht="12">
      <c r="A314" s="36"/>
      <c r="B314" s="37"/>
      <c r="C314" s="38"/>
      <c r="D314" s="246" t="s">
        <v>181</v>
      </c>
      <c r="E314" s="38"/>
      <c r="F314" s="250" t="s">
        <v>727</v>
      </c>
      <c r="G314" s="38"/>
      <c r="H314" s="38"/>
      <c r="I314" s="142"/>
      <c r="J314" s="38"/>
      <c r="K314" s="38"/>
      <c r="L314" s="42"/>
      <c r="M314" s="248"/>
      <c r="N314" s="249"/>
      <c r="O314" s="89"/>
      <c r="P314" s="89"/>
      <c r="Q314" s="89"/>
      <c r="R314" s="89"/>
      <c r="S314" s="89"/>
      <c r="T314" s="90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5" t="s">
        <v>181</v>
      </c>
      <c r="AU314" s="15" t="s">
        <v>85</v>
      </c>
    </row>
    <row r="315" spans="1:51" s="13" customFormat="1" ht="12">
      <c r="A315" s="13"/>
      <c r="B315" s="251"/>
      <c r="C315" s="252"/>
      <c r="D315" s="246" t="s">
        <v>183</v>
      </c>
      <c r="E315" s="253" t="s">
        <v>1</v>
      </c>
      <c r="F315" s="254" t="s">
        <v>1424</v>
      </c>
      <c r="G315" s="252"/>
      <c r="H315" s="255">
        <v>4274.4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183</v>
      </c>
      <c r="AU315" s="261" t="s">
        <v>85</v>
      </c>
      <c r="AV315" s="13" t="s">
        <v>85</v>
      </c>
      <c r="AW315" s="13" t="s">
        <v>31</v>
      </c>
      <c r="AX315" s="13" t="s">
        <v>83</v>
      </c>
      <c r="AY315" s="261" t="s">
        <v>135</v>
      </c>
    </row>
    <row r="316" spans="1:65" s="2" customFormat="1" ht="16.5" customHeight="1">
      <c r="A316" s="36"/>
      <c r="B316" s="37"/>
      <c r="C316" s="233" t="s">
        <v>939</v>
      </c>
      <c r="D316" s="233" t="s">
        <v>137</v>
      </c>
      <c r="E316" s="234" t="s">
        <v>464</v>
      </c>
      <c r="F316" s="235" t="s">
        <v>465</v>
      </c>
      <c r="G316" s="236" t="s">
        <v>344</v>
      </c>
      <c r="H316" s="237">
        <v>94.96</v>
      </c>
      <c r="I316" s="238"/>
      <c r="J316" s="239">
        <f>ROUND(I316*H316,2)</f>
        <v>0</v>
      </c>
      <c r="K316" s="235" t="s">
        <v>141</v>
      </c>
      <c r="L316" s="42"/>
      <c r="M316" s="240" t="s">
        <v>1</v>
      </c>
      <c r="N316" s="241" t="s">
        <v>40</v>
      </c>
      <c r="O316" s="89"/>
      <c r="P316" s="242">
        <f>O316*H316</f>
        <v>0</v>
      </c>
      <c r="Q316" s="242">
        <v>0</v>
      </c>
      <c r="R316" s="242">
        <f>Q316*H316</f>
        <v>0</v>
      </c>
      <c r="S316" s="242">
        <v>0</v>
      </c>
      <c r="T316" s="243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44" t="s">
        <v>142</v>
      </c>
      <c r="AT316" s="244" t="s">
        <v>137</v>
      </c>
      <c r="AU316" s="244" t="s">
        <v>85</v>
      </c>
      <c r="AY316" s="15" t="s">
        <v>135</v>
      </c>
      <c r="BE316" s="245">
        <f>IF(N316="základní",J316,0)</f>
        <v>0</v>
      </c>
      <c r="BF316" s="245">
        <f>IF(N316="snížená",J316,0)</f>
        <v>0</v>
      </c>
      <c r="BG316" s="245">
        <f>IF(N316="zákl. přenesená",J316,0)</f>
        <v>0</v>
      </c>
      <c r="BH316" s="245">
        <f>IF(N316="sníž. přenesená",J316,0)</f>
        <v>0</v>
      </c>
      <c r="BI316" s="245">
        <f>IF(N316="nulová",J316,0)</f>
        <v>0</v>
      </c>
      <c r="BJ316" s="15" t="s">
        <v>83</v>
      </c>
      <c r="BK316" s="245">
        <f>ROUND(I316*H316,2)</f>
        <v>0</v>
      </c>
      <c r="BL316" s="15" t="s">
        <v>142</v>
      </c>
      <c r="BM316" s="244" t="s">
        <v>1425</v>
      </c>
    </row>
    <row r="317" spans="1:47" s="2" customFormat="1" ht="12">
      <c r="A317" s="36"/>
      <c r="B317" s="37"/>
      <c r="C317" s="38"/>
      <c r="D317" s="246" t="s">
        <v>144</v>
      </c>
      <c r="E317" s="38"/>
      <c r="F317" s="247" t="s">
        <v>467</v>
      </c>
      <c r="G317" s="38"/>
      <c r="H317" s="38"/>
      <c r="I317" s="142"/>
      <c r="J317" s="38"/>
      <c r="K317" s="38"/>
      <c r="L317" s="42"/>
      <c r="M317" s="248"/>
      <c r="N317" s="249"/>
      <c r="O317" s="89"/>
      <c r="P317" s="89"/>
      <c r="Q317" s="89"/>
      <c r="R317" s="89"/>
      <c r="S317" s="89"/>
      <c r="T317" s="90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144</v>
      </c>
      <c r="AU317" s="15" t="s">
        <v>85</v>
      </c>
    </row>
    <row r="318" spans="1:47" s="2" customFormat="1" ht="12">
      <c r="A318" s="36"/>
      <c r="B318" s="37"/>
      <c r="C318" s="38"/>
      <c r="D318" s="246" t="s">
        <v>181</v>
      </c>
      <c r="E318" s="38"/>
      <c r="F318" s="250" t="s">
        <v>1426</v>
      </c>
      <c r="G318" s="38"/>
      <c r="H318" s="38"/>
      <c r="I318" s="142"/>
      <c r="J318" s="38"/>
      <c r="K318" s="38"/>
      <c r="L318" s="42"/>
      <c r="M318" s="248"/>
      <c r="N318" s="249"/>
      <c r="O318" s="89"/>
      <c r="P318" s="89"/>
      <c r="Q318" s="89"/>
      <c r="R318" s="89"/>
      <c r="S318" s="89"/>
      <c r="T318" s="90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181</v>
      </c>
      <c r="AU318" s="15" t="s">
        <v>85</v>
      </c>
    </row>
    <row r="319" spans="1:51" s="13" customFormat="1" ht="12">
      <c r="A319" s="13"/>
      <c r="B319" s="251"/>
      <c r="C319" s="252"/>
      <c r="D319" s="246" t="s">
        <v>183</v>
      </c>
      <c r="E319" s="253" t="s">
        <v>1</v>
      </c>
      <c r="F319" s="254" t="s">
        <v>1427</v>
      </c>
      <c r="G319" s="252"/>
      <c r="H319" s="255">
        <v>94.96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183</v>
      </c>
      <c r="AU319" s="261" t="s">
        <v>85</v>
      </c>
      <c r="AV319" s="13" t="s">
        <v>85</v>
      </c>
      <c r="AW319" s="13" t="s">
        <v>31</v>
      </c>
      <c r="AX319" s="13" t="s">
        <v>83</v>
      </c>
      <c r="AY319" s="261" t="s">
        <v>135</v>
      </c>
    </row>
    <row r="320" spans="1:65" s="2" customFormat="1" ht="21.75" customHeight="1">
      <c r="A320" s="36"/>
      <c r="B320" s="37"/>
      <c r="C320" s="233" t="s">
        <v>944</v>
      </c>
      <c r="D320" s="233" t="s">
        <v>137</v>
      </c>
      <c r="E320" s="234" t="s">
        <v>471</v>
      </c>
      <c r="F320" s="235" t="s">
        <v>472</v>
      </c>
      <c r="G320" s="236" t="s">
        <v>344</v>
      </c>
      <c r="H320" s="237">
        <v>2279.04</v>
      </c>
      <c r="I320" s="238"/>
      <c r="J320" s="239">
        <f>ROUND(I320*H320,2)</f>
        <v>0</v>
      </c>
      <c r="K320" s="235" t="s">
        <v>141</v>
      </c>
      <c r="L320" s="42"/>
      <c r="M320" s="240" t="s">
        <v>1</v>
      </c>
      <c r="N320" s="241" t="s">
        <v>40</v>
      </c>
      <c r="O320" s="89"/>
      <c r="P320" s="242">
        <f>O320*H320</f>
        <v>0</v>
      </c>
      <c r="Q320" s="242">
        <v>0</v>
      </c>
      <c r="R320" s="242">
        <f>Q320*H320</f>
        <v>0</v>
      </c>
      <c r="S320" s="242">
        <v>0</v>
      </c>
      <c r="T320" s="243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44" t="s">
        <v>142</v>
      </c>
      <c r="AT320" s="244" t="s">
        <v>137</v>
      </c>
      <c r="AU320" s="244" t="s">
        <v>85</v>
      </c>
      <c r="AY320" s="15" t="s">
        <v>135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5" t="s">
        <v>83</v>
      </c>
      <c r="BK320" s="245">
        <f>ROUND(I320*H320,2)</f>
        <v>0</v>
      </c>
      <c r="BL320" s="15" t="s">
        <v>142</v>
      </c>
      <c r="BM320" s="244" t="s">
        <v>1428</v>
      </c>
    </row>
    <row r="321" spans="1:47" s="2" customFormat="1" ht="12">
      <c r="A321" s="36"/>
      <c r="B321" s="37"/>
      <c r="C321" s="38"/>
      <c r="D321" s="246" t="s">
        <v>144</v>
      </c>
      <c r="E321" s="38"/>
      <c r="F321" s="247" t="s">
        <v>460</v>
      </c>
      <c r="G321" s="38"/>
      <c r="H321" s="38"/>
      <c r="I321" s="142"/>
      <c r="J321" s="38"/>
      <c r="K321" s="38"/>
      <c r="L321" s="42"/>
      <c r="M321" s="248"/>
      <c r="N321" s="249"/>
      <c r="O321" s="89"/>
      <c r="P321" s="89"/>
      <c r="Q321" s="89"/>
      <c r="R321" s="89"/>
      <c r="S321" s="89"/>
      <c r="T321" s="90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5" t="s">
        <v>144</v>
      </c>
      <c r="AU321" s="15" t="s">
        <v>85</v>
      </c>
    </row>
    <row r="322" spans="1:47" s="2" customFormat="1" ht="12">
      <c r="A322" s="36"/>
      <c r="B322" s="37"/>
      <c r="C322" s="38"/>
      <c r="D322" s="246" t="s">
        <v>181</v>
      </c>
      <c r="E322" s="38"/>
      <c r="F322" s="250" t="s">
        <v>474</v>
      </c>
      <c r="G322" s="38"/>
      <c r="H322" s="38"/>
      <c r="I322" s="142"/>
      <c r="J322" s="38"/>
      <c r="K322" s="38"/>
      <c r="L322" s="42"/>
      <c r="M322" s="248"/>
      <c r="N322" s="249"/>
      <c r="O322" s="89"/>
      <c r="P322" s="89"/>
      <c r="Q322" s="89"/>
      <c r="R322" s="89"/>
      <c r="S322" s="89"/>
      <c r="T322" s="90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181</v>
      </c>
      <c r="AU322" s="15" t="s">
        <v>85</v>
      </c>
    </row>
    <row r="323" spans="1:51" s="13" customFormat="1" ht="12">
      <c r="A323" s="13"/>
      <c r="B323" s="251"/>
      <c r="C323" s="252"/>
      <c r="D323" s="246" t="s">
        <v>183</v>
      </c>
      <c r="E323" s="253" t="s">
        <v>1</v>
      </c>
      <c r="F323" s="254" t="s">
        <v>1429</v>
      </c>
      <c r="G323" s="252"/>
      <c r="H323" s="255">
        <v>2279.04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183</v>
      </c>
      <c r="AU323" s="261" t="s">
        <v>85</v>
      </c>
      <c r="AV323" s="13" t="s">
        <v>85</v>
      </c>
      <c r="AW323" s="13" t="s">
        <v>31</v>
      </c>
      <c r="AX323" s="13" t="s">
        <v>83</v>
      </c>
      <c r="AY323" s="261" t="s">
        <v>135</v>
      </c>
    </row>
    <row r="324" spans="1:65" s="2" customFormat="1" ht="16.5" customHeight="1">
      <c r="A324" s="36"/>
      <c r="B324" s="37"/>
      <c r="C324" s="233" t="s">
        <v>950</v>
      </c>
      <c r="D324" s="233" t="s">
        <v>137</v>
      </c>
      <c r="E324" s="234" t="s">
        <v>477</v>
      </c>
      <c r="F324" s="235" t="s">
        <v>478</v>
      </c>
      <c r="G324" s="236" t="s">
        <v>344</v>
      </c>
      <c r="H324" s="237">
        <v>23.53</v>
      </c>
      <c r="I324" s="238"/>
      <c r="J324" s="239">
        <f>ROUND(I324*H324,2)</f>
        <v>0</v>
      </c>
      <c r="K324" s="235" t="s">
        <v>141</v>
      </c>
      <c r="L324" s="42"/>
      <c r="M324" s="240" t="s">
        <v>1</v>
      </c>
      <c r="N324" s="241" t="s">
        <v>40</v>
      </c>
      <c r="O324" s="89"/>
      <c r="P324" s="242">
        <f>O324*H324</f>
        <v>0</v>
      </c>
      <c r="Q324" s="242">
        <v>0</v>
      </c>
      <c r="R324" s="242">
        <f>Q324*H324</f>
        <v>0</v>
      </c>
      <c r="S324" s="242">
        <v>0</v>
      </c>
      <c r="T324" s="243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44" t="s">
        <v>142</v>
      </c>
      <c r="AT324" s="244" t="s">
        <v>137</v>
      </c>
      <c r="AU324" s="244" t="s">
        <v>85</v>
      </c>
      <c r="AY324" s="15" t="s">
        <v>135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15" t="s">
        <v>83</v>
      </c>
      <c r="BK324" s="245">
        <f>ROUND(I324*H324,2)</f>
        <v>0</v>
      </c>
      <c r="BL324" s="15" t="s">
        <v>142</v>
      </c>
      <c r="BM324" s="244" t="s">
        <v>1430</v>
      </c>
    </row>
    <row r="325" spans="1:47" s="2" customFormat="1" ht="12">
      <c r="A325" s="36"/>
      <c r="B325" s="37"/>
      <c r="C325" s="38"/>
      <c r="D325" s="246" t="s">
        <v>144</v>
      </c>
      <c r="E325" s="38"/>
      <c r="F325" s="247" t="s">
        <v>480</v>
      </c>
      <c r="G325" s="38"/>
      <c r="H325" s="38"/>
      <c r="I325" s="142"/>
      <c r="J325" s="38"/>
      <c r="K325" s="38"/>
      <c r="L325" s="42"/>
      <c r="M325" s="248"/>
      <c r="N325" s="249"/>
      <c r="O325" s="89"/>
      <c r="P325" s="89"/>
      <c r="Q325" s="89"/>
      <c r="R325" s="89"/>
      <c r="S325" s="89"/>
      <c r="T325" s="90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5" t="s">
        <v>144</v>
      </c>
      <c r="AU325" s="15" t="s">
        <v>85</v>
      </c>
    </row>
    <row r="326" spans="1:47" s="2" customFormat="1" ht="12">
      <c r="A326" s="36"/>
      <c r="B326" s="37"/>
      <c r="C326" s="38"/>
      <c r="D326" s="246" t="s">
        <v>181</v>
      </c>
      <c r="E326" s="38"/>
      <c r="F326" s="250" t="s">
        <v>1431</v>
      </c>
      <c r="G326" s="38"/>
      <c r="H326" s="38"/>
      <c r="I326" s="142"/>
      <c r="J326" s="38"/>
      <c r="K326" s="38"/>
      <c r="L326" s="42"/>
      <c r="M326" s="248"/>
      <c r="N326" s="249"/>
      <c r="O326" s="89"/>
      <c r="P326" s="89"/>
      <c r="Q326" s="89"/>
      <c r="R326" s="89"/>
      <c r="S326" s="89"/>
      <c r="T326" s="90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181</v>
      </c>
      <c r="AU326" s="15" t="s">
        <v>85</v>
      </c>
    </row>
    <row r="327" spans="1:51" s="13" customFormat="1" ht="12">
      <c r="A327" s="13"/>
      <c r="B327" s="251"/>
      <c r="C327" s="252"/>
      <c r="D327" s="246" t="s">
        <v>183</v>
      </c>
      <c r="E327" s="253" t="s">
        <v>1</v>
      </c>
      <c r="F327" s="254" t="s">
        <v>1432</v>
      </c>
      <c r="G327" s="252"/>
      <c r="H327" s="255">
        <v>23.53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183</v>
      </c>
      <c r="AU327" s="261" t="s">
        <v>85</v>
      </c>
      <c r="AV327" s="13" t="s">
        <v>85</v>
      </c>
      <c r="AW327" s="13" t="s">
        <v>31</v>
      </c>
      <c r="AX327" s="13" t="s">
        <v>83</v>
      </c>
      <c r="AY327" s="261" t="s">
        <v>135</v>
      </c>
    </row>
    <row r="328" spans="1:65" s="2" customFormat="1" ht="21.75" customHeight="1">
      <c r="A328" s="36"/>
      <c r="B328" s="37"/>
      <c r="C328" s="233" t="s">
        <v>953</v>
      </c>
      <c r="D328" s="233" t="s">
        <v>137</v>
      </c>
      <c r="E328" s="234" t="s">
        <v>483</v>
      </c>
      <c r="F328" s="235" t="s">
        <v>484</v>
      </c>
      <c r="G328" s="236" t="s">
        <v>344</v>
      </c>
      <c r="H328" s="237">
        <v>564.72</v>
      </c>
      <c r="I328" s="238"/>
      <c r="J328" s="239">
        <f>ROUND(I328*H328,2)</f>
        <v>0</v>
      </c>
      <c r="K328" s="235" t="s">
        <v>141</v>
      </c>
      <c r="L328" s="42"/>
      <c r="M328" s="240" t="s">
        <v>1</v>
      </c>
      <c r="N328" s="241" t="s">
        <v>40</v>
      </c>
      <c r="O328" s="89"/>
      <c r="P328" s="242">
        <f>O328*H328</f>
        <v>0</v>
      </c>
      <c r="Q328" s="242">
        <v>0</v>
      </c>
      <c r="R328" s="242">
        <f>Q328*H328</f>
        <v>0</v>
      </c>
      <c r="S328" s="242">
        <v>0</v>
      </c>
      <c r="T328" s="243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44" t="s">
        <v>142</v>
      </c>
      <c r="AT328" s="244" t="s">
        <v>137</v>
      </c>
      <c r="AU328" s="244" t="s">
        <v>85</v>
      </c>
      <c r="AY328" s="15" t="s">
        <v>135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15" t="s">
        <v>83</v>
      </c>
      <c r="BK328" s="245">
        <f>ROUND(I328*H328,2)</f>
        <v>0</v>
      </c>
      <c r="BL328" s="15" t="s">
        <v>142</v>
      </c>
      <c r="BM328" s="244" t="s">
        <v>1433</v>
      </c>
    </row>
    <row r="329" spans="1:47" s="2" customFormat="1" ht="12">
      <c r="A329" s="36"/>
      <c r="B329" s="37"/>
      <c r="C329" s="38"/>
      <c r="D329" s="246" t="s">
        <v>144</v>
      </c>
      <c r="E329" s="38"/>
      <c r="F329" s="247" t="s">
        <v>486</v>
      </c>
      <c r="G329" s="38"/>
      <c r="H329" s="38"/>
      <c r="I329" s="142"/>
      <c r="J329" s="38"/>
      <c r="K329" s="38"/>
      <c r="L329" s="42"/>
      <c r="M329" s="248"/>
      <c r="N329" s="249"/>
      <c r="O329" s="89"/>
      <c r="P329" s="89"/>
      <c r="Q329" s="89"/>
      <c r="R329" s="89"/>
      <c r="S329" s="89"/>
      <c r="T329" s="90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5" t="s">
        <v>144</v>
      </c>
      <c r="AU329" s="15" t="s">
        <v>85</v>
      </c>
    </row>
    <row r="330" spans="1:47" s="2" customFormat="1" ht="12">
      <c r="A330" s="36"/>
      <c r="B330" s="37"/>
      <c r="C330" s="38"/>
      <c r="D330" s="246" t="s">
        <v>181</v>
      </c>
      <c r="E330" s="38"/>
      <c r="F330" s="250" t="s">
        <v>1016</v>
      </c>
      <c r="G330" s="38"/>
      <c r="H330" s="38"/>
      <c r="I330" s="142"/>
      <c r="J330" s="38"/>
      <c r="K330" s="38"/>
      <c r="L330" s="42"/>
      <c r="M330" s="248"/>
      <c r="N330" s="249"/>
      <c r="O330" s="89"/>
      <c r="P330" s="89"/>
      <c r="Q330" s="89"/>
      <c r="R330" s="89"/>
      <c r="S330" s="89"/>
      <c r="T330" s="9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5" t="s">
        <v>181</v>
      </c>
      <c r="AU330" s="15" t="s">
        <v>85</v>
      </c>
    </row>
    <row r="331" spans="1:51" s="13" customFormat="1" ht="12">
      <c r="A331" s="13"/>
      <c r="B331" s="251"/>
      <c r="C331" s="252"/>
      <c r="D331" s="246" t="s">
        <v>183</v>
      </c>
      <c r="E331" s="253" t="s">
        <v>1</v>
      </c>
      <c r="F331" s="254" t="s">
        <v>1434</v>
      </c>
      <c r="G331" s="252"/>
      <c r="H331" s="255">
        <v>564.72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183</v>
      </c>
      <c r="AU331" s="261" t="s">
        <v>85</v>
      </c>
      <c r="AV331" s="13" t="s">
        <v>85</v>
      </c>
      <c r="AW331" s="13" t="s">
        <v>31</v>
      </c>
      <c r="AX331" s="13" t="s">
        <v>83</v>
      </c>
      <c r="AY331" s="261" t="s">
        <v>135</v>
      </c>
    </row>
    <row r="332" spans="1:65" s="2" customFormat="1" ht="33" customHeight="1">
      <c r="A332" s="36"/>
      <c r="B332" s="37"/>
      <c r="C332" s="233" t="s">
        <v>958</v>
      </c>
      <c r="D332" s="233" t="s">
        <v>137</v>
      </c>
      <c r="E332" s="234" t="s">
        <v>490</v>
      </c>
      <c r="F332" s="235" t="s">
        <v>491</v>
      </c>
      <c r="G332" s="236" t="s">
        <v>344</v>
      </c>
      <c r="H332" s="237">
        <v>23.76</v>
      </c>
      <c r="I332" s="238"/>
      <c r="J332" s="239">
        <f>ROUND(I332*H332,2)</f>
        <v>0</v>
      </c>
      <c r="K332" s="235" t="s">
        <v>141</v>
      </c>
      <c r="L332" s="42"/>
      <c r="M332" s="240" t="s">
        <v>1</v>
      </c>
      <c r="N332" s="241" t="s">
        <v>40</v>
      </c>
      <c r="O332" s="89"/>
      <c r="P332" s="242">
        <f>O332*H332</f>
        <v>0</v>
      </c>
      <c r="Q332" s="242">
        <v>0</v>
      </c>
      <c r="R332" s="242">
        <f>Q332*H332</f>
        <v>0</v>
      </c>
      <c r="S332" s="242">
        <v>0</v>
      </c>
      <c r="T332" s="243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44" t="s">
        <v>142</v>
      </c>
      <c r="AT332" s="244" t="s">
        <v>137</v>
      </c>
      <c r="AU332" s="244" t="s">
        <v>85</v>
      </c>
      <c r="AY332" s="15" t="s">
        <v>135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5" t="s">
        <v>83</v>
      </c>
      <c r="BK332" s="245">
        <f>ROUND(I332*H332,2)</f>
        <v>0</v>
      </c>
      <c r="BL332" s="15" t="s">
        <v>142</v>
      </c>
      <c r="BM332" s="244" t="s">
        <v>1435</v>
      </c>
    </row>
    <row r="333" spans="1:47" s="2" customFormat="1" ht="12">
      <c r="A333" s="36"/>
      <c r="B333" s="37"/>
      <c r="C333" s="38"/>
      <c r="D333" s="246" t="s">
        <v>144</v>
      </c>
      <c r="E333" s="38"/>
      <c r="F333" s="247" t="s">
        <v>493</v>
      </c>
      <c r="G333" s="38"/>
      <c r="H333" s="38"/>
      <c r="I333" s="142"/>
      <c r="J333" s="38"/>
      <c r="K333" s="38"/>
      <c r="L333" s="42"/>
      <c r="M333" s="248"/>
      <c r="N333" s="249"/>
      <c r="O333" s="89"/>
      <c r="P333" s="89"/>
      <c r="Q333" s="89"/>
      <c r="R333" s="89"/>
      <c r="S333" s="89"/>
      <c r="T333" s="90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5" t="s">
        <v>144</v>
      </c>
      <c r="AU333" s="15" t="s">
        <v>85</v>
      </c>
    </row>
    <row r="334" spans="1:47" s="2" customFormat="1" ht="12">
      <c r="A334" s="36"/>
      <c r="B334" s="37"/>
      <c r="C334" s="38"/>
      <c r="D334" s="246" t="s">
        <v>181</v>
      </c>
      <c r="E334" s="38"/>
      <c r="F334" s="250" t="s">
        <v>1436</v>
      </c>
      <c r="G334" s="38"/>
      <c r="H334" s="38"/>
      <c r="I334" s="142"/>
      <c r="J334" s="38"/>
      <c r="K334" s="38"/>
      <c r="L334" s="42"/>
      <c r="M334" s="248"/>
      <c r="N334" s="249"/>
      <c r="O334" s="89"/>
      <c r="P334" s="89"/>
      <c r="Q334" s="89"/>
      <c r="R334" s="89"/>
      <c r="S334" s="89"/>
      <c r="T334" s="90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5" t="s">
        <v>181</v>
      </c>
      <c r="AU334" s="15" t="s">
        <v>85</v>
      </c>
    </row>
    <row r="335" spans="1:51" s="13" customFormat="1" ht="12">
      <c r="A335" s="13"/>
      <c r="B335" s="251"/>
      <c r="C335" s="252"/>
      <c r="D335" s="246" t="s">
        <v>183</v>
      </c>
      <c r="E335" s="253" t="s">
        <v>1</v>
      </c>
      <c r="F335" s="254" t="s">
        <v>1437</v>
      </c>
      <c r="G335" s="252"/>
      <c r="H335" s="255">
        <v>23.76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183</v>
      </c>
      <c r="AU335" s="261" t="s">
        <v>85</v>
      </c>
      <c r="AV335" s="13" t="s">
        <v>85</v>
      </c>
      <c r="AW335" s="13" t="s">
        <v>31</v>
      </c>
      <c r="AX335" s="13" t="s">
        <v>83</v>
      </c>
      <c r="AY335" s="261" t="s">
        <v>135</v>
      </c>
    </row>
    <row r="336" spans="1:65" s="2" customFormat="1" ht="33" customHeight="1">
      <c r="A336" s="36"/>
      <c r="B336" s="37"/>
      <c r="C336" s="233" t="s">
        <v>961</v>
      </c>
      <c r="D336" s="233" t="s">
        <v>137</v>
      </c>
      <c r="E336" s="234" t="s">
        <v>497</v>
      </c>
      <c r="F336" s="235" t="s">
        <v>498</v>
      </c>
      <c r="G336" s="236" t="s">
        <v>344</v>
      </c>
      <c r="H336" s="237">
        <v>143.99</v>
      </c>
      <c r="I336" s="238"/>
      <c r="J336" s="239">
        <f>ROUND(I336*H336,2)</f>
        <v>0</v>
      </c>
      <c r="K336" s="235" t="s">
        <v>141</v>
      </c>
      <c r="L336" s="42"/>
      <c r="M336" s="240" t="s">
        <v>1</v>
      </c>
      <c r="N336" s="241" t="s">
        <v>40</v>
      </c>
      <c r="O336" s="89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44" t="s">
        <v>142</v>
      </c>
      <c r="AT336" s="244" t="s">
        <v>137</v>
      </c>
      <c r="AU336" s="244" t="s">
        <v>85</v>
      </c>
      <c r="AY336" s="15" t="s">
        <v>135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15" t="s">
        <v>83</v>
      </c>
      <c r="BK336" s="245">
        <f>ROUND(I336*H336,2)</f>
        <v>0</v>
      </c>
      <c r="BL336" s="15" t="s">
        <v>142</v>
      </c>
      <c r="BM336" s="244" t="s">
        <v>1438</v>
      </c>
    </row>
    <row r="337" spans="1:47" s="2" customFormat="1" ht="12">
      <c r="A337" s="36"/>
      <c r="B337" s="37"/>
      <c r="C337" s="38"/>
      <c r="D337" s="246" t="s">
        <v>144</v>
      </c>
      <c r="E337" s="38"/>
      <c r="F337" s="247" t="s">
        <v>498</v>
      </c>
      <c r="G337" s="38"/>
      <c r="H337" s="38"/>
      <c r="I337" s="142"/>
      <c r="J337" s="38"/>
      <c r="K337" s="38"/>
      <c r="L337" s="42"/>
      <c r="M337" s="248"/>
      <c r="N337" s="249"/>
      <c r="O337" s="89"/>
      <c r="P337" s="89"/>
      <c r="Q337" s="89"/>
      <c r="R337" s="89"/>
      <c r="S337" s="89"/>
      <c r="T337" s="90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5" t="s">
        <v>144</v>
      </c>
      <c r="AU337" s="15" t="s">
        <v>85</v>
      </c>
    </row>
    <row r="338" spans="1:47" s="2" customFormat="1" ht="12">
      <c r="A338" s="36"/>
      <c r="B338" s="37"/>
      <c r="C338" s="38"/>
      <c r="D338" s="246" t="s">
        <v>181</v>
      </c>
      <c r="E338" s="38"/>
      <c r="F338" s="250" t="s">
        <v>1439</v>
      </c>
      <c r="G338" s="38"/>
      <c r="H338" s="38"/>
      <c r="I338" s="142"/>
      <c r="J338" s="38"/>
      <c r="K338" s="38"/>
      <c r="L338" s="42"/>
      <c r="M338" s="248"/>
      <c r="N338" s="249"/>
      <c r="O338" s="89"/>
      <c r="P338" s="89"/>
      <c r="Q338" s="89"/>
      <c r="R338" s="89"/>
      <c r="S338" s="89"/>
      <c r="T338" s="90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5" t="s">
        <v>181</v>
      </c>
      <c r="AU338" s="15" t="s">
        <v>85</v>
      </c>
    </row>
    <row r="339" spans="1:65" s="2" customFormat="1" ht="33" customHeight="1">
      <c r="A339" s="36"/>
      <c r="B339" s="37"/>
      <c r="C339" s="233" t="s">
        <v>966</v>
      </c>
      <c r="D339" s="233" t="s">
        <v>137</v>
      </c>
      <c r="E339" s="234" t="s">
        <v>501</v>
      </c>
      <c r="F339" s="235" t="s">
        <v>502</v>
      </c>
      <c r="G339" s="236" t="s">
        <v>344</v>
      </c>
      <c r="H339" s="237">
        <v>131.84</v>
      </c>
      <c r="I339" s="238"/>
      <c r="J339" s="239">
        <f>ROUND(I339*H339,2)</f>
        <v>0</v>
      </c>
      <c r="K339" s="235" t="s">
        <v>141</v>
      </c>
      <c r="L339" s="42"/>
      <c r="M339" s="240" t="s">
        <v>1</v>
      </c>
      <c r="N339" s="241" t="s">
        <v>40</v>
      </c>
      <c r="O339" s="89"/>
      <c r="P339" s="242">
        <f>O339*H339</f>
        <v>0</v>
      </c>
      <c r="Q339" s="242">
        <v>0</v>
      </c>
      <c r="R339" s="242">
        <f>Q339*H339</f>
        <v>0</v>
      </c>
      <c r="S339" s="242">
        <v>0</v>
      </c>
      <c r="T339" s="243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44" t="s">
        <v>142</v>
      </c>
      <c r="AT339" s="244" t="s">
        <v>137</v>
      </c>
      <c r="AU339" s="244" t="s">
        <v>85</v>
      </c>
      <c r="AY339" s="15" t="s">
        <v>135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15" t="s">
        <v>83</v>
      </c>
      <c r="BK339" s="245">
        <f>ROUND(I339*H339,2)</f>
        <v>0</v>
      </c>
      <c r="BL339" s="15" t="s">
        <v>142</v>
      </c>
      <c r="BM339" s="244" t="s">
        <v>1440</v>
      </c>
    </row>
    <row r="340" spans="1:47" s="2" customFormat="1" ht="12">
      <c r="A340" s="36"/>
      <c r="B340" s="37"/>
      <c r="C340" s="38"/>
      <c r="D340" s="246" t="s">
        <v>144</v>
      </c>
      <c r="E340" s="38"/>
      <c r="F340" s="247" t="s">
        <v>502</v>
      </c>
      <c r="G340" s="38"/>
      <c r="H340" s="38"/>
      <c r="I340" s="142"/>
      <c r="J340" s="38"/>
      <c r="K340" s="38"/>
      <c r="L340" s="42"/>
      <c r="M340" s="248"/>
      <c r="N340" s="249"/>
      <c r="O340" s="89"/>
      <c r="P340" s="89"/>
      <c r="Q340" s="89"/>
      <c r="R340" s="89"/>
      <c r="S340" s="89"/>
      <c r="T340" s="90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5" t="s">
        <v>144</v>
      </c>
      <c r="AU340" s="15" t="s">
        <v>85</v>
      </c>
    </row>
    <row r="341" spans="1:47" s="2" customFormat="1" ht="12">
      <c r="A341" s="36"/>
      <c r="B341" s="37"/>
      <c r="C341" s="38"/>
      <c r="D341" s="246" t="s">
        <v>181</v>
      </c>
      <c r="E341" s="38"/>
      <c r="F341" s="250" t="s">
        <v>1441</v>
      </c>
      <c r="G341" s="38"/>
      <c r="H341" s="38"/>
      <c r="I341" s="142"/>
      <c r="J341" s="38"/>
      <c r="K341" s="38"/>
      <c r="L341" s="42"/>
      <c r="M341" s="248"/>
      <c r="N341" s="249"/>
      <c r="O341" s="89"/>
      <c r="P341" s="89"/>
      <c r="Q341" s="89"/>
      <c r="R341" s="89"/>
      <c r="S341" s="89"/>
      <c r="T341" s="90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181</v>
      </c>
      <c r="AU341" s="15" t="s">
        <v>85</v>
      </c>
    </row>
    <row r="342" spans="1:51" s="13" customFormat="1" ht="12">
      <c r="A342" s="13"/>
      <c r="B342" s="251"/>
      <c r="C342" s="252"/>
      <c r="D342" s="246" t="s">
        <v>183</v>
      </c>
      <c r="E342" s="253" t="s">
        <v>1</v>
      </c>
      <c r="F342" s="254" t="s">
        <v>1442</v>
      </c>
      <c r="G342" s="252"/>
      <c r="H342" s="255">
        <v>131.84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183</v>
      </c>
      <c r="AU342" s="261" t="s">
        <v>85</v>
      </c>
      <c r="AV342" s="13" t="s">
        <v>85</v>
      </c>
      <c r="AW342" s="13" t="s">
        <v>31</v>
      </c>
      <c r="AX342" s="13" t="s">
        <v>83</v>
      </c>
      <c r="AY342" s="261" t="s">
        <v>135</v>
      </c>
    </row>
    <row r="343" spans="1:63" s="12" customFormat="1" ht="22.8" customHeight="1">
      <c r="A343" s="12"/>
      <c r="B343" s="217"/>
      <c r="C343" s="218"/>
      <c r="D343" s="219" t="s">
        <v>74</v>
      </c>
      <c r="E343" s="231" t="s">
        <v>748</v>
      </c>
      <c r="F343" s="231" t="s">
        <v>749</v>
      </c>
      <c r="G343" s="218"/>
      <c r="H343" s="218"/>
      <c r="I343" s="221"/>
      <c r="J343" s="232">
        <f>BK343</f>
        <v>0</v>
      </c>
      <c r="K343" s="218"/>
      <c r="L343" s="223"/>
      <c r="M343" s="224"/>
      <c r="N343" s="225"/>
      <c r="O343" s="225"/>
      <c r="P343" s="226">
        <f>SUM(P344:P345)</f>
        <v>0</v>
      </c>
      <c r="Q343" s="225"/>
      <c r="R343" s="226">
        <f>SUM(R344:R345)</f>
        <v>0</v>
      </c>
      <c r="S343" s="225"/>
      <c r="T343" s="227">
        <f>SUM(T344:T345)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8" t="s">
        <v>83</v>
      </c>
      <c r="AT343" s="229" t="s">
        <v>74</v>
      </c>
      <c r="AU343" s="229" t="s">
        <v>83</v>
      </c>
      <c r="AY343" s="228" t="s">
        <v>135</v>
      </c>
      <c r="BK343" s="230">
        <f>SUM(BK344:BK345)</f>
        <v>0</v>
      </c>
    </row>
    <row r="344" spans="1:65" s="2" customFormat="1" ht="21.75" customHeight="1">
      <c r="A344" s="36"/>
      <c r="B344" s="37"/>
      <c r="C344" s="233" t="s">
        <v>971</v>
      </c>
      <c r="D344" s="233" t="s">
        <v>137</v>
      </c>
      <c r="E344" s="234" t="s">
        <v>750</v>
      </c>
      <c r="F344" s="235" t="s">
        <v>751</v>
      </c>
      <c r="G344" s="236" t="s">
        <v>344</v>
      </c>
      <c r="H344" s="237">
        <v>74.152</v>
      </c>
      <c r="I344" s="238"/>
      <c r="J344" s="239">
        <f>ROUND(I344*H344,2)</f>
        <v>0</v>
      </c>
      <c r="K344" s="235" t="s">
        <v>141</v>
      </c>
      <c r="L344" s="42"/>
      <c r="M344" s="240" t="s">
        <v>1</v>
      </c>
      <c r="N344" s="241" t="s">
        <v>40</v>
      </c>
      <c r="O344" s="89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44" t="s">
        <v>142</v>
      </c>
      <c r="AT344" s="244" t="s">
        <v>137</v>
      </c>
      <c r="AU344" s="244" t="s">
        <v>85</v>
      </c>
      <c r="AY344" s="15" t="s">
        <v>135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15" t="s">
        <v>83</v>
      </c>
      <c r="BK344" s="245">
        <f>ROUND(I344*H344,2)</f>
        <v>0</v>
      </c>
      <c r="BL344" s="15" t="s">
        <v>142</v>
      </c>
      <c r="BM344" s="244" t="s">
        <v>1443</v>
      </c>
    </row>
    <row r="345" spans="1:47" s="2" customFormat="1" ht="12">
      <c r="A345" s="36"/>
      <c r="B345" s="37"/>
      <c r="C345" s="38"/>
      <c r="D345" s="246" t="s">
        <v>144</v>
      </c>
      <c r="E345" s="38"/>
      <c r="F345" s="247" t="s">
        <v>753</v>
      </c>
      <c r="G345" s="38"/>
      <c r="H345" s="38"/>
      <c r="I345" s="142"/>
      <c r="J345" s="38"/>
      <c r="K345" s="38"/>
      <c r="L345" s="42"/>
      <c r="M345" s="275"/>
      <c r="N345" s="276"/>
      <c r="O345" s="277"/>
      <c r="P345" s="277"/>
      <c r="Q345" s="277"/>
      <c r="R345" s="277"/>
      <c r="S345" s="277"/>
      <c r="T345" s="278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5" t="s">
        <v>144</v>
      </c>
      <c r="AU345" s="15" t="s">
        <v>85</v>
      </c>
    </row>
    <row r="346" spans="1:31" s="2" customFormat="1" ht="6.95" customHeight="1">
      <c r="A346" s="36"/>
      <c r="B346" s="64"/>
      <c r="C346" s="65"/>
      <c r="D346" s="65"/>
      <c r="E346" s="65"/>
      <c r="F346" s="65"/>
      <c r="G346" s="65"/>
      <c r="H346" s="65"/>
      <c r="I346" s="181"/>
      <c r="J346" s="65"/>
      <c r="K346" s="65"/>
      <c r="L346" s="42"/>
      <c r="M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</row>
  </sheetData>
  <sheetProtection password="CC35" sheet="1" objects="1" scenarios="1" formatColumns="0" formatRows="0" autoFilter="0"/>
  <autoFilter ref="C124:K34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1444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ROUND(J119,2)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ROUND((SUM(BE119:BE175)),2)</f>
        <v>0</v>
      </c>
      <c r="G33" s="36"/>
      <c r="H33" s="36"/>
      <c r="I33" s="160">
        <v>0.21</v>
      </c>
      <c r="J33" s="159">
        <f>ROUND(((SUM(BE119:BE175))*I33),2)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ROUND((SUM(BF119:BF175)),2)</f>
        <v>0</v>
      </c>
      <c r="G34" s="36"/>
      <c r="H34" s="36"/>
      <c r="I34" s="160">
        <v>0.15</v>
      </c>
      <c r="J34" s="159">
        <f>ROUND(((SUM(BF119:BF175))*I34),2)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ROUND((SUM(BG119:BG175)),2)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ROUND((SUM(BH119:BH175)),2)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ROUND((SUM(BI119:BI175)),2)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151 - DIO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J120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274</v>
      </c>
      <c r="E98" s="201"/>
      <c r="F98" s="201"/>
      <c r="G98" s="201"/>
      <c r="H98" s="201"/>
      <c r="I98" s="202"/>
      <c r="J98" s="203">
        <f>J121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275</v>
      </c>
      <c r="E99" s="201"/>
      <c r="F99" s="201"/>
      <c r="G99" s="201"/>
      <c r="H99" s="201"/>
      <c r="I99" s="202"/>
      <c r="J99" s="203">
        <f>J125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142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181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6"/>
      <c r="C105" s="67"/>
      <c r="D105" s="67"/>
      <c r="E105" s="67"/>
      <c r="F105" s="67"/>
      <c r="G105" s="67"/>
      <c r="H105" s="67"/>
      <c r="I105" s="184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121</v>
      </c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185" t="str">
        <f>E7</f>
        <v>jednostranné chodníky pro pěší v ulicích Okružní a Sokolovská</v>
      </c>
      <c r="F109" s="30"/>
      <c r="G109" s="30"/>
      <c r="H109" s="30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111</v>
      </c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74" t="str">
        <f>E9</f>
        <v>SO 151 - DIO</v>
      </c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Tachov</v>
      </c>
      <c r="G113" s="38"/>
      <c r="H113" s="38"/>
      <c r="I113" s="145" t="s">
        <v>21</v>
      </c>
      <c r="J113" s="77" t="str">
        <f>IF(J12="","",J12)</f>
        <v>18. 3. 2020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23</v>
      </c>
      <c r="D115" s="38"/>
      <c r="E115" s="38"/>
      <c r="F115" s="25" t="str">
        <f>E15</f>
        <v xml:space="preserve"> </v>
      </c>
      <c r="G115" s="38"/>
      <c r="H115" s="38"/>
      <c r="I115" s="145" t="s">
        <v>29</v>
      </c>
      <c r="J115" s="34" t="str">
        <f>E21</f>
        <v>Ing. Václav Lacyk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40.05" customHeight="1">
      <c r="A116" s="36"/>
      <c r="B116" s="37"/>
      <c r="C116" s="30" t="s">
        <v>27</v>
      </c>
      <c r="D116" s="38"/>
      <c r="E116" s="38"/>
      <c r="F116" s="25" t="str">
        <f>IF(E18="","",E18)</f>
        <v>Vyplň údaj</v>
      </c>
      <c r="G116" s="38"/>
      <c r="H116" s="38"/>
      <c r="I116" s="145" t="s">
        <v>32</v>
      </c>
      <c r="J116" s="34" t="str">
        <f>E24</f>
        <v>D PROJEKT PLZEŇ Nedvěd s.r.o.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205"/>
      <c r="B118" s="206"/>
      <c r="C118" s="207" t="s">
        <v>122</v>
      </c>
      <c r="D118" s="208" t="s">
        <v>60</v>
      </c>
      <c r="E118" s="208" t="s">
        <v>56</v>
      </c>
      <c r="F118" s="208" t="s">
        <v>57</v>
      </c>
      <c r="G118" s="208" t="s">
        <v>123</v>
      </c>
      <c r="H118" s="208" t="s">
        <v>124</v>
      </c>
      <c r="I118" s="209" t="s">
        <v>125</v>
      </c>
      <c r="J118" s="208" t="s">
        <v>116</v>
      </c>
      <c r="K118" s="210" t="s">
        <v>126</v>
      </c>
      <c r="L118" s="211"/>
      <c r="M118" s="98" t="s">
        <v>1</v>
      </c>
      <c r="N118" s="99" t="s">
        <v>39</v>
      </c>
      <c r="O118" s="99" t="s">
        <v>127</v>
      </c>
      <c r="P118" s="99" t="s">
        <v>128</v>
      </c>
      <c r="Q118" s="99" t="s">
        <v>129</v>
      </c>
      <c r="R118" s="99" t="s">
        <v>130</v>
      </c>
      <c r="S118" s="99" t="s">
        <v>131</v>
      </c>
      <c r="T118" s="100" t="s">
        <v>132</v>
      </c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</row>
    <row r="119" spans="1:63" s="2" customFormat="1" ht="22.8" customHeight="1">
      <c r="A119" s="36"/>
      <c r="B119" s="37"/>
      <c r="C119" s="105" t="s">
        <v>133</v>
      </c>
      <c r="D119" s="38"/>
      <c r="E119" s="38"/>
      <c r="F119" s="38"/>
      <c r="G119" s="38"/>
      <c r="H119" s="38"/>
      <c r="I119" s="142"/>
      <c r="J119" s="212">
        <f>BK119</f>
        <v>0</v>
      </c>
      <c r="K119" s="38"/>
      <c r="L119" s="42"/>
      <c r="M119" s="101"/>
      <c r="N119" s="213"/>
      <c r="O119" s="102"/>
      <c r="P119" s="214">
        <f>P120</f>
        <v>0</v>
      </c>
      <c r="Q119" s="102"/>
      <c r="R119" s="214">
        <f>R120</f>
        <v>0</v>
      </c>
      <c r="S119" s="102"/>
      <c r="T119" s="21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74</v>
      </c>
      <c r="AU119" s="15" t="s">
        <v>118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74</v>
      </c>
      <c r="E120" s="220" t="s">
        <v>134</v>
      </c>
      <c r="F120" s="220" t="s">
        <v>277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P121+P125</f>
        <v>0</v>
      </c>
      <c r="Q120" s="225"/>
      <c r="R120" s="226">
        <f>R121+R125</f>
        <v>0</v>
      </c>
      <c r="S120" s="225"/>
      <c r="T120" s="227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83</v>
      </c>
      <c r="AT120" s="229" t="s">
        <v>74</v>
      </c>
      <c r="AU120" s="229" t="s">
        <v>75</v>
      </c>
      <c r="AY120" s="228" t="s">
        <v>135</v>
      </c>
      <c r="BK120" s="230">
        <f>BK121+BK125</f>
        <v>0</v>
      </c>
    </row>
    <row r="121" spans="1:63" s="12" customFormat="1" ht="22.8" customHeight="1">
      <c r="A121" s="12"/>
      <c r="B121" s="217"/>
      <c r="C121" s="218"/>
      <c r="D121" s="219" t="s">
        <v>74</v>
      </c>
      <c r="E121" s="231" t="s">
        <v>161</v>
      </c>
      <c r="F121" s="231" t="s">
        <v>399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SUM(P122:P124)</f>
        <v>0</v>
      </c>
      <c r="Q121" s="225"/>
      <c r="R121" s="226">
        <f>SUM(R122:R124)</f>
        <v>0</v>
      </c>
      <c r="S121" s="225"/>
      <c r="T121" s="227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83</v>
      </c>
      <c r="AT121" s="229" t="s">
        <v>74</v>
      </c>
      <c r="AU121" s="229" t="s">
        <v>83</v>
      </c>
      <c r="AY121" s="228" t="s">
        <v>135</v>
      </c>
      <c r="BK121" s="230">
        <f>SUM(BK122:BK124)</f>
        <v>0</v>
      </c>
    </row>
    <row r="122" spans="1:65" s="2" customFormat="1" ht="16.5" customHeight="1">
      <c r="A122" s="36"/>
      <c r="B122" s="37"/>
      <c r="C122" s="233" t="s">
        <v>83</v>
      </c>
      <c r="D122" s="233" t="s">
        <v>137</v>
      </c>
      <c r="E122" s="234" t="s">
        <v>871</v>
      </c>
      <c r="F122" s="235" t="s">
        <v>402</v>
      </c>
      <c r="G122" s="236" t="s">
        <v>140</v>
      </c>
      <c r="H122" s="237">
        <v>150</v>
      </c>
      <c r="I122" s="238"/>
      <c r="J122" s="239">
        <f>ROUND(I122*H122,2)</f>
        <v>0</v>
      </c>
      <c r="K122" s="235" t="s">
        <v>141</v>
      </c>
      <c r="L122" s="42"/>
      <c r="M122" s="240" t="s">
        <v>1</v>
      </c>
      <c r="N122" s="241" t="s">
        <v>40</v>
      </c>
      <c r="O122" s="89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44" t="s">
        <v>142</v>
      </c>
      <c r="AT122" s="244" t="s">
        <v>137</v>
      </c>
      <c r="AU122" s="244" t="s">
        <v>85</v>
      </c>
      <c r="AY122" s="15" t="s">
        <v>135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5" t="s">
        <v>83</v>
      </c>
      <c r="BK122" s="245">
        <f>ROUND(I122*H122,2)</f>
        <v>0</v>
      </c>
      <c r="BL122" s="15" t="s">
        <v>142</v>
      </c>
      <c r="BM122" s="244" t="s">
        <v>1445</v>
      </c>
    </row>
    <row r="123" spans="1:47" s="2" customFormat="1" ht="12">
      <c r="A123" s="36"/>
      <c r="B123" s="37"/>
      <c r="C123" s="38"/>
      <c r="D123" s="246" t="s">
        <v>144</v>
      </c>
      <c r="E123" s="38"/>
      <c r="F123" s="247" t="s">
        <v>404</v>
      </c>
      <c r="G123" s="38"/>
      <c r="H123" s="38"/>
      <c r="I123" s="142"/>
      <c r="J123" s="38"/>
      <c r="K123" s="38"/>
      <c r="L123" s="42"/>
      <c r="M123" s="248"/>
      <c r="N123" s="249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144</v>
      </c>
      <c r="AU123" s="15" t="s">
        <v>85</v>
      </c>
    </row>
    <row r="124" spans="1:47" s="2" customFormat="1" ht="12">
      <c r="A124" s="36"/>
      <c r="B124" s="37"/>
      <c r="C124" s="38"/>
      <c r="D124" s="246" t="s">
        <v>181</v>
      </c>
      <c r="E124" s="38"/>
      <c r="F124" s="250" t="s">
        <v>1446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181</v>
      </c>
      <c r="AU124" s="15" t="s">
        <v>85</v>
      </c>
    </row>
    <row r="125" spans="1:63" s="12" customFormat="1" ht="22.8" customHeight="1">
      <c r="A125" s="12"/>
      <c r="B125" s="217"/>
      <c r="C125" s="218"/>
      <c r="D125" s="219" t="s">
        <v>74</v>
      </c>
      <c r="E125" s="231" t="s">
        <v>185</v>
      </c>
      <c r="F125" s="231" t="s">
        <v>430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SUM(P126:P175)</f>
        <v>0</v>
      </c>
      <c r="Q125" s="225"/>
      <c r="R125" s="226">
        <f>SUM(R126:R175)</f>
        <v>0</v>
      </c>
      <c r="S125" s="225"/>
      <c r="T125" s="227">
        <f>SUM(T126:T175)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74</v>
      </c>
      <c r="AU125" s="229" t="s">
        <v>83</v>
      </c>
      <c r="AY125" s="228" t="s">
        <v>135</v>
      </c>
      <c r="BK125" s="230">
        <f>SUM(BK126:BK175)</f>
        <v>0</v>
      </c>
    </row>
    <row r="126" spans="1:65" s="2" customFormat="1" ht="16.5" customHeight="1">
      <c r="A126" s="36"/>
      <c r="B126" s="37"/>
      <c r="C126" s="233" t="s">
        <v>85</v>
      </c>
      <c r="D126" s="233" t="s">
        <v>137</v>
      </c>
      <c r="E126" s="234" t="s">
        <v>1447</v>
      </c>
      <c r="F126" s="235" t="s">
        <v>1448</v>
      </c>
      <c r="G126" s="236" t="s">
        <v>154</v>
      </c>
      <c r="H126" s="237">
        <v>2</v>
      </c>
      <c r="I126" s="238"/>
      <c r="J126" s="239">
        <f>ROUND(I126*H126,2)</f>
        <v>0</v>
      </c>
      <c r="K126" s="235" t="s">
        <v>1</v>
      </c>
      <c r="L126" s="42"/>
      <c r="M126" s="240" t="s">
        <v>1</v>
      </c>
      <c r="N126" s="241" t="s">
        <v>40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142</v>
      </c>
      <c r="AT126" s="244" t="s">
        <v>137</v>
      </c>
      <c r="AU126" s="244" t="s">
        <v>85</v>
      </c>
      <c r="AY126" s="15" t="s">
        <v>135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83</v>
      </c>
      <c r="BK126" s="245">
        <f>ROUND(I126*H126,2)</f>
        <v>0</v>
      </c>
      <c r="BL126" s="15" t="s">
        <v>142</v>
      </c>
      <c r="BM126" s="244" t="s">
        <v>1449</v>
      </c>
    </row>
    <row r="127" spans="1:47" s="2" customFormat="1" ht="12">
      <c r="A127" s="36"/>
      <c r="B127" s="37"/>
      <c r="C127" s="38"/>
      <c r="D127" s="246" t="s">
        <v>144</v>
      </c>
      <c r="E127" s="38"/>
      <c r="F127" s="247" t="s">
        <v>1448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144</v>
      </c>
      <c r="AU127" s="15" t="s">
        <v>85</v>
      </c>
    </row>
    <row r="128" spans="1:65" s="2" customFormat="1" ht="21.75" customHeight="1">
      <c r="A128" s="36"/>
      <c r="B128" s="37"/>
      <c r="C128" s="265" t="s">
        <v>151</v>
      </c>
      <c r="D128" s="265" t="s">
        <v>510</v>
      </c>
      <c r="E128" s="266" t="s">
        <v>1450</v>
      </c>
      <c r="F128" s="267" t="s">
        <v>1451</v>
      </c>
      <c r="G128" s="268" t="s">
        <v>154</v>
      </c>
      <c r="H128" s="269">
        <v>1</v>
      </c>
      <c r="I128" s="270"/>
      <c r="J128" s="271">
        <f>ROUND(I128*H128,2)</f>
        <v>0</v>
      </c>
      <c r="K128" s="267" t="s">
        <v>1</v>
      </c>
      <c r="L128" s="272"/>
      <c r="M128" s="273" t="s">
        <v>1</v>
      </c>
      <c r="N128" s="274" t="s">
        <v>40</v>
      </c>
      <c r="O128" s="89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4" t="s">
        <v>176</v>
      </c>
      <c r="AT128" s="244" t="s">
        <v>510</v>
      </c>
      <c r="AU128" s="244" t="s">
        <v>85</v>
      </c>
      <c r="AY128" s="15" t="s">
        <v>135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5" t="s">
        <v>83</v>
      </c>
      <c r="BK128" s="245">
        <f>ROUND(I128*H128,2)</f>
        <v>0</v>
      </c>
      <c r="BL128" s="15" t="s">
        <v>142</v>
      </c>
      <c r="BM128" s="244" t="s">
        <v>1452</v>
      </c>
    </row>
    <row r="129" spans="1:47" s="2" customFormat="1" ht="12">
      <c r="A129" s="36"/>
      <c r="B129" s="37"/>
      <c r="C129" s="38"/>
      <c r="D129" s="246" t="s">
        <v>144</v>
      </c>
      <c r="E129" s="38"/>
      <c r="F129" s="247" t="s">
        <v>1451</v>
      </c>
      <c r="G129" s="38"/>
      <c r="H129" s="38"/>
      <c r="I129" s="142"/>
      <c r="J129" s="38"/>
      <c r="K129" s="38"/>
      <c r="L129" s="42"/>
      <c r="M129" s="248"/>
      <c r="N129" s="24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144</v>
      </c>
      <c r="AU129" s="15" t="s">
        <v>85</v>
      </c>
    </row>
    <row r="130" spans="1:65" s="2" customFormat="1" ht="21.75" customHeight="1">
      <c r="A130" s="36"/>
      <c r="B130" s="37"/>
      <c r="C130" s="265" t="s">
        <v>142</v>
      </c>
      <c r="D130" s="265" t="s">
        <v>510</v>
      </c>
      <c r="E130" s="266" t="s">
        <v>1453</v>
      </c>
      <c r="F130" s="267" t="s">
        <v>1454</v>
      </c>
      <c r="G130" s="268" t="s">
        <v>154</v>
      </c>
      <c r="H130" s="269">
        <v>1</v>
      </c>
      <c r="I130" s="270"/>
      <c r="J130" s="271">
        <f>ROUND(I130*H130,2)</f>
        <v>0</v>
      </c>
      <c r="K130" s="267" t="s">
        <v>1</v>
      </c>
      <c r="L130" s="272"/>
      <c r="M130" s="273" t="s">
        <v>1</v>
      </c>
      <c r="N130" s="274" t="s">
        <v>40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176</v>
      </c>
      <c r="AT130" s="244" t="s">
        <v>510</v>
      </c>
      <c r="AU130" s="244" t="s">
        <v>85</v>
      </c>
      <c r="AY130" s="15" t="s">
        <v>135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83</v>
      </c>
      <c r="BK130" s="245">
        <f>ROUND(I130*H130,2)</f>
        <v>0</v>
      </c>
      <c r="BL130" s="15" t="s">
        <v>142</v>
      </c>
      <c r="BM130" s="244" t="s">
        <v>1455</v>
      </c>
    </row>
    <row r="131" spans="1:47" s="2" customFormat="1" ht="12">
      <c r="A131" s="36"/>
      <c r="B131" s="37"/>
      <c r="C131" s="38"/>
      <c r="D131" s="246" t="s">
        <v>144</v>
      </c>
      <c r="E131" s="38"/>
      <c r="F131" s="247" t="s">
        <v>1454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144</v>
      </c>
      <c r="AU131" s="15" t="s">
        <v>85</v>
      </c>
    </row>
    <row r="132" spans="1:65" s="2" customFormat="1" ht="21.75" customHeight="1">
      <c r="A132" s="36"/>
      <c r="B132" s="37"/>
      <c r="C132" s="233" t="s">
        <v>161</v>
      </c>
      <c r="D132" s="233" t="s">
        <v>137</v>
      </c>
      <c r="E132" s="234" t="s">
        <v>1456</v>
      </c>
      <c r="F132" s="235" t="s">
        <v>1457</v>
      </c>
      <c r="G132" s="236" t="s">
        <v>154</v>
      </c>
      <c r="H132" s="237">
        <v>940</v>
      </c>
      <c r="I132" s="238"/>
      <c r="J132" s="239">
        <f>ROUND(I132*H132,2)</f>
        <v>0</v>
      </c>
      <c r="K132" s="235" t="s">
        <v>141</v>
      </c>
      <c r="L132" s="42"/>
      <c r="M132" s="240" t="s">
        <v>1</v>
      </c>
      <c r="N132" s="241" t="s">
        <v>40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142</v>
      </c>
      <c r="AT132" s="244" t="s">
        <v>137</v>
      </c>
      <c r="AU132" s="244" t="s">
        <v>85</v>
      </c>
      <c r="AY132" s="15" t="s">
        <v>135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83</v>
      </c>
      <c r="BK132" s="245">
        <f>ROUND(I132*H132,2)</f>
        <v>0</v>
      </c>
      <c r="BL132" s="15" t="s">
        <v>142</v>
      </c>
      <c r="BM132" s="244" t="s">
        <v>1458</v>
      </c>
    </row>
    <row r="133" spans="1:47" s="2" customFormat="1" ht="12">
      <c r="A133" s="36"/>
      <c r="B133" s="37"/>
      <c r="C133" s="38"/>
      <c r="D133" s="246" t="s">
        <v>144</v>
      </c>
      <c r="E133" s="38"/>
      <c r="F133" s="247" t="s">
        <v>1459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144</v>
      </c>
      <c r="AU133" s="15" t="s">
        <v>85</v>
      </c>
    </row>
    <row r="134" spans="1:47" s="2" customFormat="1" ht="12">
      <c r="A134" s="36"/>
      <c r="B134" s="37"/>
      <c r="C134" s="38"/>
      <c r="D134" s="246" t="s">
        <v>181</v>
      </c>
      <c r="E134" s="38"/>
      <c r="F134" s="250" t="s">
        <v>1460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181</v>
      </c>
      <c r="AU134" s="15" t="s">
        <v>85</v>
      </c>
    </row>
    <row r="135" spans="1:65" s="2" customFormat="1" ht="21.75" customHeight="1">
      <c r="A135" s="36"/>
      <c r="B135" s="37"/>
      <c r="C135" s="233" t="s">
        <v>166</v>
      </c>
      <c r="D135" s="233" t="s">
        <v>137</v>
      </c>
      <c r="E135" s="234" t="s">
        <v>1461</v>
      </c>
      <c r="F135" s="235" t="s">
        <v>1462</v>
      </c>
      <c r="G135" s="236" t="s">
        <v>154</v>
      </c>
      <c r="H135" s="237">
        <v>46</v>
      </c>
      <c r="I135" s="238"/>
      <c r="J135" s="239">
        <f>ROUND(I135*H135,2)</f>
        <v>0</v>
      </c>
      <c r="K135" s="235" t="s">
        <v>141</v>
      </c>
      <c r="L135" s="42"/>
      <c r="M135" s="240" t="s">
        <v>1</v>
      </c>
      <c r="N135" s="241" t="s">
        <v>40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142</v>
      </c>
      <c r="AT135" s="244" t="s">
        <v>137</v>
      </c>
      <c r="AU135" s="244" t="s">
        <v>85</v>
      </c>
      <c r="AY135" s="15" t="s">
        <v>135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83</v>
      </c>
      <c r="BK135" s="245">
        <f>ROUND(I135*H135,2)</f>
        <v>0</v>
      </c>
      <c r="BL135" s="15" t="s">
        <v>142</v>
      </c>
      <c r="BM135" s="244" t="s">
        <v>1463</v>
      </c>
    </row>
    <row r="136" spans="1:47" s="2" customFormat="1" ht="12">
      <c r="A136" s="36"/>
      <c r="B136" s="37"/>
      <c r="C136" s="38"/>
      <c r="D136" s="246" t="s">
        <v>144</v>
      </c>
      <c r="E136" s="38"/>
      <c r="F136" s="247" t="s">
        <v>1464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144</v>
      </c>
      <c r="AU136" s="15" t="s">
        <v>85</v>
      </c>
    </row>
    <row r="137" spans="1:47" s="2" customFormat="1" ht="12">
      <c r="A137" s="36"/>
      <c r="B137" s="37"/>
      <c r="C137" s="38"/>
      <c r="D137" s="246" t="s">
        <v>181</v>
      </c>
      <c r="E137" s="38"/>
      <c r="F137" s="250" t="s">
        <v>1465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181</v>
      </c>
      <c r="AU137" s="15" t="s">
        <v>85</v>
      </c>
    </row>
    <row r="138" spans="1:65" s="2" customFormat="1" ht="21.75" customHeight="1">
      <c r="A138" s="36"/>
      <c r="B138" s="37"/>
      <c r="C138" s="233" t="s">
        <v>171</v>
      </c>
      <c r="D138" s="233" t="s">
        <v>137</v>
      </c>
      <c r="E138" s="234" t="s">
        <v>1466</v>
      </c>
      <c r="F138" s="235" t="s">
        <v>1467</v>
      </c>
      <c r="G138" s="236" t="s">
        <v>154</v>
      </c>
      <c r="H138" s="237">
        <v>7</v>
      </c>
      <c r="I138" s="238"/>
      <c r="J138" s="239">
        <f>ROUND(I138*H138,2)</f>
        <v>0</v>
      </c>
      <c r="K138" s="235" t="s">
        <v>141</v>
      </c>
      <c r="L138" s="42"/>
      <c r="M138" s="240" t="s">
        <v>1</v>
      </c>
      <c r="N138" s="241" t="s">
        <v>40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142</v>
      </c>
      <c r="AT138" s="244" t="s">
        <v>137</v>
      </c>
      <c r="AU138" s="244" t="s">
        <v>85</v>
      </c>
      <c r="AY138" s="15" t="s">
        <v>135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83</v>
      </c>
      <c r="BK138" s="245">
        <f>ROUND(I138*H138,2)</f>
        <v>0</v>
      </c>
      <c r="BL138" s="15" t="s">
        <v>142</v>
      </c>
      <c r="BM138" s="244" t="s">
        <v>1468</v>
      </c>
    </row>
    <row r="139" spans="1:47" s="2" customFormat="1" ht="12">
      <c r="A139" s="36"/>
      <c r="B139" s="37"/>
      <c r="C139" s="38"/>
      <c r="D139" s="246" t="s">
        <v>144</v>
      </c>
      <c r="E139" s="38"/>
      <c r="F139" s="247" t="s">
        <v>1469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144</v>
      </c>
      <c r="AU139" s="15" t="s">
        <v>85</v>
      </c>
    </row>
    <row r="140" spans="1:47" s="2" customFormat="1" ht="12">
      <c r="A140" s="36"/>
      <c r="B140" s="37"/>
      <c r="C140" s="38"/>
      <c r="D140" s="246" t="s">
        <v>181</v>
      </c>
      <c r="E140" s="38"/>
      <c r="F140" s="250" t="s">
        <v>1470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181</v>
      </c>
      <c r="AU140" s="15" t="s">
        <v>85</v>
      </c>
    </row>
    <row r="141" spans="1:65" s="2" customFormat="1" ht="21.75" customHeight="1">
      <c r="A141" s="36"/>
      <c r="B141" s="37"/>
      <c r="C141" s="233" t="s">
        <v>176</v>
      </c>
      <c r="D141" s="233" t="s">
        <v>137</v>
      </c>
      <c r="E141" s="234" t="s">
        <v>1471</v>
      </c>
      <c r="F141" s="235" t="s">
        <v>1472</v>
      </c>
      <c r="G141" s="236" t="s">
        <v>154</v>
      </c>
      <c r="H141" s="237">
        <v>160</v>
      </c>
      <c r="I141" s="238"/>
      <c r="J141" s="239">
        <f>ROUND(I141*H141,2)</f>
        <v>0</v>
      </c>
      <c r="K141" s="235" t="s">
        <v>141</v>
      </c>
      <c r="L141" s="42"/>
      <c r="M141" s="240" t="s">
        <v>1</v>
      </c>
      <c r="N141" s="241" t="s">
        <v>40</v>
      </c>
      <c r="O141" s="89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4" t="s">
        <v>142</v>
      </c>
      <c r="AT141" s="244" t="s">
        <v>137</v>
      </c>
      <c r="AU141" s="244" t="s">
        <v>85</v>
      </c>
      <c r="AY141" s="15" t="s">
        <v>135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5" t="s">
        <v>83</v>
      </c>
      <c r="BK141" s="245">
        <f>ROUND(I141*H141,2)</f>
        <v>0</v>
      </c>
      <c r="BL141" s="15" t="s">
        <v>142</v>
      </c>
      <c r="BM141" s="244" t="s">
        <v>1473</v>
      </c>
    </row>
    <row r="142" spans="1:47" s="2" customFormat="1" ht="12">
      <c r="A142" s="36"/>
      <c r="B142" s="37"/>
      <c r="C142" s="38"/>
      <c r="D142" s="246" t="s">
        <v>144</v>
      </c>
      <c r="E142" s="38"/>
      <c r="F142" s="247" t="s">
        <v>1474</v>
      </c>
      <c r="G142" s="38"/>
      <c r="H142" s="38"/>
      <c r="I142" s="142"/>
      <c r="J142" s="38"/>
      <c r="K142" s="38"/>
      <c r="L142" s="42"/>
      <c r="M142" s="248"/>
      <c r="N142" s="249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144</v>
      </c>
      <c r="AU142" s="15" t="s">
        <v>85</v>
      </c>
    </row>
    <row r="143" spans="1:47" s="2" customFormat="1" ht="12">
      <c r="A143" s="36"/>
      <c r="B143" s="37"/>
      <c r="C143" s="38"/>
      <c r="D143" s="246" t="s">
        <v>181</v>
      </c>
      <c r="E143" s="38"/>
      <c r="F143" s="250" t="s">
        <v>1475</v>
      </c>
      <c r="G143" s="38"/>
      <c r="H143" s="38"/>
      <c r="I143" s="142"/>
      <c r="J143" s="38"/>
      <c r="K143" s="38"/>
      <c r="L143" s="42"/>
      <c r="M143" s="248"/>
      <c r="N143" s="249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181</v>
      </c>
      <c r="AU143" s="15" t="s">
        <v>85</v>
      </c>
    </row>
    <row r="144" spans="1:65" s="2" customFormat="1" ht="21.75" customHeight="1">
      <c r="A144" s="36"/>
      <c r="B144" s="37"/>
      <c r="C144" s="233" t="s">
        <v>185</v>
      </c>
      <c r="D144" s="233" t="s">
        <v>137</v>
      </c>
      <c r="E144" s="234" t="s">
        <v>1476</v>
      </c>
      <c r="F144" s="235" t="s">
        <v>1477</v>
      </c>
      <c r="G144" s="236" t="s">
        <v>154</v>
      </c>
      <c r="H144" s="237">
        <v>4</v>
      </c>
      <c r="I144" s="238"/>
      <c r="J144" s="239">
        <f>ROUND(I144*H144,2)</f>
        <v>0</v>
      </c>
      <c r="K144" s="235" t="s">
        <v>141</v>
      </c>
      <c r="L144" s="42"/>
      <c r="M144" s="240" t="s">
        <v>1</v>
      </c>
      <c r="N144" s="241" t="s">
        <v>40</v>
      </c>
      <c r="O144" s="89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4" t="s">
        <v>142</v>
      </c>
      <c r="AT144" s="244" t="s">
        <v>137</v>
      </c>
      <c r="AU144" s="244" t="s">
        <v>85</v>
      </c>
      <c r="AY144" s="15" t="s">
        <v>135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5" t="s">
        <v>83</v>
      </c>
      <c r="BK144" s="245">
        <f>ROUND(I144*H144,2)</f>
        <v>0</v>
      </c>
      <c r="BL144" s="15" t="s">
        <v>142</v>
      </c>
      <c r="BM144" s="244" t="s">
        <v>1478</v>
      </c>
    </row>
    <row r="145" spans="1:47" s="2" customFormat="1" ht="12">
      <c r="A145" s="36"/>
      <c r="B145" s="37"/>
      <c r="C145" s="38"/>
      <c r="D145" s="246" t="s">
        <v>144</v>
      </c>
      <c r="E145" s="38"/>
      <c r="F145" s="247" t="s">
        <v>1479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144</v>
      </c>
      <c r="AU145" s="15" t="s">
        <v>85</v>
      </c>
    </row>
    <row r="146" spans="1:47" s="2" customFormat="1" ht="12">
      <c r="A146" s="36"/>
      <c r="B146" s="37"/>
      <c r="C146" s="38"/>
      <c r="D146" s="246" t="s">
        <v>181</v>
      </c>
      <c r="E146" s="38"/>
      <c r="F146" s="250" t="s">
        <v>1480</v>
      </c>
      <c r="G146" s="38"/>
      <c r="H146" s="38"/>
      <c r="I146" s="142"/>
      <c r="J146" s="38"/>
      <c r="K146" s="38"/>
      <c r="L146" s="42"/>
      <c r="M146" s="248"/>
      <c r="N146" s="249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181</v>
      </c>
      <c r="AU146" s="15" t="s">
        <v>85</v>
      </c>
    </row>
    <row r="147" spans="1:65" s="2" customFormat="1" ht="21.75" customHeight="1">
      <c r="A147" s="36"/>
      <c r="B147" s="37"/>
      <c r="C147" s="233" t="s">
        <v>192</v>
      </c>
      <c r="D147" s="233" t="s">
        <v>137</v>
      </c>
      <c r="E147" s="234" t="s">
        <v>1481</v>
      </c>
      <c r="F147" s="235" t="s">
        <v>1482</v>
      </c>
      <c r="G147" s="236" t="s">
        <v>154</v>
      </c>
      <c r="H147" s="237">
        <v>60</v>
      </c>
      <c r="I147" s="238"/>
      <c r="J147" s="239">
        <f>ROUND(I147*H147,2)</f>
        <v>0</v>
      </c>
      <c r="K147" s="235" t="s">
        <v>141</v>
      </c>
      <c r="L147" s="42"/>
      <c r="M147" s="240" t="s">
        <v>1</v>
      </c>
      <c r="N147" s="241" t="s">
        <v>40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142</v>
      </c>
      <c r="AT147" s="244" t="s">
        <v>137</v>
      </c>
      <c r="AU147" s="244" t="s">
        <v>85</v>
      </c>
      <c r="AY147" s="15" t="s">
        <v>135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83</v>
      </c>
      <c r="BK147" s="245">
        <f>ROUND(I147*H147,2)</f>
        <v>0</v>
      </c>
      <c r="BL147" s="15" t="s">
        <v>142</v>
      </c>
      <c r="BM147" s="244" t="s">
        <v>1483</v>
      </c>
    </row>
    <row r="148" spans="1:47" s="2" customFormat="1" ht="12">
      <c r="A148" s="36"/>
      <c r="B148" s="37"/>
      <c r="C148" s="38"/>
      <c r="D148" s="246" t="s">
        <v>144</v>
      </c>
      <c r="E148" s="38"/>
      <c r="F148" s="247" t="s">
        <v>1484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144</v>
      </c>
      <c r="AU148" s="15" t="s">
        <v>85</v>
      </c>
    </row>
    <row r="149" spans="1:47" s="2" customFormat="1" ht="12">
      <c r="A149" s="36"/>
      <c r="B149" s="37"/>
      <c r="C149" s="38"/>
      <c r="D149" s="246" t="s">
        <v>181</v>
      </c>
      <c r="E149" s="38"/>
      <c r="F149" s="250" t="s">
        <v>1485</v>
      </c>
      <c r="G149" s="38"/>
      <c r="H149" s="38"/>
      <c r="I149" s="142"/>
      <c r="J149" s="38"/>
      <c r="K149" s="38"/>
      <c r="L149" s="42"/>
      <c r="M149" s="248"/>
      <c r="N149" s="249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181</v>
      </c>
      <c r="AU149" s="15" t="s">
        <v>85</v>
      </c>
    </row>
    <row r="150" spans="1:65" s="2" customFormat="1" ht="21.75" customHeight="1">
      <c r="A150" s="36"/>
      <c r="B150" s="37"/>
      <c r="C150" s="233" t="s">
        <v>199</v>
      </c>
      <c r="D150" s="233" t="s">
        <v>137</v>
      </c>
      <c r="E150" s="234" t="s">
        <v>1486</v>
      </c>
      <c r="F150" s="235" t="s">
        <v>1487</v>
      </c>
      <c r="G150" s="236" t="s">
        <v>154</v>
      </c>
      <c r="H150" s="237">
        <v>340</v>
      </c>
      <c r="I150" s="238"/>
      <c r="J150" s="239">
        <f>ROUND(I150*H150,2)</f>
        <v>0</v>
      </c>
      <c r="K150" s="235" t="s">
        <v>141</v>
      </c>
      <c r="L150" s="42"/>
      <c r="M150" s="240" t="s">
        <v>1</v>
      </c>
      <c r="N150" s="241" t="s">
        <v>40</v>
      </c>
      <c r="O150" s="89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4" t="s">
        <v>142</v>
      </c>
      <c r="AT150" s="244" t="s">
        <v>137</v>
      </c>
      <c r="AU150" s="244" t="s">
        <v>85</v>
      </c>
      <c r="AY150" s="15" t="s">
        <v>135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5" t="s">
        <v>83</v>
      </c>
      <c r="BK150" s="245">
        <f>ROUND(I150*H150,2)</f>
        <v>0</v>
      </c>
      <c r="BL150" s="15" t="s">
        <v>142</v>
      </c>
      <c r="BM150" s="244" t="s">
        <v>1488</v>
      </c>
    </row>
    <row r="151" spans="1:47" s="2" customFormat="1" ht="12">
      <c r="A151" s="36"/>
      <c r="B151" s="37"/>
      <c r="C151" s="38"/>
      <c r="D151" s="246" t="s">
        <v>144</v>
      </c>
      <c r="E151" s="38"/>
      <c r="F151" s="247" t="s">
        <v>1489</v>
      </c>
      <c r="G151" s="38"/>
      <c r="H151" s="38"/>
      <c r="I151" s="142"/>
      <c r="J151" s="38"/>
      <c r="K151" s="38"/>
      <c r="L151" s="42"/>
      <c r="M151" s="248"/>
      <c r="N151" s="249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144</v>
      </c>
      <c r="AU151" s="15" t="s">
        <v>85</v>
      </c>
    </row>
    <row r="152" spans="1:47" s="2" customFormat="1" ht="12">
      <c r="A152" s="36"/>
      <c r="B152" s="37"/>
      <c r="C152" s="38"/>
      <c r="D152" s="246" t="s">
        <v>181</v>
      </c>
      <c r="E152" s="38"/>
      <c r="F152" s="250" t="s">
        <v>1490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181</v>
      </c>
      <c r="AU152" s="15" t="s">
        <v>85</v>
      </c>
    </row>
    <row r="153" spans="1:65" s="2" customFormat="1" ht="21.75" customHeight="1">
      <c r="A153" s="36"/>
      <c r="B153" s="37"/>
      <c r="C153" s="233" t="s">
        <v>204</v>
      </c>
      <c r="D153" s="233" t="s">
        <v>137</v>
      </c>
      <c r="E153" s="234" t="s">
        <v>1491</v>
      </c>
      <c r="F153" s="235" t="s">
        <v>1492</v>
      </c>
      <c r="G153" s="236" t="s">
        <v>154</v>
      </c>
      <c r="H153" s="237">
        <v>10</v>
      </c>
      <c r="I153" s="238"/>
      <c r="J153" s="239">
        <f>ROUND(I153*H153,2)</f>
        <v>0</v>
      </c>
      <c r="K153" s="235" t="s">
        <v>141</v>
      </c>
      <c r="L153" s="42"/>
      <c r="M153" s="240" t="s">
        <v>1</v>
      </c>
      <c r="N153" s="241" t="s">
        <v>40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142</v>
      </c>
      <c r="AT153" s="244" t="s">
        <v>137</v>
      </c>
      <c r="AU153" s="244" t="s">
        <v>85</v>
      </c>
      <c r="AY153" s="15" t="s">
        <v>135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83</v>
      </c>
      <c r="BK153" s="245">
        <f>ROUND(I153*H153,2)</f>
        <v>0</v>
      </c>
      <c r="BL153" s="15" t="s">
        <v>142</v>
      </c>
      <c r="BM153" s="244" t="s">
        <v>1493</v>
      </c>
    </row>
    <row r="154" spans="1:47" s="2" customFormat="1" ht="12">
      <c r="A154" s="36"/>
      <c r="B154" s="37"/>
      <c r="C154" s="38"/>
      <c r="D154" s="246" t="s">
        <v>144</v>
      </c>
      <c r="E154" s="38"/>
      <c r="F154" s="247" t="s">
        <v>1494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144</v>
      </c>
      <c r="AU154" s="15" t="s">
        <v>85</v>
      </c>
    </row>
    <row r="155" spans="1:47" s="2" customFormat="1" ht="12">
      <c r="A155" s="36"/>
      <c r="B155" s="37"/>
      <c r="C155" s="38"/>
      <c r="D155" s="246" t="s">
        <v>181</v>
      </c>
      <c r="E155" s="38"/>
      <c r="F155" s="250" t="s">
        <v>1495</v>
      </c>
      <c r="G155" s="38"/>
      <c r="H155" s="38"/>
      <c r="I155" s="142"/>
      <c r="J155" s="38"/>
      <c r="K155" s="38"/>
      <c r="L155" s="42"/>
      <c r="M155" s="248"/>
      <c r="N155" s="249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181</v>
      </c>
      <c r="AU155" s="15" t="s">
        <v>85</v>
      </c>
    </row>
    <row r="156" spans="1:65" s="2" customFormat="1" ht="21.75" customHeight="1">
      <c r="A156" s="36"/>
      <c r="B156" s="37"/>
      <c r="C156" s="233" t="s">
        <v>209</v>
      </c>
      <c r="D156" s="233" t="s">
        <v>137</v>
      </c>
      <c r="E156" s="234" t="s">
        <v>1496</v>
      </c>
      <c r="F156" s="235" t="s">
        <v>1497</v>
      </c>
      <c r="G156" s="236" t="s">
        <v>154</v>
      </c>
      <c r="H156" s="237">
        <v>20</v>
      </c>
      <c r="I156" s="238"/>
      <c r="J156" s="239">
        <f>ROUND(I156*H156,2)</f>
        <v>0</v>
      </c>
      <c r="K156" s="235" t="s">
        <v>141</v>
      </c>
      <c r="L156" s="42"/>
      <c r="M156" s="240" t="s">
        <v>1</v>
      </c>
      <c r="N156" s="241" t="s">
        <v>40</v>
      </c>
      <c r="O156" s="89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4" t="s">
        <v>142</v>
      </c>
      <c r="AT156" s="244" t="s">
        <v>137</v>
      </c>
      <c r="AU156" s="244" t="s">
        <v>85</v>
      </c>
      <c r="AY156" s="15" t="s">
        <v>135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5" t="s">
        <v>83</v>
      </c>
      <c r="BK156" s="245">
        <f>ROUND(I156*H156,2)</f>
        <v>0</v>
      </c>
      <c r="BL156" s="15" t="s">
        <v>142</v>
      </c>
      <c r="BM156" s="244" t="s">
        <v>1498</v>
      </c>
    </row>
    <row r="157" spans="1:47" s="2" customFormat="1" ht="12">
      <c r="A157" s="36"/>
      <c r="B157" s="37"/>
      <c r="C157" s="38"/>
      <c r="D157" s="246" t="s">
        <v>144</v>
      </c>
      <c r="E157" s="38"/>
      <c r="F157" s="247" t="s">
        <v>1499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144</v>
      </c>
      <c r="AU157" s="15" t="s">
        <v>85</v>
      </c>
    </row>
    <row r="158" spans="1:47" s="2" customFormat="1" ht="12">
      <c r="A158" s="36"/>
      <c r="B158" s="37"/>
      <c r="C158" s="38"/>
      <c r="D158" s="246" t="s">
        <v>181</v>
      </c>
      <c r="E158" s="38"/>
      <c r="F158" s="250" t="s">
        <v>1500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181</v>
      </c>
      <c r="AU158" s="15" t="s">
        <v>85</v>
      </c>
    </row>
    <row r="159" spans="1:65" s="2" customFormat="1" ht="21.75" customHeight="1">
      <c r="A159" s="36"/>
      <c r="B159" s="37"/>
      <c r="C159" s="233" t="s">
        <v>214</v>
      </c>
      <c r="D159" s="233" t="s">
        <v>137</v>
      </c>
      <c r="E159" s="234" t="s">
        <v>1501</v>
      </c>
      <c r="F159" s="235" t="s">
        <v>1502</v>
      </c>
      <c r="G159" s="236" t="s">
        <v>154</v>
      </c>
      <c r="H159" s="237">
        <v>1</v>
      </c>
      <c r="I159" s="238"/>
      <c r="J159" s="239">
        <f>ROUND(I159*H159,2)</f>
        <v>0</v>
      </c>
      <c r="K159" s="235" t="s">
        <v>141</v>
      </c>
      <c r="L159" s="42"/>
      <c r="M159" s="240" t="s">
        <v>1</v>
      </c>
      <c r="N159" s="241" t="s">
        <v>40</v>
      </c>
      <c r="O159" s="89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142</v>
      </c>
      <c r="AT159" s="244" t="s">
        <v>137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142</v>
      </c>
      <c r="BM159" s="244" t="s">
        <v>1503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1504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47" s="2" customFormat="1" ht="12">
      <c r="A161" s="36"/>
      <c r="B161" s="37"/>
      <c r="C161" s="38"/>
      <c r="D161" s="246" t="s">
        <v>181</v>
      </c>
      <c r="E161" s="38"/>
      <c r="F161" s="250" t="s">
        <v>1495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181</v>
      </c>
      <c r="AU161" s="15" t="s">
        <v>85</v>
      </c>
    </row>
    <row r="162" spans="1:65" s="2" customFormat="1" ht="21.75" customHeight="1">
      <c r="A162" s="36"/>
      <c r="B162" s="37"/>
      <c r="C162" s="233" t="s">
        <v>8</v>
      </c>
      <c r="D162" s="233" t="s">
        <v>137</v>
      </c>
      <c r="E162" s="234" t="s">
        <v>1505</v>
      </c>
      <c r="F162" s="235" t="s">
        <v>1506</v>
      </c>
      <c r="G162" s="236" t="s">
        <v>154</v>
      </c>
      <c r="H162" s="237">
        <v>1</v>
      </c>
      <c r="I162" s="238"/>
      <c r="J162" s="239">
        <f>ROUND(I162*H162,2)</f>
        <v>0</v>
      </c>
      <c r="K162" s="235" t="s">
        <v>141</v>
      </c>
      <c r="L162" s="42"/>
      <c r="M162" s="240" t="s">
        <v>1</v>
      </c>
      <c r="N162" s="241" t="s">
        <v>40</v>
      </c>
      <c r="O162" s="89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4" t="s">
        <v>142</v>
      </c>
      <c r="AT162" s="244" t="s">
        <v>137</v>
      </c>
      <c r="AU162" s="244" t="s">
        <v>85</v>
      </c>
      <c r="AY162" s="15" t="s">
        <v>135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5" t="s">
        <v>83</v>
      </c>
      <c r="BK162" s="245">
        <f>ROUND(I162*H162,2)</f>
        <v>0</v>
      </c>
      <c r="BL162" s="15" t="s">
        <v>142</v>
      </c>
      <c r="BM162" s="244" t="s">
        <v>1507</v>
      </c>
    </row>
    <row r="163" spans="1:47" s="2" customFormat="1" ht="12">
      <c r="A163" s="36"/>
      <c r="B163" s="37"/>
      <c r="C163" s="38"/>
      <c r="D163" s="246" t="s">
        <v>144</v>
      </c>
      <c r="E163" s="38"/>
      <c r="F163" s="247" t="s">
        <v>1508</v>
      </c>
      <c r="G163" s="38"/>
      <c r="H163" s="38"/>
      <c r="I163" s="142"/>
      <c r="J163" s="38"/>
      <c r="K163" s="38"/>
      <c r="L163" s="42"/>
      <c r="M163" s="248"/>
      <c r="N163" s="249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144</v>
      </c>
      <c r="AU163" s="15" t="s">
        <v>85</v>
      </c>
    </row>
    <row r="164" spans="1:65" s="2" customFormat="1" ht="21.75" customHeight="1">
      <c r="A164" s="36"/>
      <c r="B164" s="37"/>
      <c r="C164" s="233" t="s">
        <v>225</v>
      </c>
      <c r="D164" s="233" t="s">
        <v>137</v>
      </c>
      <c r="E164" s="234" t="s">
        <v>1509</v>
      </c>
      <c r="F164" s="235" t="s">
        <v>1510</v>
      </c>
      <c r="G164" s="236" t="s">
        <v>154</v>
      </c>
      <c r="H164" s="237">
        <v>30</v>
      </c>
      <c r="I164" s="238"/>
      <c r="J164" s="239">
        <f>ROUND(I164*H164,2)</f>
        <v>0</v>
      </c>
      <c r="K164" s="235" t="s">
        <v>141</v>
      </c>
      <c r="L164" s="42"/>
      <c r="M164" s="240" t="s">
        <v>1</v>
      </c>
      <c r="N164" s="241" t="s">
        <v>40</v>
      </c>
      <c r="O164" s="89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4" t="s">
        <v>142</v>
      </c>
      <c r="AT164" s="244" t="s">
        <v>137</v>
      </c>
      <c r="AU164" s="244" t="s">
        <v>85</v>
      </c>
      <c r="AY164" s="15" t="s">
        <v>135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5" t="s">
        <v>83</v>
      </c>
      <c r="BK164" s="245">
        <f>ROUND(I164*H164,2)</f>
        <v>0</v>
      </c>
      <c r="BL164" s="15" t="s">
        <v>142</v>
      </c>
      <c r="BM164" s="244" t="s">
        <v>1511</v>
      </c>
    </row>
    <row r="165" spans="1:47" s="2" customFormat="1" ht="12">
      <c r="A165" s="36"/>
      <c r="B165" s="37"/>
      <c r="C165" s="38"/>
      <c r="D165" s="246" t="s">
        <v>144</v>
      </c>
      <c r="E165" s="38"/>
      <c r="F165" s="247" t="s">
        <v>1512</v>
      </c>
      <c r="G165" s="38"/>
      <c r="H165" s="38"/>
      <c r="I165" s="142"/>
      <c r="J165" s="38"/>
      <c r="K165" s="38"/>
      <c r="L165" s="42"/>
      <c r="M165" s="248"/>
      <c r="N165" s="249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144</v>
      </c>
      <c r="AU165" s="15" t="s">
        <v>85</v>
      </c>
    </row>
    <row r="166" spans="1:47" s="2" customFormat="1" ht="12">
      <c r="A166" s="36"/>
      <c r="B166" s="37"/>
      <c r="C166" s="38"/>
      <c r="D166" s="246" t="s">
        <v>181</v>
      </c>
      <c r="E166" s="38"/>
      <c r="F166" s="250" t="s">
        <v>1513</v>
      </c>
      <c r="G166" s="38"/>
      <c r="H166" s="38"/>
      <c r="I166" s="142"/>
      <c r="J166" s="38"/>
      <c r="K166" s="38"/>
      <c r="L166" s="42"/>
      <c r="M166" s="248"/>
      <c r="N166" s="249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181</v>
      </c>
      <c r="AU166" s="15" t="s">
        <v>85</v>
      </c>
    </row>
    <row r="167" spans="1:65" s="2" customFormat="1" ht="21.75" customHeight="1">
      <c r="A167" s="36"/>
      <c r="B167" s="37"/>
      <c r="C167" s="233" t="s">
        <v>231</v>
      </c>
      <c r="D167" s="233" t="s">
        <v>137</v>
      </c>
      <c r="E167" s="234" t="s">
        <v>1514</v>
      </c>
      <c r="F167" s="235" t="s">
        <v>1515</v>
      </c>
      <c r="G167" s="236" t="s">
        <v>154</v>
      </c>
      <c r="H167" s="237">
        <v>5</v>
      </c>
      <c r="I167" s="238"/>
      <c r="J167" s="239">
        <f>ROUND(I167*H167,2)</f>
        <v>0</v>
      </c>
      <c r="K167" s="235" t="s">
        <v>141</v>
      </c>
      <c r="L167" s="42"/>
      <c r="M167" s="240" t="s">
        <v>1</v>
      </c>
      <c r="N167" s="241" t="s">
        <v>40</v>
      </c>
      <c r="O167" s="89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4" t="s">
        <v>142</v>
      </c>
      <c r="AT167" s="244" t="s">
        <v>137</v>
      </c>
      <c r="AU167" s="244" t="s">
        <v>85</v>
      </c>
      <c r="AY167" s="15" t="s">
        <v>135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15" t="s">
        <v>83</v>
      </c>
      <c r="BK167" s="245">
        <f>ROUND(I167*H167,2)</f>
        <v>0</v>
      </c>
      <c r="BL167" s="15" t="s">
        <v>142</v>
      </c>
      <c r="BM167" s="244" t="s">
        <v>1516</v>
      </c>
    </row>
    <row r="168" spans="1:47" s="2" customFormat="1" ht="12">
      <c r="A168" s="36"/>
      <c r="B168" s="37"/>
      <c r="C168" s="38"/>
      <c r="D168" s="246" t="s">
        <v>144</v>
      </c>
      <c r="E168" s="38"/>
      <c r="F168" s="247" t="s">
        <v>1517</v>
      </c>
      <c r="G168" s="38"/>
      <c r="H168" s="38"/>
      <c r="I168" s="142"/>
      <c r="J168" s="38"/>
      <c r="K168" s="38"/>
      <c r="L168" s="42"/>
      <c r="M168" s="248"/>
      <c r="N168" s="249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144</v>
      </c>
      <c r="AU168" s="15" t="s">
        <v>85</v>
      </c>
    </row>
    <row r="169" spans="1:47" s="2" customFormat="1" ht="12">
      <c r="A169" s="36"/>
      <c r="B169" s="37"/>
      <c r="C169" s="38"/>
      <c r="D169" s="246" t="s">
        <v>181</v>
      </c>
      <c r="E169" s="38"/>
      <c r="F169" s="250" t="s">
        <v>1518</v>
      </c>
      <c r="G169" s="38"/>
      <c r="H169" s="38"/>
      <c r="I169" s="142"/>
      <c r="J169" s="38"/>
      <c r="K169" s="38"/>
      <c r="L169" s="42"/>
      <c r="M169" s="248"/>
      <c r="N169" s="249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181</v>
      </c>
      <c r="AU169" s="15" t="s">
        <v>85</v>
      </c>
    </row>
    <row r="170" spans="1:65" s="2" customFormat="1" ht="21.75" customHeight="1">
      <c r="A170" s="36"/>
      <c r="B170" s="37"/>
      <c r="C170" s="233" t="s">
        <v>238</v>
      </c>
      <c r="D170" s="233" t="s">
        <v>137</v>
      </c>
      <c r="E170" s="234" t="s">
        <v>1519</v>
      </c>
      <c r="F170" s="235" t="s">
        <v>1520</v>
      </c>
      <c r="G170" s="236" t="s">
        <v>154</v>
      </c>
      <c r="H170" s="237">
        <v>70</v>
      </c>
      <c r="I170" s="238"/>
      <c r="J170" s="239">
        <f>ROUND(I170*H170,2)</f>
        <v>0</v>
      </c>
      <c r="K170" s="235" t="s">
        <v>141</v>
      </c>
      <c r="L170" s="42"/>
      <c r="M170" s="240" t="s">
        <v>1</v>
      </c>
      <c r="N170" s="241" t="s">
        <v>40</v>
      </c>
      <c r="O170" s="89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4" t="s">
        <v>142</v>
      </c>
      <c r="AT170" s="244" t="s">
        <v>137</v>
      </c>
      <c r="AU170" s="244" t="s">
        <v>85</v>
      </c>
      <c r="AY170" s="15" t="s">
        <v>135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5" t="s">
        <v>83</v>
      </c>
      <c r="BK170" s="245">
        <f>ROUND(I170*H170,2)</f>
        <v>0</v>
      </c>
      <c r="BL170" s="15" t="s">
        <v>142</v>
      </c>
      <c r="BM170" s="244" t="s">
        <v>1521</v>
      </c>
    </row>
    <row r="171" spans="1:47" s="2" customFormat="1" ht="12">
      <c r="A171" s="36"/>
      <c r="B171" s="37"/>
      <c r="C171" s="38"/>
      <c r="D171" s="246" t="s">
        <v>144</v>
      </c>
      <c r="E171" s="38"/>
      <c r="F171" s="247" t="s">
        <v>1522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144</v>
      </c>
      <c r="AU171" s="15" t="s">
        <v>85</v>
      </c>
    </row>
    <row r="172" spans="1:47" s="2" customFormat="1" ht="12">
      <c r="A172" s="36"/>
      <c r="B172" s="37"/>
      <c r="C172" s="38"/>
      <c r="D172" s="246" t="s">
        <v>181</v>
      </c>
      <c r="E172" s="38"/>
      <c r="F172" s="250" t="s">
        <v>1523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181</v>
      </c>
      <c r="AU172" s="15" t="s">
        <v>85</v>
      </c>
    </row>
    <row r="173" spans="1:65" s="2" customFormat="1" ht="16.5" customHeight="1">
      <c r="A173" s="36"/>
      <c r="B173" s="37"/>
      <c r="C173" s="265" t="s">
        <v>245</v>
      </c>
      <c r="D173" s="265" t="s">
        <v>510</v>
      </c>
      <c r="E173" s="266" t="s">
        <v>1524</v>
      </c>
      <c r="F173" s="267" t="s">
        <v>1525</v>
      </c>
      <c r="G173" s="268" t="s">
        <v>1526</v>
      </c>
      <c r="H173" s="269">
        <v>2</v>
      </c>
      <c r="I173" s="270"/>
      <c r="J173" s="271">
        <f>ROUND(I173*H173,2)</f>
        <v>0</v>
      </c>
      <c r="K173" s="267" t="s">
        <v>1</v>
      </c>
      <c r="L173" s="272"/>
      <c r="M173" s="273" t="s">
        <v>1</v>
      </c>
      <c r="N173" s="274" t="s">
        <v>40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176</v>
      </c>
      <c r="AT173" s="244" t="s">
        <v>510</v>
      </c>
      <c r="AU173" s="244" t="s">
        <v>85</v>
      </c>
      <c r="AY173" s="15" t="s">
        <v>135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83</v>
      </c>
      <c r="BK173" s="245">
        <f>ROUND(I173*H173,2)</f>
        <v>0</v>
      </c>
      <c r="BL173" s="15" t="s">
        <v>142</v>
      </c>
      <c r="BM173" s="244" t="s">
        <v>1527</v>
      </c>
    </row>
    <row r="174" spans="1:47" s="2" customFormat="1" ht="12">
      <c r="A174" s="36"/>
      <c r="B174" s="37"/>
      <c r="C174" s="38"/>
      <c r="D174" s="246" t="s">
        <v>144</v>
      </c>
      <c r="E174" s="38"/>
      <c r="F174" s="247" t="s">
        <v>1525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144</v>
      </c>
      <c r="AU174" s="15" t="s">
        <v>85</v>
      </c>
    </row>
    <row r="175" spans="1:47" s="2" customFormat="1" ht="12">
      <c r="A175" s="36"/>
      <c r="B175" s="37"/>
      <c r="C175" s="38"/>
      <c r="D175" s="246" t="s">
        <v>181</v>
      </c>
      <c r="E175" s="38"/>
      <c r="F175" s="250" t="s">
        <v>1528</v>
      </c>
      <c r="G175" s="38"/>
      <c r="H175" s="38"/>
      <c r="I175" s="142"/>
      <c r="J175" s="38"/>
      <c r="K175" s="38"/>
      <c r="L175" s="42"/>
      <c r="M175" s="275"/>
      <c r="N175" s="276"/>
      <c r="O175" s="277"/>
      <c r="P175" s="277"/>
      <c r="Q175" s="277"/>
      <c r="R175" s="277"/>
      <c r="S175" s="277"/>
      <c r="T175" s="27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181</v>
      </c>
      <c r="AU175" s="15" t="s">
        <v>85</v>
      </c>
    </row>
    <row r="176" spans="1:31" s="2" customFormat="1" ht="6.95" customHeight="1">
      <c r="A176" s="36"/>
      <c r="B176" s="64"/>
      <c r="C176" s="65"/>
      <c r="D176" s="65"/>
      <c r="E176" s="65"/>
      <c r="F176" s="65"/>
      <c r="G176" s="65"/>
      <c r="H176" s="65"/>
      <c r="I176" s="181"/>
      <c r="J176" s="65"/>
      <c r="K176" s="65"/>
      <c r="L176" s="42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sheetProtection password="CC35" sheet="1" objects="1" scenarios="1" formatColumns="0" formatRows="0" autoFilter="0"/>
  <autoFilter ref="C118:K17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85</v>
      </c>
    </row>
    <row r="4" spans="2:46" s="1" customFormat="1" ht="24.95" customHeight="1">
      <c r="B4" s="18"/>
      <c r="D4" s="138" t="s">
        <v>110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jednostranné chodníky pro pěší v ulicích Okružní a Sokolovská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111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1529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14</v>
      </c>
      <c r="G12" s="36"/>
      <c r="H12" s="36"/>
      <c r="I12" s="145" t="s">
        <v>21</v>
      </c>
      <c r="J12" s="146" t="str">
        <f>'Rekapitulace stavby'!AN8</f>
        <v>18. 3. 2020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23</v>
      </c>
      <c r="E14" s="36"/>
      <c r="F14" s="36"/>
      <c r="G14" s="36"/>
      <c r="H14" s="36"/>
      <c r="I14" s="145" t="s">
        <v>24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24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24</v>
      </c>
      <c r="J20" s="144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1530</v>
      </c>
      <c r="F21" s="36"/>
      <c r="G21" s="36"/>
      <c r="H21" s="36"/>
      <c r="I21" s="145" t="s">
        <v>26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32</v>
      </c>
      <c r="E23" s="36"/>
      <c r="F23" s="36"/>
      <c r="G23" s="36"/>
      <c r="H23" s="36"/>
      <c r="I23" s="145" t="s">
        <v>24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33</v>
      </c>
      <c r="F24" s="36"/>
      <c r="G24" s="36"/>
      <c r="H24" s="36"/>
      <c r="I24" s="145" t="s">
        <v>26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34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35</v>
      </c>
      <c r="E30" s="36"/>
      <c r="F30" s="36"/>
      <c r="G30" s="36"/>
      <c r="H30" s="36"/>
      <c r="I30" s="142"/>
      <c r="J30" s="155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37</v>
      </c>
      <c r="G32" s="36"/>
      <c r="H32" s="36"/>
      <c r="I32" s="157" t="s">
        <v>36</v>
      </c>
      <c r="J32" s="156" t="s">
        <v>38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39</v>
      </c>
      <c r="E33" s="140" t="s">
        <v>40</v>
      </c>
      <c r="F33" s="159">
        <f>ROUND((SUM(BE122:BE340)),2)</f>
        <v>0</v>
      </c>
      <c r="G33" s="36"/>
      <c r="H33" s="36"/>
      <c r="I33" s="160">
        <v>0.21</v>
      </c>
      <c r="J33" s="159">
        <f>ROUND(((SUM(BE122:BE340))*I33),2)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41</v>
      </c>
      <c r="F34" s="159">
        <f>ROUND((SUM(BF122:BF340)),2)</f>
        <v>0</v>
      </c>
      <c r="G34" s="36"/>
      <c r="H34" s="36"/>
      <c r="I34" s="160">
        <v>0.15</v>
      </c>
      <c r="J34" s="159">
        <f>ROUND(((SUM(BF122:BF340))*I34),2)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42</v>
      </c>
      <c r="F35" s="159">
        <f>ROUND((SUM(BG122:BG340)),2)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43</v>
      </c>
      <c r="F36" s="159">
        <f>ROUND((SUM(BH122:BH340)),2)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44</v>
      </c>
      <c r="F37" s="159">
        <f>ROUND((SUM(BI122:BI340)),2)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114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jednostranné chodníky pro pěší v ulicích Okružní a Sokolovská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111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411 - Veřejné osvětlení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Tachov</v>
      </c>
      <c r="G89" s="38"/>
      <c r="H89" s="38"/>
      <c r="I89" s="145" t="s">
        <v>21</v>
      </c>
      <c r="J89" s="77" t="str">
        <f>IF(J12="","",J12)</f>
        <v>18. 3. 2020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23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>Ing. Josef Mottl, Ing. Václav Lacyk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32</v>
      </c>
      <c r="J92" s="34" t="str">
        <f>E24</f>
        <v>D PROJEKT PLZEŇ Nedvěd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115</v>
      </c>
      <c r="D94" s="187"/>
      <c r="E94" s="187"/>
      <c r="F94" s="187"/>
      <c r="G94" s="187"/>
      <c r="H94" s="187"/>
      <c r="I94" s="188"/>
      <c r="J94" s="189" t="s">
        <v>116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117</v>
      </c>
      <c r="D96" s="38"/>
      <c r="E96" s="38"/>
      <c r="F96" s="38"/>
      <c r="G96" s="38"/>
      <c r="H96" s="38"/>
      <c r="I96" s="142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118</v>
      </c>
    </row>
    <row r="97" spans="1:31" s="9" customFormat="1" ht="24.95" customHeight="1">
      <c r="A97" s="9"/>
      <c r="B97" s="191"/>
      <c r="C97" s="192"/>
      <c r="D97" s="193" t="s">
        <v>1531</v>
      </c>
      <c r="E97" s="194"/>
      <c r="F97" s="194"/>
      <c r="G97" s="194"/>
      <c r="H97" s="194"/>
      <c r="I97" s="195"/>
      <c r="J97" s="196">
        <f>J123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1532</v>
      </c>
      <c r="E98" s="201"/>
      <c r="F98" s="201"/>
      <c r="G98" s="201"/>
      <c r="H98" s="201"/>
      <c r="I98" s="202"/>
      <c r="J98" s="203">
        <f>J124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1"/>
      <c r="C99" s="192"/>
      <c r="D99" s="193" t="s">
        <v>1533</v>
      </c>
      <c r="E99" s="194"/>
      <c r="F99" s="194"/>
      <c r="G99" s="194"/>
      <c r="H99" s="194"/>
      <c r="I99" s="195"/>
      <c r="J99" s="196">
        <f>J130</f>
        <v>0</v>
      </c>
      <c r="K99" s="192"/>
      <c r="L99" s="19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8"/>
      <c r="C100" s="199"/>
      <c r="D100" s="200" t="s">
        <v>1534</v>
      </c>
      <c r="E100" s="201"/>
      <c r="F100" s="201"/>
      <c r="G100" s="201"/>
      <c r="H100" s="201"/>
      <c r="I100" s="202"/>
      <c r="J100" s="203">
        <f>J131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1535</v>
      </c>
      <c r="E101" s="201"/>
      <c r="F101" s="201"/>
      <c r="G101" s="201"/>
      <c r="H101" s="201"/>
      <c r="I101" s="202"/>
      <c r="J101" s="203">
        <f>J282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1"/>
      <c r="C102" s="192"/>
      <c r="D102" s="193" t="s">
        <v>1536</v>
      </c>
      <c r="E102" s="194"/>
      <c r="F102" s="194"/>
      <c r="G102" s="194"/>
      <c r="H102" s="194"/>
      <c r="I102" s="195"/>
      <c r="J102" s="196">
        <f>J328</f>
        <v>0</v>
      </c>
      <c r="K102" s="192"/>
      <c r="L102" s="19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142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181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184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121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85" t="str">
        <f>E7</f>
        <v>jednostranné chodníky pro pěší v ulicích Okružní a Sokolovská</v>
      </c>
      <c r="F112" s="30"/>
      <c r="G112" s="30"/>
      <c r="H112" s="30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111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411 - Veřejné osvětlení</v>
      </c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Tachov</v>
      </c>
      <c r="G116" s="38"/>
      <c r="H116" s="38"/>
      <c r="I116" s="145" t="s">
        <v>21</v>
      </c>
      <c r="J116" s="77" t="str">
        <f>IF(J12="","",J12)</f>
        <v>18. 3. 2020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5.65" customHeight="1">
      <c r="A118" s="36"/>
      <c r="B118" s="37"/>
      <c r="C118" s="30" t="s">
        <v>23</v>
      </c>
      <c r="D118" s="38"/>
      <c r="E118" s="38"/>
      <c r="F118" s="25" t="str">
        <f>E15</f>
        <v xml:space="preserve"> </v>
      </c>
      <c r="G118" s="38"/>
      <c r="H118" s="38"/>
      <c r="I118" s="145" t="s">
        <v>29</v>
      </c>
      <c r="J118" s="34" t="str">
        <f>E21</f>
        <v>Ing. Josef Mottl, Ing. Václav Lacyk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40.05" customHeight="1">
      <c r="A119" s="36"/>
      <c r="B119" s="37"/>
      <c r="C119" s="30" t="s">
        <v>27</v>
      </c>
      <c r="D119" s="38"/>
      <c r="E119" s="38"/>
      <c r="F119" s="25" t="str">
        <f>IF(E18="","",E18)</f>
        <v>Vyplň údaj</v>
      </c>
      <c r="G119" s="38"/>
      <c r="H119" s="38"/>
      <c r="I119" s="145" t="s">
        <v>32</v>
      </c>
      <c r="J119" s="34" t="str">
        <f>E24</f>
        <v>D PROJEKT PLZEŇ Nedvěd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205"/>
      <c r="B121" s="206"/>
      <c r="C121" s="207" t="s">
        <v>122</v>
      </c>
      <c r="D121" s="208" t="s">
        <v>60</v>
      </c>
      <c r="E121" s="208" t="s">
        <v>56</v>
      </c>
      <c r="F121" s="208" t="s">
        <v>57</v>
      </c>
      <c r="G121" s="208" t="s">
        <v>123</v>
      </c>
      <c r="H121" s="208" t="s">
        <v>124</v>
      </c>
      <c r="I121" s="209" t="s">
        <v>125</v>
      </c>
      <c r="J121" s="208" t="s">
        <v>116</v>
      </c>
      <c r="K121" s="210" t="s">
        <v>126</v>
      </c>
      <c r="L121" s="211"/>
      <c r="M121" s="98" t="s">
        <v>1</v>
      </c>
      <c r="N121" s="99" t="s">
        <v>39</v>
      </c>
      <c r="O121" s="99" t="s">
        <v>127</v>
      </c>
      <c r="P121" s="99" t="s">
        <v>128</v>
      </c>
      <c r="Q121" s="99" t="s">
        <v>129</v>
      </c>
      <c r="R121" s="99" t="s">
        <v>130</v>
      </c>
      <c r="S121" s="99" t="s">
        <v>131</v>
      </c>
      <c r="T121" s="100" t="s">
        <v>132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6"/>
      <c r="B122" s="37"/>
      <c r="C122" s="105" t="s">
        <v>133</v>
      </c>
      <c r="D122" s="38"/>
      <c r="E122" s="38"/>
      <c r="F122" s="38"/>
      <c r="G122" s="38"/>
      <c r="H122" s="38"/>
      <c r="I122" s="142"/>
      <c r="J122" s="212">
        <f>BK122</f>
        <v>0</v>
      </c>
      <c r="K122" s="38"/>
      <c r="L122" s="42"/>
      <c r="M122" s="101"/>
      <c r="N122" s="213"/>
      <c r="O122" s="102"/>
      <c r="P122" s="214">
        <f>P123+P130+P328</f>
        <v>0</v>
      </c>
      <c r="Q122" s="102"/>
      <c r="R122" s="214">
        <f>R123+R130+R328</f>
        <v>44.710219560000006</v>
      </c>
      <c r="S122" s="102"/>
      <c r="T122" s="215">
        <f>T123+T130+T328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74</v>
      </c>
      <c r="AU122" s="15" t="s">
        <v>118</v>
      </c>
      <c r="BK122" s="216">
        <f>BK123+BK130+BK328</f>
        <v>0</v>
      </c>
    </row>
    <row r="123" spans="1:63" s="12" customFormat="1" ht="25.9" customHeight="1">
      <c r="A123" s="12"/>
      <c r="B123" s="217"/>
      <c r="C123" s="218"/>
      <c r="D123" s="219" t="s">
        <v>74</v>
      </c>
      <c r="E123" s="220" t="s">
        <v>1537</v>
      </c>
      <c r="F123" s="220" t="s">
        <v>1538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</f>
        <v>0</v>
      </c>
      <c r="Q123" s="225"/>
      <c r="R123" s="226">
        <f>R124</f>
        <v>0</v>
      </c>
      <c r="S123" s="225"/>
      <c r="T123" s="227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85</v>
      </c>
      <c r="AT123" s="229" t="s">
        <v>74</v>
      </c>
      <c r="AU123" s="229" t="s">
        <v>75</v>
      </c>
      <c r="AY123" s="228" t="s">
        <v>135</v>
      </c>
      <c r="BK123" s="230">
        <f>BK124</f>
        <v>0</v>
      </c>
    </row>
    <row r="124" spans="1:63" s="12" customFormat="1" ht="22.8" customHeight="1">
      <c r="A124" s="12"/>
      <c r="B124" s="217"/>
      <c r="C124" s="218"/>
      <c r="D124" s="219" t="s">
        <v>74</v>
      </c>
      <c r="E124" s="231" t="s">
        <v>1539</v>
      </c>
      <c r="F124" s="231" t="s">
        <v>1540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SUM(P125:P129)</f>
        <v>0</v>
      </c>
      <c r="Q124" s="225"/>
      <c r="R124" s="226">
        <f>SUM(R125:R129)</f>
        <v>0</v>
      </c>
      <c r="S124" s="225"/>
      <c r="T124" s="227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85</v>
      </c>
      <c r="AT124" s="229" t="s">
        <v>74</v>
      </c>
      <c r="AU124" s="229" t="s">
        <v>83</v>
      </c>
      <c r="AY124" s="228" t="s">
        <v>135</v>
      </c>
      <c r="BK124" s="230">
        <f>SUM(BK125:BK129)</f>
        <v>0</v>
      </c>
    </row>
    <row r="125" spans="1:65" s="2" customFormat="1" ht="21.75" customHeight="1">
      <c r="A125" s="36"/>
      <c r="B125" s="37"/>
      <c r="C125" s="233" t="s">
        <v>83</v>
      </c>
      <c r="D125" s="233" t="s">
        <v>137</v>
      </c>
      <c r="E125" s="234" t="s">
        <v>1541</v>
      </c>
      <c r="F125" s="235" t="s">
        <v>1542</v>
      </c>
      <c r="G125" s="236" t="s">
        <v>154</v>
      </c>
      <c r="H125" s="237">
        <v>1</v>
      </c>
      <c r="I125" s="238"/>
      <c r="J125" s="239">
        <f>ROUND(I125*H125,2)</f>
        <v>0</v>
      </c>
      <c r="K125" s="235" t="s">
        <v>141</v>
      </c>
      <c r="L125" s="42"/>
      <c r="M125" s="240" t="s">
        <v>1</v>
      </c>
      <c r="N125" s="241" t="s">
        <v>40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225</v>
      </c>
      <c r="AT125" s="244" t="s">
        <v>137</v>
      </c>
      <c r="AU125" s="244" t="s">
        <v>85</v>
      </c>
      <c r="AY125" s="15" t="s">
        <v>135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83</v>
      </c>
      <c r="BK125" s="245">
        <f>ROUND(I125*H125,2)</f>
        <v>0</v>
      </c>
      <c r="BL125" s="15" t="s">
        <v>225</v>
      </c>
      <c r="BM125" s="244" t="s">
        <v>1543</v>
      </c>
    </row>
    <row r="126" spans="1:47" s="2" customFormat="1" ht="12">
      <c r="A126" s="36"/>
      <c r="B126" s="37"/>
      <c r="C126" s="38"/>
      <c r="D126" s="246" t="s">
        <v>144</v>
      </c>
      <c r="E126" s="38"/>
      <c r="F126" s="247" t="s">
        <v>1544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144</v>
      </c>
      <c r="AU126" s="15" t="s">
        <v>85</v>
      </c>
    </row>
    <row r="127" spans="1:47" s="2" customFormat="1" ht="12">
      <c r="A127" s="36"/>
      <c r="B127" s="37"/>
      <c r="C127" s="38"/>
      <c r="D127" s="246" t="s">
        <v>181</v>
      </c>
      <c r="E127" s="38"/>
      <c r="F127" s="250" t="s">
        <v>1545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181</v>
      </c>
      <c r="AU127" s="15" t="s">
        <v>85</v>
      </c>
    </row>
    <row r="128" spans="1:65" s="2" customFormat="1" ht="16.5" customHeight="1">
      <c r="A128" s="36"/>
      <c r="B128" s="37"/>
      <c r="C128" s="265" t="s">
        <v>85</v>
      </c>
      <c r="D128" s="265" t="s">
        <v>510</v>
      </c>
      <c r="E128" s="266" t="s">
        <v>1546</v>
      </c>
      <c r="F128" s="267" t="s">
        <v>1547</v>
      </c>
      <c r="G128" s="268" t="s">
        <v>154</v>
      </c>
      <c r="H128" s="269">
        <v>1</v>
      </c>
      <c r="I128" s="270"/>
      <c r="J128" s="271">
        <f>ROUND(I128*H128,2)</f>
        <v>0</v>
      </c>
      <c r="K128" s="267" t="s">
        <v>1</v>
      </c>
      <c r="L128" s="272"/>
      <c r="M128" s="273" t="s">
        <v>1</v>
      </c>
      <c r="N128" s="274" t="s">
        <v>40</v>
      </c>
      <c r="O128" s="89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4" t="s">
        <v>431</v>
      </c>
      <c r="AT128" s="244" t="s">
        <v>510</v>
      </c>
      <c r="AU128" s="244" t="s">
        <v>85</v>
      </c>
      <c r="AY128" s="15" t="s">
        <v>135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5" t="s">
        <v>83</v>
      </c>
      <c r="BK128" s="245">
        <f>ROUND(I128*H128,2)</f>
        <v>0</v>
      </c>
      <c r="BL128" s="15" t="s">
        <v>225</v>
      </c>
      <c r="BM128" s="244" t="s">
        <v>1548</v>
      </c>
    </row>
    <row r="129" spans="1:47" s="2" customFormat="1" ht="12">
      <c r="A129" s="36"/>
      <c r="B129" s="37"/>
      <c r="C129" s="38"/>
      <c r="D129" s="246" t="s">
        <v>144</v>
      </c>
      <c r="E129" s="38"/>
      <c r="F129" s="247" t="s">
        <v>1547</v>
      </c>
      <c r="G129" s="38"/>
      <c r="H129" s="38"/>
      <c r="I129" s="142"/>
      <c r="J129" s="38"/>
      <c r="K129" s="38"/>
      <c r="L129" s="42"/>
      <c r="M129" s="248"/>
      <c r="N129" s="24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144</v>
      </c>
      <c r="AU129" s="15" t="s">
        <v>85</v>
      </c>
    </row>
    <row r="130" spans="1:63" s="12" customFormat="1" ht="25.9" customHeight="1">
      <c r="A130" s="12"/>
      <c r="B130" s="217"/>
      <c r="C130" s="218"/>
      <c r="D130" s="219" t="s">
        <v>74</v>
      </c>
      <c r="E130" s="220" t="s">
        <v>510</v>
      </c>
      <c r="F130" s="220" t="s">
        <v>1549</v>
      </c>
      <c r="G130" s="218"/>
      <c r="H130" s="218"/>
      <c r="I130" s="221"/>
      <c r="J130" s="222">
        <f>BK130</f>
        <v>0</v>
      </c>
      <c r="K130" s="218"/>
      <c r="L130" s="223"/>
      <c r="M130" s="224"/>
      <c r="N130" s="225"/>
      <c r="O130" s="225"/>
      <c r="P130" s="226">
        <f>P131+P282</f>
        <v>0</v>
      </c>
      <c r="Q130" s="225"/>
      <c r="R130" s="226">
        <f>R131+R282</f>
        <v>44.710219560000006</v>
      </c>
      <c r="S130" s="225"/>
      <c r="T130" s="227">
        <f>T131+T282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151</v>
      </c>
      <c r="AT130" s="229" t="s">
        <v>74</v>
      </c>
      <c r="AU130" s="229" t="s">
        <v>75</v>
      </c>
      <c r="AY130" s="228" t="s">
        <v>135</v>
      </c>
      <c r="BK130" s="230">
        <f>BK131+BK282</f>
        <v>0</v>
      </c>
    </row>
    <row r="131" spans="1:63" s="12" customFormat="1" ht="22.8" customHeight="1">
      <c r="A131" s="12"/>
      <c r="B131" s="217"/>
      <c r="C131" s="218"/>
      <c r="D131" s="219" t="s">
        <v>74</v>
      </c>
      <c r="E131" s="231" t="s">
        <v>1550</v>
      </c>
      <c r="F131" s="231" t="s">
        <v>1551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SUM(P132:P281)</f>
        <v>0</v>
      </c>
      <c r="Q131" s="225"/>
      <c r="R131" s="226">
        <f>SUM(R132:R281)</f>
        <v>0.4615325</v>
      </c>
      <c r="S131" s="225"/>
      <c r="T131" s="227">
        <f>SUM(T132:T281)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151</v>
      </c>
      <c r="AT131" s="229" t="s">
        <v>74</v>
      </c>
      <c r="AU131" s="229" t="s">
        <v>83</v>
      </c>
      <c r="AY131" s="228" t="s">
        <v>135</v>
      </c>
      <c r="BK131" s="230">
        <f>SUM(BK132:BK281)</f>
        <v>0</v>
      </c>
    </row>
    <row r="132" spans="1:65" s="2" customFormat="1" ht="21.75" customHeight="1">
      <c r="A132" s="36"/>
      <c r="B132" s="37"/>
      <c r="C132" s="233" t="s">
        <v>151</v>
      </c>
      <c r="D132" s="233" t="s">
        <v>137</v>
      </c>
      <c r="E132" s="234" t="s">
        <v>1552</v>
      </c>
      <c r="F132" s="235" t="s">
        <v>1553</v>
      </c>
      <c r="G132" s="236" t="s">
        <v>154</v>
      </c>
      <c r="H132" s="237">
        <v>5</v>
      </c>
      <c r="I132" s="238"/>
      <c r="J132" s="239">
        <f>ROUND(I132*H132,2)</f>
        <v>0</v>
      </c>
      <c r="K132" s="235" t="s">
        <v>141</v>
      </c>
      <c r="L132" s="42"/>
      <c r="M132" s="240" t="s">
        <v>1</v>
      </c>
      <c r="N132" s="241" t="s">
        <v>40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934</v>
      </c>
      <c r="AT132" s="244" t="s">
        <v>137</v>
      </c>
      <c r="AU132" s="244" t="s">
        <v>85</v>
      </c>
      <c r="AY132" s="15" t="s">
        <v>135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83</v>
      </c>
      <c r="BK132" s="245">
        <f>ROUND(I132*H132,2)</f>
        <v>0</v>
      </c>
      <c r="BL132" s="15" t="s">
        <v>934</v>
      </c>
      <c r="BM132" s="244" t="s">
        <v>1554</v>
      </c>
    </row>
    <row r="133" spans="1:47" s="2" customFormat="1" ht="12">
      <c r="A133" s="36"/>
      <c r="B133" s="37"/>
      <c r="C133" s="38"/>
      <c r="D133" s="246" t="s">
        <v>144</v>
      </c>
      <c r="E133" s="38"/>
      <c r="F133" s="247" t="s">
        <v>1555</v>
      </c>
      <c r="G133" s="38"/>
      <c r="H133" s="38"/>
      <c r="I133" s="142"/>
      <c r="J133" s="38"/>
      <c r="K133" s="38"/>
      <c r="L133" s="42"/>
      <c r="M133" s="248"/>
      <c r="N133" s="249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144</v>
      </c>
      <c r="AU133" s="15" t="s">
        <v>85</v>
      </c>
    </row>
    <row r="134" spans="1:65" s="2" customFormat="1" ht="21.75" customHeight="1">
      <c r="A134" s="36"/>
      <c r="B134" s="37"/>
      <c r="C134" s="233" t="s">
        <v>142</v>
      </c>
      <c r="D134" s="233" t="s">
        <v>137</v>
      </c>
      <c r="E134" s="234" t="s">
        <v>1556</v>
      </c>
      <c r="F134" s="235" t="s">
        <v>1557</v>
      </c>
      <c r="G134" s="236" t="s">
        <v>154</v>
      </c>
      <c r="H134" s="237">
        <v>10</v>
      </c>
      <c r="I134" s="238"/>
      <c r="J134" s="239">
        <f>ROUND(I134*H134,2)</f>
        <v>0</v>
      </c>
      <c r="K134" s="235" t="s">
        <v>141</v>
      </c>
      <c r="L134" s="42"/>
      <c r="M134" s="240" t="s">
        <v>1</v>
      </c>
      <c r="N134" s="241" t="s">
        <v>40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934</v>
      </c>
      <c r="AT134" s="244" t="s">
        <v>137</v>
      </c>
      <c r="AU134" s="244" t="s">
        <v>85</v>
      </c>
      <c r="AY134" s="15" t="s">
        <v>135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83</v>
      </c>
      <c r="BK134" s="245">
        <f>ROUND(I134*H134,2)</f>
        <v>0</v>
      </c>
      <c r="BL134" s="15" t="s">
        <v>934</v>
      </c>
      <c r="BM134" s="244" t="s">
        <v>1558</v>
      </c>
    </row>
    <row r="135" spans="1:47" s="2" customFormat="1" ht="12">
      <c r="A135" s="36"/>
      <c r="B135" s="37"/>
      <c r="C135" s="38"/>
      <c r="D135" s="246" t="s">
        <v>144</v>
      </c>
      <c r="E135" s="38"/>
      <c r="F135" s="247" t="s">
        <v>1559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144</v>
      </c>
      <c r="AU135" s="15" t="s">
        <v>85</v>
      </c>
    </row>
    <row r="136" spans="1:65" s="2" customFormat="1" ht="21.75" customHeight="1">
      <c r="A136" s="36"/>
      <c r="B136" s="37"/>
      <c r="C136" s="233" t="s">
        <v>161</v>
      </c>
      <c r="D136" s="233" t="s">
        <v>137</v>
      </c>
      <c r="E136" s="234" t="s">
        <v>1560</v>
      </c>
      <c r="F136" s="235" t="s">
        <v>1561</v>
      </c>
      <c r="G136" s="236" t="s">
        <v>154</v>
      </c>
      <c r="H136" s="237">
        <v>4</v>
      </c>
      <c r="I136" s="238"/>
      <c r="J136" s="239">
        <f>ROUND(I136*H136,2)</f>
        <v>0</v>
      </c>
      <c r="K136" s="235" t="s">
        <v>141</v>
      </c>
      <c r="L136" s="42"/>
      <c r="M136" s="240" t="s">
        <v>1</v>
      </c>
      <c r="N136" s="241" t="s">
        <v>40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934</v>
      </c>
      <c r="AT136" s="244" t="s">
        <v>137</v>
      </c>
      <c r="AU136" s="244" t="s">
        <v>85</v>
      </c>
      <c r="AY136" s="15" t="s">
        <v>135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83</v>
      </c>
      <c r="BK136" s="245">
        <f>ROUND(I136*H136,2)</f>
        <v>0</v>
      </c>
      <c r="BL136" s="15" t="s">
        <v>934</v>
      </c>
      <c r="BM136" s="244" t="s">
        <v>1562</v>
      </c>
    </row>
    <row r="137" spans="1:47" s="2" customFormat="1" ht="12">
      <c r="A137" s="36"/>
      <c r="B137" s="37"/>
      <c r="C137" s="38"/>
      <c r="D137" s="246" t="s">
        <v>144</v>
      </c>
      <c r="E137" s="38"/>
      <c r="F137" s="247" t="s">
        <v>1563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144</v>
      </c>
      <c r="AU137" s="15" t="s">
        <v>85</v>
      </c>
    </row>
    <row r="138" spans="1:47" s="2" customFormat="1" ht="12">
      <c r="A138" s="36"/>
      <c r="B138" s="37"/>
      <c r="C138" s="38"/>
      <c r="D138" s="246" t="s">
        <v>181</v>
      </c>
      <c r="E138" s="38"/>
      <c r="F138" s="250" t="s">
        <v>1564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181</v>
      </c>
      <c r="AU138" s="15" t="s">
        <v>85</v>
      </c>
    </row>
    <row r="139" spans="1:65" s="2" customFormat="1" ht="21.75" customHeight="1">
      <c r="A139" s="36"/>
      <c r="B139" s="37"/>
      <c r="C139" s="265" t="s">
        <v>166</v>
      </c>
      <c r="D139" s="265" t="s">
        <v>510</v>
      </c>
      <c r="E139" s="266" t="s">
        <v>1565</v>
      </c>
      <c r="F139" s="267" t="s">
        <v>1566</v>
      </c>
      <c r="G139" s="268" t="s">
        <v>154</v>
      </c>
      <c r="H139" s="269">
        <v>4</v>
      </c>
      <c r="I139" s="270"/>
      <c r="J139" s="271">
        <f>ROUND(I139*H139,2)</f>
        <v>0</v>
      </c>
      <c r="K139" s="267" t="s">
        <v>141</v>
      </c>
      <c r="L139" s="272"/>
      <c r="M139" s="273" t="s">
        <v>1</v>
      </c>
      <c r="N139" s="274" t="s">
        <v>40</v>
      </c>
      <c r="O139" s="89"/>
      <c r="P139" s="242">
        <f>O139*H139</f>
        <v>0</v>
      </c>
      <c r="Q139" s="242">
        <v>0.0081</v>
      </c>
      <c r="R139" s="242">
        <f>Q139*H139</f>
        <v>0.0324</v>
      </c>
      <c r="S139" s="242">
        <v>0</v>
      </c>
      <c r="T139" s="24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4" t="s">
        <v>1567</v>
      </c>
      <c r="AT139" s="244" t="s">
        <v>510</v>
      </c>
      <c r="AU139" s="244" t="s">
        <v>85</v>
      </c>
      <c r="AY139" s="15" t="s">
        <v>135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5" t="s">
        <v>83</v>
      </c>
      <c r="BK139" s="245">
        <f>ROUND(I139*H139,2)</f>
        <v>0</v>
      </c>
      <c r="BL139" s="15" t="s">
        <v>1567</v>
      </c>
      <c r="BM139" s="244" t="s">
        <v>1568</v>
      </c>
    </row>
    <row r="140" spans="1:47" s="2" customFormat="1" ht="12">
      <c r="A140" s="36"/>
      <c r="B140" s="37"/>
      <c r="C140" s="38"/>
      <c r="D140" s="246" t="s">
        <v>144</v>
      </c>
      <c r="E140" s="38"/>
      <c r="F140" s="247" t="s">
        <v>1566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144</v>
      </c>
      <c r="AU140" s="15" t="s">
        <v>85</v>
      </c>
    </row>
    <row r="141" spans="1:65" s="2" customFormat="1" ht="16.5" customHeight="1">
      <c r="A141" s="36"/>
      <c r="B141" s="37"/>
      <c r="C141" s="233" t="s">
        <v>171</v>
      </c>
      <c r="D141" s="233" t="s">
        <v>137</v>
      </c>
      <c r="E141" s="234" t="s">
        <v>1569</v>
      </c>
      <c r="F141" s="235" t="s">
        <v>1570</v>
      </c>
      <c r="G141" s="236" t="s">
        <v>154</v>
      </c>
      <c r="H141" s="237">
        <v>1</v>
      </c>
      <c r="I141" s="238"/>
      <c r="J141" s="239">
        <f>ROUND(I141*H141,2)</f>
        <v>0</v>
      </c>
      <c r="K141" s="235" t="s">
        <v>1</v>
      </c>
      <c r="L141" s="42"/>
      <c r="M141" s="240" t="s">
        <v>1</v>
      </c>
      <c r="N141" s="241" t="s">
        <v>40</v>
      </c>
      <c r="O141" s="89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4" t="s">
        <v>934</v>
      </c>
      <c r="AT141" s="244" t="s">
        <v>137</v>
      </c>
      <c r="AU141" s="244" t="s">
        <v>85</v>
      </c>
      <c r="AY141" s="15" t="s">
        <v>135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5" t="s">
        <v>83</v>
      </c>
      <c r="BK141" s="245">
        <f>ROUND(I141*H141,2)</f>
        <v>0</v>
      </c>
      <c r="BL141" s="15" t="s">
        <v>934</v>
      </c>
      <c r="BM141" s="244" t="s">
        <v>1571</v>
      </c>
    </row>
    <row r="142" spans="1:47" s="2" customFormat="1" ht="12">
      <c r="A142" s="36"/>
      <c r="B142" s="37"/>
      <c r="C142" s="38"/>
      <c r="D142" s="246" t="s">
        <v>144</v>
      </c>
      <c r="E142" s="38"/>
      <c r="F142" s="247" t="s">
        <v>1570</v>
      </c>
      <c r="G142" s="38"/>
      <c r="H142" s="38"/>
      <c r="I142" s="142"/>
      <c r="J142" s="38"/>
      <c r="K142" s="38"/>
      <c r="L142" s="42"/>
      <c r="M142" s="248"/>
      <c r="N142" s="249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144</v>
      </c>
      <c r="AU142" s="15" t="s">
        <v>85</v>
      </c>
    </row>
    <row r="143" spans="1:47" s="2" customFormat="1" ht="12">
      <c r="A143" s="36"/>
      <c r="B143" s="37"/>
      <c r="C143" s="38"/>
      <c r="D143" s="246" t="s">
        <v>181</v>
      </c>
      <c r="E143" s="38"/>
      <c r="F143" s="250" t="s">
        <v>1572</v>
      </c>
      <c r="G143" s="38"/>
      <c r="H143" s="38"/>
      <c r="I143" s="142"/>
      <c r="J143" s="38"/>
      <c r="K143" s="38"/>
      <c r="L143" s="42"/>
      <c r="M143" s="248"/>
      <c r="N143" s="249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181</v>
      </c>
      <c r="AU143" s="15" t="s">
        <v>85</v>
      </c>
    </row>
    <row r="144" spans="1:65" s="2" customFormat="1" ht="16.5" customHeight="1">
      <c r="A144" s="36"/>
      <c r="B144" s="37"/>
      <c r="C144" s="265" t="s">
        <v>176</v>
      </c>
      <c r="D144" s="265" t="s">
        <v>510</v>
      </c>
      <c r="E144" s="266" t="s">
        <v>1573</v>
      </c>
      <c r="F144" s="267" t="s">
        <v>1574</v>
      </c>
      <c r="G144" s="268" t="s">
        <v>154</v>
      </c>
      <c r="H144" s="269">
        <v>1</v>
      </c>
      <c r="I144" s="270"/>
      <c r="J144" s="271">
        <f>ROUND(I144*H144,2)</f>
        <v>0</v>
      </c>
      <c r="K144" s="267" t="s">
        <v>141</v>
      </c>
      <c r="L144" s="272"/>
      <c r="M144" s="273" t="s">
        <v>1</v>
      </c>
      <c r="N144" s="274" t="s">
        <v>40</v>
      </c>
      <c r="O144" s="89"/>
      <c r="P144" s="242">
        <f>O144*H144</f>
        <v>0</v>
      </c>
      <c r="Q144" s="242">
        <v>0.00011</v>
      </c>
      <c r="R144" s="242">
        <f>Q144*H144</f>
        <v>0.00011</v>
      </c>
      <c r="S144" s="242">
        <v>0</v>
      </c>
      <c r="T144" s="24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4" t="s">
        <v>1575</v>
      </c>
      <c r="AT144" s="244" t="s">
        <v>510</v>
      </c>
      <c r="AU144" s="244" t="s">
        <v>85</v>
      </c>
      <c r="AY144" s="15" t="s">
        <v>135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5" t="s">
        <v>83</v>
      </c>
      <c r="BK144" s="245">
        <f>ROUND(I144*H144,2)</f>
        <v>0</v>
      </c>
      <c r="BL144" s="15" t="s">
        <v>934</v>
      </c>
      <c r="BM144" s="244" t="s">
        <v>1576</v>
      </c>
    </row>
    <row r="145" spans="1:47" s="2" customFormat="1" ht="12">
      <c r="A145" s="36"/>
      <c r="B145" s="37"/>
      <c r="C145" s="38"/>
      <c r="D145" s="246" t="s">
        <v>144</v>
      </c>
      <c r="E145" s="38"/>
      <c r="F145" s="247" t="s">
        <v>1577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144</v>
      </c>
      <c r="AU145" s="15" t="s">
        <v>85</v>
      </c>
    </row>
    <row r="146" spans="1:65" s="2" customFormat="1" ht="16.5" customHeight="1">
      <c r="A146" s="36"/>
      <c r="B146" s="37"/>
      <c r="C146" s="233" t="s">
        <v>185</v>
      </c>
      <c r="D146" s="233" t="s">
        <v>137</v>
      </c>
      <c r="E146" s="234" t="s">
        <v>1578</v>
      </c>
      <c r="F146" s="235" t="s">
        <v>1579</v>
      </c>
      <c r="G146" s="236" t="s">
        <v>1</v>
      </c>
      <c r="H146" s="237">
        <v>3</v>
      </c>
      <c r="I146" s="238"/>
      <c r="J146" s="239">
        <f>ROUND(I146*H146,2)</f>
        <v>0</v>
      </c>
      <c r="K146" s="235" t="s">
        <v>1</v>
      </c>
      <c r="L146" s="42"/>
      <c r="M146" s="240" t="s">
        <v>1</v>
      </c>
      <c r="N146" s="241" t="s">
        <v>40</v>
      </c>
      <c r="O146" s="89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4" t="s">
        <v>934</v>
      </c>
      <c r="AT146" s="244" t="s">
        <v>137</v>
      </c>
      <c r="AU146" s="244" t="s">
        <v>85</v>
      </c>
      <c r="AY146" s="15" t="s">
        <v>135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5" t="s">
        <v>83</v>
      </c>
      <c r="BK146" s="245">
        <f>ROUND(I146*H146,2)</f>
        <v>0</v>
      </c>
      <c r="BL146" s="15" t="s">
        <v>934</v>
      </c>
      <c r="BM146" s="244" t="s">
        <v>1580</v>
      </c>
    </row>
    <row r="147" spans="1:47" s="2" customFormat="1" ht="12">
      <c r="A147" s="36"/>
      <c r="B147" s="37"/>
      <c r="C147" s="38"/>
      <c r="D147" s="246" t="s">
        <v>144</v>
      </c>
      <c r="E147" s="38"/>
      <c r="F147" s="247" t="s">
        <v>1579</v>
      </c>
      <c r="G147" s="38"/>
      <c r="H147" s="38"/>
      <c r="I147" s="142"/>
      <c r="J147" s="38"/>
      <c r="K147" s="38"/>
      <c r="L147" s="42"/>
      <c r="M147" s="248"/>
      <c r="N147" s="249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144</v>
      </c>
      <c r="AU147" s="15" t="s">
        <v>85</v>
      </c>
    </row>
    <row r="148" spans="1:47" s="2" customFormat="1" ht="12">
      <c r="A148" s="36"/>
      <c r="B148" s="37"/>
      <c r="C148" s="38"/>
      <c r="D148" s="246" t="s">
        <v>181</v>
      </c>
      <c r="E148" s="38"/>
      <c r="F148" s="250" t="s">
        <v>1581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181</v>
      </c>
      <c r="AU148" s="15" t="s">
        <v>85</v>
      </c>
    </row>
    <row r="149" spans="1:65" s="2" customFormat="1" ht="16.5" customHeight="1">
      <c r="A149" s="36"/>
      <c r="B149" s="37"/>
      <c r="C149" s="265" t="s">
        <v>192</v>
      </c>
      <c r="D149" s="265" t="s">
        <v>510</v>
      </c>
      <c r="E149" s="266" t="s">
        <v>1582</v>
      </c>
      <c r="F149" s="267" t="s">
        <v>1583</v>
      </c>
      <c r="G149" s="268" t="s">
        <v>154</v>
      </c>
      <c r="H149" s="269">
        <v>3</v>
      </c>
      <c r="I149" s="270"/>
      <c r="J149" s="271">
        <f>ROUND(I149*H149,2)</f>
        <v>0</v>
      </c>
      <c r="K149" s="267" t="s">
        <v>1</v>
      </c>
      <c r="L149" s="272"/>
      <c r="M149" s="273" t="s">
        <v>1</v>
      </c>
      <c r="N149" s="274" t="s">
        <v>40</v>
      </c>
      <c r="O149" s="89"/>
      <c r="P149" s="242">
        <f>O149*H149</f>
        <v>0</v>
      </c>
      <c r="Q149" s="242">
        <v>3E-05</v>
      </c>
      <c r="R149" s="242">
        <f>Q149*H149</f>
        <v>9E-05</v>
      </c>
      <c r="S149" s="242">
        <v>0</v>
      </c>
      <c r="T149" s="24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1575</v>
      </c>
      <c r="AT149" s="244" t="s">
        <v>510</v>
      </c>
      <c r="AU149" s="244" t="s">
        <v>85</v>
      </c>
      <c r="AY149" s="15" t="s">
        <v>135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83</v>
      </c>
      <c r="BK149" s="245">
        <f>ROUND(I149*H149,2)</f>
        <v>0</v>
      </c>
      <c r="BL149" s="15" t="s">
        <v>934</v>
      </c>
      <c r="BM149" s="244" t="s">
        <v>1584</v>
      </c>
    </row>
    <row r="150" spans="1:47" s="2" customFormat="1" ht="12">
      <c r="A150" s="36"/>
      <c r="B150" s="37"/>
      <c r="C150" s="38"/>
      <c r="D150" s="246" t="s">
        <v>144</v>
      </c>
      <c r="E150" s="38"/>
      <c r="F150" s="247" t="s">
        <v>1585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144</v>
      </c>
      <c r="AU150" s="15" t="s">
        <v>85</v>
      </c>
    </row>
    <row r="151" spans="1:65" s="2" customFormat="1" ht="16.5" customHeight="1">
      <c r="A151" s="36"/>
      <c r="B151" s="37"/>
      <c r="C151" s="233" t="s">
        <v>199</v>
      </c>
      <c r="D151" s="233" t="s">
        <v>137</v>
      </c>
      <c r="E151" s="234" t="s">
        <v>1586</v>
      </c>
      <c r="F151" s="235" t="s">
        <v>1587</v>
      </c>
      <c r="G151" s="236" t="s">
        <v>154</v>
      </c>
      <c r="H151" s="237">
        <v>3</v>
      </c>
      <c r="I151" s="238"/>
      <c r="J151" s="239">
        <f>ROUND(I151*H151,2)</f>
        <v>0</v>
      </c>
      <c r="K151" s="235" t="s">
        <v>1</v>
      </c>
      <c r="L151" s="42"/>
      <c r="M151" s="240" t="s">
        <v>1</v>
      </c>
      <c r="N151" s="241" t="s">
        <v>40</v>
      </c>
      <c r="O151" s="89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4" t="s">
        <v>934</v>
      </c>
      <c r="AT151" s="244" t="s">
        <v>137</v>
      </c>
      <c r="AU151" s="244" t="s">
        <v>85</v>
      </c>
      <c r="AY151" s="15" t="s">
        <v>135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5" t="s">
        <v>83</v>
      </c>
      <c r="BK151" s="245">
        <f>ROUND(I151*H151,2)</f>
        <v>0</v>
      </c>
      <c r="BL151" s="15" t="s">
        <v>934</v>
      </c>
      <c r="BM151" s="244" t="s">
        <v>1588</v>
      </c>
    </row>
    <row r="152" spans="1:47" s="2" customFormat="1" ht="12">
      <c r="A152" s="36"/>
      <c r="B152" s="37"/>
      <c r="C152" s="38"/>
      <c r="D152" s="246" t="s">
        <v>144</v>
      </c>
      <c r="E152" s="38"/>
      <c r="F152" s="247" t="s">
        <v>1589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144</v>
      </c>
      <c r="AU152" s="15" t="s">
        <v>85</v>
      </c>
    </row>
    <row r="153" spans="1:47" s="2" customFormat="1" ht="12">
      <c r="A153" s="36"/>
      <c r="B153" s="37"/>
      <c r="C153" s="38"/>
      <c r="D153" s="246" t="s">
        <v>181</v>
      </c>
      <c r="E153" s="38"/>
      <c r="F153" s="250" t="s">
        <v>1590</v>
      </c>
      <c r="G153" s="38"/>
      <c r="H153" s="38"/>
      <c r="I153" s="142"/>
      <c r="J153" s="38"/>
      <c r="K153" s="38"/>
      <c r="L153" s="42"/>
      <c r="M153" s="248"/>
      <c r="N153" s="249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181</v>
      </c>
      <c r="AU153" s="15" t="s">
        <v>85</v>
      </c>
    </row>
    <row r="154" spans="1:65" s="2" customFormat="1" ht="21.75" customHeight="1">
      <c r="A154" s="36"/>
      <c r="B154" s="37"/>
      <c r="C154" s="265" t="s">
        <v>204</v>
      </c>
      <c r="D154" s="265" t="s">
        <v>510</v>
      </c>
      <c r="E154" s="266" t="s">
        <v>1591</v>
      </c>
      <c r="F154" s="267" t="s">
        <v>1592</v>
      </c>
      <c r="G154" s="268" t="s">
        <v>154</v>
      </c>
      <c r="H154" s="269">
        <v>3</v>
      </c>
      <c r="I154" s="270"/>
      <c r="J154" s="271">
        <f>ROUND(I154*H154,2)</f>
        <v>0</v>
      </c>
      <c r="K154" s="267" t="s">
        <v>141</v>
      </c>
      <c r="L154" s="272"/>
      <c r="M154" s="273" t="s">
        <v>1</v>
      </c>
      <c r="N154" s="274" t="s">
        <v>40</v>
      </c>
      <c r="O154" s="89"/>
      <c r="P154" s="242">
        <f>O154*H154</f>
        <v>0</v>
      </c>
      <c r="Q154" s="242">
        <v>0.00013</v>
      </c>
      <c r="R154" s="242">
        <f>Q154*H154</f>
        <v>0.00038999999999999994</v>
      </c>
      <c r="S154" s="242">
        <v>0</v>
      </c>
      <c r="T154" s="24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44" t="s">
        <v>1567</v>
      </c>
      <c r="AT154" s="244" t="s">
        <v>510</v>
      </c>
      <c r="AU154" s="244" t="s">
        <v>85</v>
      </c>
      <c r="AY154" s="15" t="s">
        <v>135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5" t="s">
        <v>83</v>
      </c>
      <c r="BK154" s="245">
        <f>ROUND(I154*H154,2)</f>
        <v>0</v>
      </c>
      <c r="BL154" s="15" t="s">
        <v>1567</v>
      </c>
      <c r="BM154" s="244" t="s">
        <v>1593</v>
      </c>
    </row>
    <row r="155" spans="1:47" s="2" customFormat="1" ht="12">
      <c r="A155" s="36"/>
      <c r="B155" s="37"/>
      <c r="C155" s="38"/>
      <c r="D155" s="246" t="s">
        <v>144</v>
      </c>
      <c r="E155" s="38"/>
      <c r="F155" s="247" t="s">
        <v>1592</v>
      </c>
      <c r="G155" s="38"/>
      <c r="H155" s="38"/>
      <c r="I155" s="142"/>
      <c r="J155" s="38"/>
      <c r="K155" s="38"/>
      <c r="L155" s="42"/>
      <c r="M155" s="248"/>
      <c r="N155" s="249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144</v>
      </c>
      <c r="AU155" s="15" t="s">
        <v>85</v>
      </c>
    </row>
    <row r="156" spans="1:65" s="2" customFormat="1" ht="16.5" customHeight="1">
      <c r="A156" s="36"/>
      <c r="B156" s="37"/>
      <c r="C156" s="233" t="s">
        <v>209</v>
      </c>
      <c r="D156" s="233" t="s">
        <v>137</v>
      </c>
      <c r="E156" s="234" t="s">
        <v>1594</v>
      </c>
      <c r="F156" s="235" t="s">
        <v>1587</v>
      </c>
      <c r="G156" s="236" t="s">
        <v>154</v>
      </c>
      <c r="H156" s="237">
        <v>6</v>
      </c>
      <c r="I156" s="238"/>
      <c r="J156" s="239">
        <f>ROUND(I156*H156,2)</f>
        <v>0</v>
      </c>
      <c r="K156" s="235" t="s">
        <v>1</v>
      </c>
      <c r="L156" s="42"/>
      <c r="M156" s="240" t="s">
        <v>1</v>
      </c>
      <c r="N156" s="241" t="s">
        <v>40</v>
      </c>
      <c r="O156" s="89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4" t="s">
        <v>934</v>
      </c>
      <c r="AT156" s="244" t="s">
        <v>137</v>
      </c>
      <c r="AU156" s="244" t="s">
        <v>85</v>
      </c>
      <c r="AY156" s="15" t="s">
        <v>135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5" t="s">
        <v>83</v>
      </c>
      <c r="BK156" s="245">
        <f>ROUND(I156*H156,2)</f>
        <v>0</v>
      </c>
      <c r="BL156" s="15" t="s">
        <v>934</v>
      </c>
      <c r="BM156" s="244" t="s">
        <v>1595</v>
      </c>
    </row>
    <row r="157" spans="1:47" s="2" customFormat="1" ht="12">
      <c r="A157" s="36"/>
      <c r="B157" s="37"/>
      <c r="C157" s="38"/>
      <c r="D157" s="246" t="s">
        <v>144</v>
      </c>
      <c r="E157" s="38"/>
      <c r="F157" s="247" t="s">
        <v>1589</v>
      </c>
      <c r="G157" s="38"/>
      <c r="H157" s="38"/>
      <c r="I157" s="142"/>
      <c r="J157" s="38"/>
      <c r="K157" s="38"/>
      <c r="L157" s="42"/>
      <c r="M157" s="248"/>
      <c r="N157" s="249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144</v>
      </c>
      <c r="AU157" s="15" t="s">
        <v>85</v>
      </c>
    </row>
    <row r="158" spans="1:47" s="2" customFormat="1" ht="12">
      <c r="A158" s="36"/>
      <c r="B158" s="37"/>
      <c r="C158" s="38"/>
      <c r="D158" s="246" t="s">
        <v>181</v>
      </c>
      <c r="E158" s="38"/>
      <c r="F158" s="250" t="s">
        <v>1596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181</v>
      </c>
      <c r="AU158" s="15" t="s">
        <v>85</v>
      </c>
    </row>
    <row r="159" spans="1:65" s="2" customFormat="1" ht="21.75" customHeight="1">
      <c r="A159" s="36"/>
      <c r="B159" s="37"/>
      <c r="C159" s="265" t="s">
        <v>214</v>
      </c>
      <c r="D159" s="265" t="s">
        <v>510</v>
      </c>
      <c r="E159" s="266" t="s">
        <v>1597</v>
      </c>
      <c r="F159" s="267" t="s">
        <v>1598</v>
      </c>
      <c r="G159" s="268" t="s">
        <v>154</v>
      </c>
      <c r="H159" s="269">
        <v>6</v>
      </c>
      <c r="I159" s="270"/>
      <c r="J159" s="271">
        <f>ROUND(I159*H159,2)</f>
        <v>0</v>
      </c>
      <c r="K159" s="267" t="s">
        <v>141</v>
      </c>
      <c r="L159" s="272"/>
      <c r="M159" s="273" t="s">
        <v>1</v>
      </c>
      <c r="N159" s="274" t="s">
        <v>40</v>
      </c>
      <c r="O159" s="89"/>
      <c r="P159" s="242">
        <f>O159*H159</f>
        <v>0</v>
      </c>
      <c r="Q159" s="242">
        <v>0.00013</v>
      </c>
      <c r="R159" s="242">
        <f>Q159*H159</f>
        <v>0.0007799999999999999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1575</v>
      </c>
      <c r="AT159" s="244" t="s">
        <v>510</v>
      </c>
      <c r="AU159" s="244" t="s">
        <v>85</v>
      </c>
      <c r="AY159" s="15" t="s">
        <v>135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83</v>
      </c>
      <c r="BK159" s="245">
        <f>ROUND(I159*H159,2)</f>
        <v>0</v>
      </c>
      <c r="BL159" s="15" t="s">
        <v>934</v>
      </c>
      <c r="BM159" s="244" t="s">
        <v>1599</v>
      </c>
    </row>
    <row r="160" spans="1:47" s="2" customFormat="1" ht="12">
      <c r="A160" s="36"/>
      <c r="B160" s="37"/>
      <c r="C160" s="38"/>
      <c r="D160" s="246" t="s">
        <v>144</v>
      </c>
      <c r="E160" s="38"/>
      <c r="F160" s="247" t="s">
        <v>1598</v>
      </c>
      <c r="G160" s="38"/>
      <c r="H160" s="38"/>
      <c r="I160" s="142"/>
      <c r="J160" s="38"/>
      <c r="K160" s="38"/>
      <c r="L160" s="42"/>
      <c r="M160" s="248"/>
      <c r="N160" s="249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144</v>
      </c>
      <c r="AU160" s="15" t="s">
        <v>85</v>
      </c>
    </row>
    <row r="161" spans="1:65" s="2" customFormat="1" ht="16.5" customHeight="1">
      <c r="A161" s="36"/>
      <c r="B161" s="37"/>
      <c r="C161" s="233" t="s">
        <v>8</v>
      </c>
      <c r="D161" s="233" t="s">
        <v>137</v>
      </c>
      <c r="E161" s="234" t="s">
        <v>1600</v>
      </c>
      <c r="F161" s="235" t="s">
        <v>1601</v>
      </c>
      <c r="G161" s="236" t="s">
        <v>154</v>
      </c>
      <c r="H161" s="237">
        <v>1</v>
      </c>
      <c r="I161" s="238"/>
      <c r="J161" s="239">
        <f>ROUND(I161*H161,2)</f>
        <v>0</v>
      </c>
      <c r="K161" s="235" t="s">
        <v>141</v>
      </c>
      <c r="L161" s="42"/>
      <c r="M161" s="240" t="s">
        <v>1</v>
      </c>
      <c r="N161" s="241" t="s">
        <v>40</v>
      </c>
      <c r="O161" s="89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4" t="s">
        <v>934</v>
      </c>
      <c r="AT161" s="244" t="s">
        <v>137</v>
      </c>
      <c r="AU161" s="244" t="s">
        <v>85</v>
      </c>
      <c r="AY161" s="15" t="s">
        <v>135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5" t="s">
        <v>83</v>
      </c>
      <c r="BK161" s="245">
        <f>ROUND(I161*H161,2)</f>
        <v>0</v>
      </c>
      <c r="BL161" s="15" t="s">
        <v>934</v>
      </c>
      <c r="BM161" s="244" t="s">
        <v>1602</v>
      </c>
    </row>
    <row r="162" spans="1:47" s="2" customFormat="1" ht="12">
      <c r="A162" s="36"/>
      <c r="B162" s="37"/>
      <c r="C162" s="38"/>
      <c r="D162" s="246" t="s">
        <v>144</v>
      </c>
      <c r="E162" s="38"/>
      <c r="F162" s="247" t="s">
        <v>1603</v>
      </c>
      <c r="G162" s="38"/>
      <c r="H162" s="38"/>
      <c r="I162" s="142"/>
      <c r="J162" s="38"/>
      <c r="K162" s="38"/>
      <c r="L162" s="42"/>
      <c r="M162" s="248"/>
      <c r="N162" s="249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144</v>
      </c>
      <c r="AU162" s="15" t="s">
        <v>85</v>
      </c>
    </row>
    <row r="163" spans="1:47" s="2" customFormat="1" ht="12">
      <c r="A163" s="36"/>
      <c r="B163" s="37"/>
      <c r="C163" s="38"/>
      <c r="D163" s="246" t="s">
        <v>181</v>
      </c>
      <c r="E163" s="38"/>
      <c r="F163" s="250" t="s">
        <v>1604</v>
      </c>
      <c r="G163" s="38"/>
      <c r="H163" s="38"/>
      <c r="I163" s="142"/>
      <c r="J163" s="38"/>
      <c r="K163" s="38"/>
      <c r="L163" s="42"/>
      <c r="M163" s="248"/>
      <c r="N163" s="249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181</v>
      </c>
      <c r="AU163" s="15" t="s">
        <v>85</v>
      </c>
    </row>
    <row r="164" spans="1:65" s="2" customFormat="1" ht="16.5" customHeight="1">
      <c r="A164" s="36"/>
      <c r="B164" s="37"/>
      <c r="C164" s="265" t="s">
        <v>225</v>
      </c>
      <c r="D164" s="265" t="s">
        <v>510</v>
      </c>
      <c r="E164" s="266" t="s">
        <v>1605</v>
      </c>
      <c r="F164" s="267" t="s">
        <v>1606</v>
      </c>
      <c r="G164" s="268" t="s">
        <v>1</v>
      </c>
      <c r="H164" s="269">
        <v>1</v>
      </c>
      <c r="I164" s="270"/>
      <c r="J164" s="271">
        <f>ROUND(I164*H164,2)</f>
        <v>0</v>
      </c>
      <c r="K164" s="267" t="s">
        <v>1</v>
      </c>
      <c r="L164" s="272"/>
      <c r="M164" s="273" t="s">
        <v>1</v>
      </c>
      <c r="N164" s="274" t="s">
        <v>40</v>
      </c>
      <c r="O164" s="89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4" t="s">
        <v>1575</v>
      </c>
      <c r="AT164" s="244" t="s">
        <v>510</v>
      </c>
      <c r="AU164" s="244" t="s">
        <v>85</v>
      </c>
      <c r="AY164" s="15" t="s">
        <v>135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5" t="s">
        <v>83</v>
      </c>
      <c r="BK164" s="245">
        <f>ROUND(I164*H164,2)</f>
        <v>0</v>
      </c>
      <c r="BL164" s="15" t="s">
        <v>934</v>
      </c>
      <c r="BM164" s="244" t="s">
        <v>1607</v>
      </c>
    </row>
    <row r="165" spans="1:47" s="2" customFormat="1" ht="12">
      <c r="A165" s="36"/>
      <c r="B165" s="37"/>
      <c r="C165" s="38"/>
      <c r="D165" s="246" t="s">
        <v>144</v>
      </c>
      <c r="E165" s="38"/>
      <c r="F165" s="247" t="s">
        <v>1606</v>
      </c>
      <c r="G165" s="38"/>
      <c r="H165" s="38"/>
      <c r="I165" s="142"/>
      <c r="J165" s="38"/>
      <c r="K165" s="38"/>
      <c r="L165" s="42"/>
      <c r="M165" s="248"/>
      <c r="N165" s="249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144</v>
      </c>
      <c r="AU165" s="15" t="s">
        <v>85</v>
      </c>
    </row>
    <row r="166" spans="1:65" s="2" customFormat="1" ht="16.5" customHeight="1">
      <c r="A166" s="36"/>
      <c r="B166" s="37"/>
      <c r="C166" s="233" t="s">
        <v>231</v>
      </c>
      <c r="D166" s="233" t="s">
        <v>137</v>
      </c>
      <c r="E166" s="234" t="s">
        <v>1608</v>
      </c>
      <c r="F166" s="235" t="s">
        <v>1609</v>
      </c>
      <c r="G166" s="236" t="s">
        <v>154</v>
      </c>
      <c r="H166" s="237">
        <v>1</v>
      </c>
      <c r="I166" s="238"/>
      <c r="J166" s="239">
        <f>ROUND(I166*H166,2)</f>
        <v>0</v>
      </c>
      <c r="K166" s="235" t="s">
        <v>1</v>
      </c>
      <c r="L166" s="42"/>
      <c r="M166" s="240" t="s">
        <v>1</v>
      </c>
      <c r="N166" s="241" t="s">
        <v>40</v>
      </c>
      <c r="O166" s="89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934</v>
      </c>
      <c r="AT166" s="244" t="s">
        <v>137</v>
      </c>
      <c r="AU166" s="244" t="s">
        <v>85</v>
      </c>
      <c r="AY166" s="15" t="s">
        <v>135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83</v>
      </c>
      <c r="BK166" s="245">
        <f>ROUND(I166*H166,2)</f>
        <v>0</v>
      </c>
      <c r="BL166" s="15" t="s">
        <v>934</v>
      </c>
      <c r="BM166" s="244" t="s">
        <v>1610</v>
      </c>
    </row>
    <row r="167" spans="1:47" s="2" customFormat="1" ht="12">
      <c r="A167" s="36"/>
      <c r="B167" s="37"/>
      <c r="C167" s="38"/>
      <c r="D167" s="246" t="s">
        <v>144</v>
      </c>
      <c r="E167" s="38"/>
      <c r="F167" s="247" t="s">
        <v>1611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144</v>
      </c>
      <c r="AU167" s="15" t="s">
        <v>85</v>
      </c>
    </row>
    <row r="168" spans="1:65" s="2" customFormat="1" ht="21.75" customHeight="1">
      <c r="A168" s="36"/>
      <c r="B168" s="37"/>
      <c r="C168" s="233" t="s">
        <v>238</v>
      </c>
      <c r="D168" s="233" t="s">
        <v>137</v>
      </c>
      <c r="E168" s="234" t="s">
        <v>1612</v>
      </c>
      <c r="F168" s="235" t="s">
        <v>1613</v>
      </c>
      <c r="G168" s="236" t="s">
        <v>154</v>
      </c>
      <c r="H168" s="237">
        <v>3</v>
      </c>
      <c r="I168" s="238"/>
      <c r="J168" s="239">
        <f>ROUND(I168*H168,2)</f>
        <v>0</v>
      </c>
      <c r="K168" s="235" t="s">
        <v>1</v>
      </c>
      <c r="L168" s="42"/>
      <c r="M168" s="240" t="s">
        <v>1</v>
      </c>
      <c r="N168" s="241" t="s">
        <v>40</v>
      </c>
      <c r="O168" s="89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4" t="s">
        <v>934</v>
      </c>
      <c r="AT168" s="244" t="s">
        <v>137</v>
      </c>
      <c r="AU168" s="244" t="s">
        <v>85</v>
      </c>
      <c r="AY168" s="15" t="s">
        <v>135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5" t="s">
        <v>83</v>
      </c>
      <c r="BK168" s="245">
        <f>ROUND(I168*H168,2)</f>
        <v>0</v>
      </c>
      <c r="BL168" s="15" t="s">
        <v>934</v>
      </c>
      <c r="BM168" s="244" t="s">
        <v>1614</v>
      </c>
    </row>
    <row r="169" spans="1:47" s="2" customFormat="1" ht="12">
      <c r="A169" s="36"/>
      <c r="B169" s="37"/>
      <c r="C169" s="38"/>
      <c r="D169" s="246" t="s">
        <v>144</v>
      </c>
      <c r="E169" s="38"/>
      <c r="F169" s="247" t="s">
        <v>1611</v>
      </c>
      <c r="G169" s="38"/>
      <c r="H169" s="38"/>
      <c r="I169" s="142"/>
      <c r="J169" s="38"/>
      <c r="K169" s="38"/>
      <c r="L169" s="42"/>
      <c r="M169" s="248"/>
      <c r="N169" s="249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144</v>
      </c>
      <c r="AU169" s="15" t="s">
        <v>85</v>
      </c>
    </row>
    <row r="170" spans="1:65" s="2" customFormat="1" ht="16.5" customHeight="1">
      <c r="A170" s="36"/>
      <c r="B170" s="37"/>
      <c r="C170" s="233" t="s">
        <v>245</v>
      </c>
      <c r="D170" s="233" t="s">
        <v>137</v>
      </c>
      <c r="E170" s="234" t="s">
        <v>1615</v>
      </c>
      <c r="F170" s="235" t="s">
        <v>1616</v>
      </c>
      <c r="G170" s="236" t="s">
        <v>154</v>
      </c>
      <c r="H170" s="237">
        <v>2</v>
      </c>
      <c r="I170" s="238"/>
      <c r="J170" s="239">
        <f>ROUND(I170*H170,2)</f>
        <v>0</v>
      </c>
      <c r="K170" s="235" t="s">
        <v>1</v>
      </c>
      <c r="L170" s="42"/>
      <c r="M170" s="240" t="s">
        <v>1</v>
      </c>
      <c r="N170" s="241" t="s">
        <v>40</v>
      </c>
      <c r="O170" s="89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4" t="s">
        <v>934</v>
      </c>
      <c r="AT170" s="244" t="s">
        <v>137</v>
      </c>
      <c r="AU170" s="244" t="s">
        <v>85</v>
      </c>
      <c r="AY170" s="15" t="s">
        <v>135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5" t="s">
        <v>83</v>
      </c>
      <c r="BK170" s="245">
        <f>ROUND(I170*H170,2)</f>
        <v>0</v>
      </c>
      <c r="BL170" s="15" t="s">
        <v>934</v>
      </c>
      <c r="BM170" s="244" t="s">
        <v>1617</v>
      </c>
    </row>
    <row r="171" spans="1:47" s="2" customFormat="1" ht="12">
      <c r="A171" s="36"/>
      <c r="B171" s="37"/>
      <c r="C171" s="38"/>
      <c r="D171" s="246" t="s">
        <v>144</v>
      </c>
      <c r="E171" s="38"/>
      <c r="F171" s="247" t="s">
        <v>1616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144</v>
      </c>
      <c r="AU171" s="15" t="s">
        <v>85</v>
      </c>
    </row>
    <row r="172" spans="1:47" s="2" customFormat="1" ht="12">
      <c r="A172" s="36"/>
      <c r="B172" s="37"/>
      <c r="C172" s="38"/>
      <c r="D172" s="246" t="s">
        <v>181</v>
      </c>
      <c r="E172" s="38"/>
      <c r="F172" s="250" t="s">
        <v>1618</v>
      </c>
      <c r="G172" s="38"/>
      <c r="H172" s="38"/>
      <c r="I172" s="142"/>
      <c r="J172" s="38"/>
      <c r="K172" s="38"/>
      <c r="L172" s="42"/>
      <c r="M172" s="248"/>
      <c r="N172" s="249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181</v>
      </c>
      <c r="AU172" s="15" t="s">
        <v>85</v>
      </c>
    </row>
    <row r="173" spans="1:65" s="2" customFormat="1" ht="16.5" customHeight="1">
      <c r="A173" s="36"/>
      <c r="B173" s="37"/>
      <c r="C173" s="233" t="s">
        <v>252</v>
      </c>
      <c r="D173" s="233" t="s">
        <v>137</v>
      </c>
      <c r="E173" s="234" t="s">
        <v>1619</v>
      </c>
      <c r="F173" s="235" t="s">
        <v>1616</v>
      </c>
      <c r="G173" s="236" t="s">
        <v>154</v>
      </c>
      <c r="H173" s="237">
        <v>6</v>
      </c>
      <c r="I173" s="238"/>
      <c r="J173" s="239">
        <f>ROUND(I173*H173,2)</f>
        <v>0</v>
      </c>
      <c r="K173" s="235" t="s">
        <v>1</v>
      </c>
      <c r="L173" s="42"/>
      <c r="M173" s="240" t="s">
        <v>1</v>
      </c>
      <c r="N173" s="241" t="s">
        <v>40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934</v>
      </c>
      <c r="AT173" s="244" t="s">
        <v>137</v>
      </c>
      <c r="AU173" s="244" t="s">
        <v>85</v>
      </c>
      <c r="AY173" s="15" t="s">
        <v>135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83</v>
      </c>
      <c r="BK173" s="245">
        <f>ROUND(I173*H173,2)</f>
        <v>0</v>
      </c>
      <c r="BL173" s="15" t="s">
        <v>934</v>
      </c>
      <c r="BM173" s="244" t="s">
        <v>1620</v>
      </c>
    </row>
    <row r="174" spans="1:47" s="2" customFormat="1" ht="12">
      <c r="A174" s="36"/>
      <c r="B174" s="37"/>
      <c r="C174" s="38"/>
      <c r="D174" s="246" t="s">
        <v>144</v>
      </c>
      <c r="E174" s="38"/>
      <c r="F174" s="247" t="s">
        <v>1621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144</v>
      </c>
      <c r="AU174" s="15" t="s">
        <v>85</v>
      </c>
    </row>
    <row r="175" spans="1:47" s="2" customFormat="1" ht="12">
      <c r="A175" s="36"/>
      <c r="B175" s="37"/>
      <c r="C175" s="38"/>
      <c r="D175" s="246" t="s">
        <v>181</v>
      </c>
      <c r="E175" s="38"/>
      <c r="F175" s="250" t="s">
        <v>1622</v>
      </c>
      <c r="G175" s="38"/>
      <c r="H175" s="38"/>
      <c r="I175" s="142"/>
      <c r="J175" s="38"/>
      <c r="K175" s="38"/>
      <c r="L175" s="42"/>
      <c r="M175" s="248"/>
      <c r="N175" s="249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181</v>
      </c>
      <c r="AU175" s="15" t="s">
        <v>85</v>
      </c>
    </row>
    <row r="176" spans="1:65" s="2" customFormat="1" ht="16.5" customHeight="1">
      <c r="A176" s="36"/>
      <c r="B176" s="37"/>
      <c r="C176" s="233" t="s">
        <v>7</v>
      </c>
      <c r="D176" s="233" t="s">
        <v>137</v>
      </c>
      <c r="E176" s="234" t="s">
        <v>1623</v>
      </c>
      <c r="F176" s="235" t="s">
        <v>1616</v>
      </c>
      <c r="G176" s="236" t="s">
        <v>154</v>
      </c>
      <c r="H176" s="237">
        <v>1</v>
      </c>
      <c r="I176" s="238"/>
      <c r="J176" s="239">
        <f>ROUND(I176*H176,2)</f>
        <v>0</v>
      </c>
      <c r="K176" s="235" t="s">
        <v>1</v>
      </c>
      <c r="L176" s="42"/>
      <c r="M176" s="240" t="s">
        <v>1</v>
      </c>
      <c r="N176" s="241" t="s">
        <v>40</v>
      </c>
      <c r="O176" s="89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4" t="s">
        <v>934</v>
      </c>
      <c r="AT176" s="244" t="s">
        <v>137</v>
      </c>
      <c r="AU176" s="244" t="s">
        <v>85</v>
      </c>
      <c r="AY176" s="15" t="s">
        <v>135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5" t="s">
        <v>83</v>
      </c>
      <c r="BK176" s="245">
        <f>ROUND(I176*H176,2)</f>
        <v>0</v>
      </c>
      <c r="BL176" s="15" t="s">
        <v>934</v>
      </c>
      <c r="BM176" s="244" t="s">
        <v>1624</v>
      </c>
    </row>
    <row r="177" spans="1:47" s="2" customFormat="1" ht="12">
      <c r="A177" s="36"/>
      <c r="B177" s="37"/>
      <c r="C177" s="38"/>
      <c r="D177" s="246" t="s">
        <v>144</v>
      </c>
      <c r="E177" s="38"/>
      <c r="F177" s="247" t="s">
        <v>1621</v>
      </c>
      <c r="G177" s="38"/>
      <c r="H177" s="38"/>
      <c r="I177" s="142"/>
      <c r="J177" s="38"/>
      <c r="K177" s="38"/>
      <c r="L177" s="42"/>
      <c r="M177" s="248"/>
      <c r="N177" s="249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144</v>
      </c>
      <c r="AU177" s="15" t="s">
        <v>85</v>
      </c>
    </row>
    <row r="178" spans="1:47" s="2" customFormat="1" ht="12">
      <c r="A178" s="36"/>
      <c r="B178" s="37"/>
      <c r="C178" s="38"/>
      <c r="D178" s="246" t="s">
        <v>181</v>
      </c>
      <c r="E178" s="38"/>
      <c r="F178" s="250" t="s">
        <v>1625</v>
      </c>
      <c r="G178" s="38"/>
      <c r="H178" s="38"/>
      <c r="I178" s="142"/>
      <c r="J178" s="38"/>
      <c r="K178" s="38"/>
      <c r="L178" s="42"/>
      <c r="M178" s="248"/>
      <c r="N178" s="249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181</v>
      </c>
      <c r="AU178" s="15" t="s">
        <v>85</v>
      </c>
    </row>
    <row r="179" spans="1:65" s="2" customFormat="1" ht="16.5" customHeight="1">
      <c r="A179" s="36"/>
      <c r="B179" s="37"/>
      <c r="C179" s="265" t="s">
        <v>264</v>
      </c>
      <c r="D179" s="265" t="s">
        <v>510</v>
      </c>
      <c r="E179" s="266" t="s">
        <v>1626</v>
      </c>
      <c r="F179" s="267" t="s">
        <v>1627</v>
      </c>
      <c r="G179" s="268" t="s">
        <v>154</v>
      </c>
      <c r="H179" s="269">
        <v>1</v>
      </c>
      <c r="I179" s="270"/>
      <c r="J179" s="271">
        <f>ROUND(I179*H179,2)</f>
        <v>0</v>
      </c>
      <c r="K179" s="267" t="s">
        <v>1</v>
      </c>
      <c r="L179" s="272"/>
      <c r="M179" s="273" t="s">
        <v>1</v>
      </c>
      <c r="N179" s="274" t="s">
        <v>40</v>
      </c>
      <c r="O179" s="89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4" t="s">
        <v>1575</v>
      </c>
      <c r="AT179" s="244" t="s">
        <v>510</v>
      </c>
      <c r="AU179" s="244" t="s">
        <v>85</v>
      </c>
      <c r="AY179" s="15" t="s">
        <v>135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15" t="s">
        <v>83</v>
      </c>
      <c r="BK179" s="245">
        <f>ROUND(I179*H179,2)</f>
        <v>0</v>
      </c>
      <c r="BL179" s="15" t="s">
        <v>934</v>
      </c>
      <c r="BM179" s="244" t="s">
        <v>1628</v>
      </c>
    </row>
    <row r="180" spans="1:47" s="2" customFormat="1" ht="12">
      <c r="A180" s="36"/>
      <c r="B180" s="37"/>
      <c r="C180" s="38"/>
      <c r="D180" s="246" t="s">
        <v>144</v>
      </c>
      <c r="E180" s="38"/>
      <c r="F180" s="247" t="s">
        <v>1627</v>
      </c>
      <c r="G180" s="38"/>
      <c r="H180" s="38"/>
      <c r="I180" s="142"/>
      <c r="J180" s="38"/>
      <c r="K180" s="38"/>
      <c r="L180" s="42"/>
      <c r="M180" s="248"/>
      <c r="N180" s="249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144</v>
      </c>
      <c r="AU180" s="15" t="s">
        <v>85</v>
      </c>
    </row>
    <row r="181" spans="1:65" s="2" customFormat="1" ht="16.5" customHeight="1">
      <c r="A181" s="36"/>
      <c r="B181" s="37"/>
      <c r="C181" s="265" t="s">
        <v>382</v>
      </c>
      <c r="D181" s="265" t="s">
        <v>510</v>
      </c>
      <c r="E181" s="266" t="s">
        <v>1629</v>
      </c>
      <c r="F181" s="267" t="s">
        <v>1630</v>
      </c>
      <c r="G181" s="268" t="s">
        <v>154</v>
      </c>
      <c r="H181" s="269">
        <v>6</v>
      </c>
      <c r="I181" s="270"/>
      <c r="J181" s="271">
        <f>ROUND(I181*H181,2)</f>
        <v>0</v>
      </c>
      <c r="K181" s="267" t="s">
        <v>1</v>
      </c>
      <c r="L181" s="272"/>
      <c r="M181" s="273" t="s">
        <v>1</v>
      </c>
      <c r="N181" s="274" t="s">
        <v>40</v>
      </c>
      <c r="O181" s="89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44" t="s">
        <v>1575</v>
      </c>
      <c r="AT181" s="244" t="s">
        <v>510</v>
      </c>
      <c r="AU181" s="244" t="s">
        <v>85</v>
      </c>
      <c r="AY181" s="15" t="s">
        <v>135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5" t="s">
        <v>83</v>
      </c>
      <c r="BK181" s="245">
        <f>ROUND(I181*H181,2)</f>
        <v>0</v>
      </c>
      <c r="BL181" s="15" t="s">
        <v>934</v>
      </c>
      <c r="BM181" s="244" t="s">
        <v>1631</v>
      </c>
    </row>
    <row r="182" spans="1:47" s="2" customFormat="1" ht="12">
      <c r="A182" s="36"/>
      <c r="B182" s="37"/>
      <c r="C182" s="38"/>
      <c r="D182" s="246" t="s">
        <v>144</v>
      </c>
      <c r="E182" s="38"/>
      <c r="F182" s="247" t="s">
        <v>1627</v>
      </c>
      <c r="G182" s="38"/>
      <c r="H182" s="38"/>
      <c r="I182" s="142"/>
      <c r="J182" s="38"/>
      <c r="K182" s="38"/>
      <c r="L182" s="42"/>
      <c r="M182" s="248"/>
      <c r="N182" s="249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144</v>
      </c>
      <c r="AU182" s="15" t="s">
        <v>85</v>
      </c>
    </row>
    <row r="183" spans="1:65" s="2" customFormat="1" ht="21.75" customHeight="1">
      <c r="A183" s="36"/>
      <c r="B183" s="37"/>
      <c r="C183" s="233" t="s">
        <v>389</v>
      </c>
      <c r="D183" s="233" t="s">
        <v>137</v>
      </c>
      <c r="E183" s="234" t="s">
        <v>1632</v>
      </c>
      <c r="F183" s="235" t="s">
        <v>1633</v>
      </c>
      <c r="G183" s="236" t="s">
        <v>154</v>
      </c>
      <c r="H183" s="237">
        <v>1</v>
      </c>
      <c r="I183" s="238"/>
      <c r="J183" s="239">
        <f>ROUND(I183*H183,2)</f>
        <v>0</v>
      </c>
      <c r="K183" s="235" t="s">
        <v>1</v>
      </c>
      <c r="L183" s="42"/>
      <c r="M183" s="240" t="s">
        <v>1</v>
      </c>
      <c r="N183" s="241" t="s">
        <v>40</v>
      </c>
      <c r="O183" s="89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44" t="s">
        <v>934</v>
      </c>
      <c r="AT183" s="244" t="s">
        <v>137</v>
      </c>
      <c r="AU183" s="244" t="s">
        <v>85</v>
      </c>
      <c r="AY183" s="15" t="s">
        <v>135</v>
      </c>
      <c r="BE183" s="245">
        <f>IF(N183="základní",J183,0)</f>
        <v>0</v>
      </c>
      <c r="BF183" s="245">
        <f>IF(N183="snížená",J183,0)</f>
        <v>0</v>
      </c>
      <c r="BG183" s="245">
        <f>IF(N183="zákl. přenesená",J183,0)</f>
        <v>0</v>
      </c>
      <c r="BH183" s="245">
        <f>IF(N183="sníž. přenesená",J183,0)</f>
        <v>0</v>
      </c>
      <c r="BI183" s="245">
        <f>IF(N183="nulová",J183,0)</f>
        <v>0</v>
      </c>
      <c r="BJ183" s="15" t="s">
        <v>83</v>
      </c>
      <c r="BK183" s="245">
        <f>ROUND(I183*H183,2)</f>
        <v>0</v>
      </c>
      <c r="BL183" s="15" t="s">
        <v>934</v>
      </c>
      <c r="BM183" s="244" t="s">
        <v>1634</v>
      </c>
    </row>
    <row r="184" spans="1:47" s="2" customFormat="1" ht="12">
      <c r="A184" s="36"/>
      <c r="B184" s="37"/>
      <c r="C184" s="38"/>
      <c r="D184" s="246" t="s">
        <v>144</v>
      </c>
      <c r="E184" s="38"/>
      <c r="F184" s="247" t="s">
        <v>1633</v>
      </c>
      <c r="G184" s="38"/>
      <c r="H184" s="38"/>
      <c r="I184" s="142"/>
      <c r="J184" s="38"/>
      <c r="K184" s="38"/>
      <c r="L184" s="42"/>
      <c r="M184" s="248"/>
      <c r="N184" s="249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144</v>
      </c>
      <c r="AU184" s="15" t="s">
        <v>85</v>
      </c>
    </row>
    <row r="185" spans="1:65" s="2" customFormat="1" ht="16.5" customHeight="1">
      <c r="A185" s="36"/>
      <c r="B185" s="37"/>
      <c r="C185" s="233" t="s">
        <v>394</v>
      </c>
      <c r="D185" s="233" t="s">
        <v>137</v>
      </c>
      <c r="E185" s="234" t="s">
        <v>1635</v>
      </c>
      <c r="F185" s="235" t="s">
        <v>1636</v>
      </c>
      <c r="G185" s="236" t="s">
        <v>154</v>
      </c>
      <c r="H185" s="237">
        <v>1</v>
      </c>
      <c r="I185" s="238"/>
      <c r="J185" s="239">
        <f>ROUND(I185*H185,2)</f>
        <v>0</v>
      </c>
      <c r="K185" s="235" t="s">
        <v>1</v>
      </c>
      <c r="L185" s="42"/>
      <c r="M185" s="240" t="s">
        <v>1</v>
      </c>
      <c r="N185" s="241" t="s">
        <v>40</v>
      </c>
      <c r="O185" s="89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4" t="s">
        <v>225</v>
      </c>
      <c r="AT185" s="244" t="s">
        <v>137</v>
      </c>
      <c r="AU185" s="244" t="s">
        <v>85</v>
      </c>
      <c r="AY185" s="15" t="s">
        <v>135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5" t="s">
        <v>83</v>
      </c>
      <c r="BK185" s="245">
        <f>ROUND(I185*H185,2)</f>
        <v>0</v>
      </c>
      <c r="BL185" s="15" t="s">
        <v>225</v>
      </c>
      <c r="BM185" s="244" t="s">
        <v>1637</v>
      </c>
    </row>
    <row r="186" spans="1:47" s="2" customFormat="1" ht="12">
      <c r="A186" s="36"/>
      <c r="B186" s="37"/>
      <c r="C186" s="38"/>
      <c r="D186" s="246" t="s">
        <v>144</v>
      </c>
      <c r="E186" s="38"/>
      <c r="F186" s="247" t="s">
        <v>1636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144</v>
      </c>
      <c r="AU186" s="15" t="s">
        <v>85</v>
      </c>
    </row>
    <row r="187" spans="1:65" s="2" customFormat="1" ht="21.75" customHeight="1">
      <c r="A187" s="36"/>
      <c r="B187" s="37"/>
      <c r="C187" s="233" t="s">
        <v>400</v>
      </c>
      <c r="D187" s="233" t="s">
        <v>137</v>
      </c>
      <c r="E187" s="234" t="s">
        <v>1638</v>
      </c>
      <c r="F187" s="235" t="s">
        <v>1639</v>
      </c>
      <c r="G187" s="236" t="s">
        <v>154</v>
      </c>
      <c r="H187" s="237">
        <v>2</v>
      </c>
      <c r="I187" s="238"/>
      <c r="J187" s="239">
        <f>ROUND(I187*H187,2)</f>
        <v>0</v>
      </c>
      <c r="K187" s="235" t="s">
        <v>1</v>
      </c>
      <c r="L187" s="42"/>
      <c r="M187" s="240" t="s">
        <v>1</v>
      </c>
      <c r="N187" s="241" t="s">
        <v>40</v>
      </c>
      <c r="O187" s="89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934</v>
      </c>
      <c r="AT187" s="244" t="s">
        <v>137</v>
      </c>
      <c r="AU187" s="244" t="s">
        <v>85</v>
      </c>
      <c r="AY187" s="15" t="s">
        <v>135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83</v>
      </c>
      <c r="BK187" s="245">
        <f>ROUND(I187*H187,2)</f>
        <v>0</v>
      </c>
      <c r="BL187" s="15" t="s">
        <v>934</v>
      </c>
      <c r="BM187" s="244" t="s">
        <v>1640</v>
      </c>
    </row>
    <row r="188" spans="1:47" s="2" customFormat="1" ht="12">
      <c r="A188" s="36"/>
      <c r="B188" s="37"/>
      <c r="C188" s="38"/>
      <c r="D188" s="246" t="s">
        <v>144</v>
      </c>
      <c r="E188" s="38"/>
      <c r="F188" s="247" t="s">
        <v>1641</v>
      </c>
      <c r="G188" s="38"/>
      <c r="H188" s="38"/>
      <c r="I188" s="142"/>
      <c r="J188" s="38"/>
      <c r="K188" s="38"/>
      <c r="L188" s="42"/>
      <c r="M188" s="248"/>
      <c r="N188" s="249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144</v>
      </c>
      <c r="AU188" s="15" t="s">
        <v>85</v>
      </c>
    </row>
    <row r="189" spans="1:47" s="2" customFormat="1" ht="12">
      <c r="A189" s="36"/>
      <c r="B189" s="37"/>
      <c r="C189" s="38"/>
      <c r="D189" s="246" t="s">
        <v>181</v>
      </c>
      <c r="E189" s="38"/>
      <c r="F189" s="250" t="s">
        <v>1642</v>
      </c>
      <c r="G189" s="38"/>
      <c r="H189" s="38"/>
      <c r="I189" s="142"/>
      <c r="J189" s="38"/>
      <c r="K189" s="38"/>
      <c r="L189" s="42"/>
      <c r="M189" s="248"/>
      <c r="N189" s="249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181</v>
      </c>
      <c r="AU189" s="15" t="s">
        <v>85</v>
      </c>
    </row>
    <row r="190" spans="1:65" s="2" customFormat="1" ht="21.75" customHeight="1">
      <c r="A190" s="36"/>
      <c r="B190" s="37"/>
      <c r="C190" s="233" t="s">
        <v>406</v>
      </c>
      <c r="D190" s="233" t="s">
        <v>137</v>
      </c>
      <c r="E190" s="234" t="s">
        <v>1643</v>
      </c>
      <c r="F190" s="235" t="s">
        <v>1639</v>
      </c>
      <c r="G190" s="236" t="s">
        <v>154</v>
      </c>
      <c r="H190" s="237">
        <v>1</v>
      </c>
      <c r="I190" s="238"/>
      <c r="J190" s="239">
        <f>ROUND(I190*H190,2)</f>
        <v>0</v>
      </c>
      <c r="K190" s="235" t="s">
        <v>1</v>
      </c>
      <c r="L190" s="42"/>
      <c r="M190" s="240" t="s">
        <v>1</v>
      </c>
      <c r="N190" s="241" t="s">
        <v>40</v>
      </c>
      <c r="O190" s="89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4" t="s">
        <v>934</v>
      </c>
      <c r="AT190" s="244" t="s">
        <v>137</v>
      </c>
      <c r="AU190" s="244" t="s">
        <v>85</v>
      </c>
      <c r="AY190" s="15" t="s">
        <v>135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5" t="s">
        <v>83</v>
      </c>
      <c r="BK190" s="245">
        <f>ROUND(I190*H190,2)</f>
        <v>0</v>
      </c>
      <c r="BL190" s="15" t="s">
        <v>934</v>
      </c>
      <c r="BM190" s="244" t="s">
        <v>1644</v>
      </c>
    </row>
    <row r="191" spans="1:47" s="2" customFormat="1" ht="12">
      <c r="A191" s="36"/>
      <c r="B191" s="37"/>
      <c r="C191" s="38"/>
      <c r="D191" s="246" t="s">
        <v>144</v>
      </c>
      <c r="E191" s="38"/>
      <c r="F191" s="247" t="s">
        <v>1641</v>
      </c>
      <c r="G191" s="38"/>
      <c r="H191" s="38"/>
      <c r="I191" s="142"/>
      <c r="J191" s="38"/>
      <c r="K191" s="38"/>
      <c r="L191" s="42"/>
      <c r="M191" s="248"/>
      <c r="N191" s="249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144</v>
      </c>
      <c r="AU191" s="15" t="s">
        <v>85</v>
      </c>
    </row>
    <row r="192" spans="1:47" s="2" customFormat="1" ht="12">
      <c r="A192" s="36"/>
      <c r="B192" s="37"/>
      <c r="C192" s="38"/>
      <c r="D192" s="246" t="s">
        <v>181</v>
      </c>
      <c r="E192" s="38"/>
      <c r="F192" s="250" t="s">
        <v>1645</v>
      </c>
      <c r="G192" s="38"/>
      <c r="H192" s="38"/>
      <c r="I192" s="142"/>
      <c r="J192" s="38"/>
      <c r="K192" s="38"/>
      <c r="L192" s="42"/>
      <c r="M192" s="248"/>
      <c r="N192" s="249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181</v>
      </c>
      <c r="AU192" s="15" t="s">
        <v>85</v>
      </c>
    </row>
    <row r="193" spans="1:65" s="2" customFormat="1" ht="21.75" customHeight="1">
      <c r="A193" s="36"/>
      <c r="B193" s="37"/>
      <c r="C193" s="233" t="s">
        <v>410</v>
      </c>
      <c r="D193" s="233" t="s">
        <v>137</v>
      </c>
      <c r="E193" s="234" t="s">
        <v>1646</v>
      </c>
      <c r="F193" s="235" t="s">
        <v>1639</v>
      </c>
      <c r="G193" s="236" t="s">
        <v>154</v>
      </c>
      <c r="H193" s="237">
        <v>1</v>
      </c>
      <c r="I193" s="238"/>
      <c r="J193" s="239">
        <f>ROUND(I193*H193,2)</f>
        <v>0</v>
      </c>
      <c r="K193" s="235" t="s">
        <v>1</v>
      </c>
      <c r="L193" s="42"/>
      <c r="M193" s="240" t="s">
        <v>1</v>
      </c>
      <c r="N193" s="241" t="s">
        <v>40</v>
      </c>
      <c r="O193" s="89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4" t="s">
        <v>934</v>
      </c>
      <c r="AT193" s="244" t="s">
        <v>137</v>
      </c>
      <c r="AU193" s="244" t="s">
        <v>85</v>
      </c>
      <c r="AY193" s="15" t="s">
        <v>135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5" t="s">
        <v>83</v>
      </c>
      <c r="BK193" s="245">
        <f>ROUND(I193*H193,2)</f>
        <v>0</v>
      </c>
      <c r="BL193" s="15" t="s">
        <v>934</v>
      </c>
      <c r="BM193" s="244" t="s">
        <v>1647</v>
      </c>
    </row>
    <row r="194" spans="1:47" s="2" customFormat="1" ht="12">
      <c r="A194" s="36"/>
      <c r="B194" s="37"/>
      <c r="C194" s="38"/>
      <c r="D194" s="246" t="s">
        <v>144</v>
      </c>
      <c r="E194" s="38"/>
      <c r="F194" s="247" t="s">
        <v>1641</v>
      </c>
      <c r="G194" s="38"/>
      <c r="H194" s="38"/>
      <c r="I194" s="142"/>
      <c r="J194" s="38"/>
      <c r="K194" s="38"/>
      <c r="L194" s="42"/>
      <c r="M194" s="248"/>
      <c r="N194" s="249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144</v>
      </c>
      <c r="AU194" s="15" t="s">
        <v>85</v>
      </c>
    </row>
    <row r="195" spans="1:47" s="2" customFormat="1" ht="12">
      <c r="A195" s="36"/>
      <c r="B195" s="37"/>
      <c r="C195" s="38"/>
      <c r="D195" s="246" t="s">
        <v>181</v>
      </c>
      <c r="E195" s="38"/>
      <c r="F195" s="250" t="s">
        <v>1648</v>
      </c>
      <c r="G195" s="38"/>
      <c r="H195" s="38"/>
      <c r="I195" s="142"/>
      <c r="J195" s="38"/>
      <c r="K195" s="38"/>
      <c r="L195" s="42"/>
      <c r="M195" s="248"/>
      <c r="N195" s="249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181</v>
      </c>
      <c r="AU195" s="15" t="s">
        <v>85</v>
      </c>
    </row>
    <row r="196" spans="1:65" s="2" customFormat="1" ht="21.75" customHeight="1">
      <c r="A196" s="36"/>
      <c r="B196" s="37"/>
      <c r="C196" s="233" t="s">
        <v>415</v>
      </c>
      <c r="D196" s="233" t="s">
        <v>137</v>
      </c>
      <c r="E196" s="234" t="s">
        <v>1649</v>
      </c>
      <c r="F196" s="235" t="s">
        <v>1639</v>
      </c>
      <c r="G196" s="236" t="s">
        <v>154</v>
      </c>
      <c r="H196" s="237">
        <v>3</v>
      </c>
      <c r="I196" s="238"/>
      <c r="J196" s="239">
        <f>ROUND(I196*H196,2)</f>
        <v>0</v>
      </c>
      <c r="K196" s="235" t="s">
        <v>1</v>
      </c>
      <c r="L196" s="42"/>
      <c r="M196" s="240" t="s">
        <v>1</v>
      </c>
      <c r="N196" s="241" t="s">
        <v>40</v>
      </c>
      <c r="O196" s="89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4" t="s">
        <v>934</v>
      </c>
      <c r="AT196" s="244" t="s">
        <v>137</v>
      </c>
      <c r="AU196" s="244" t="s">
        <v>85</v>
      </c>
      <c r="AY196" s="15" t="s">
        <v>135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5" t="s">
        <v>83</v>
      </c>
      <c r="BK196" s="245">
        <f>ROUND(I196*H196,2)</f>
        <v>0</v>
      </c>
      <c r="BL196" s="15" t="s">
        <v>934</v>
      </c>
      <c r="BM196" s="244" t="s">
        <v>1650</v>
      </c>
    </row>
    <row r="197" spans="1:47" s="2" customFormat="1" ht="12">
      <c r="A197" s="36"/>
      <c r="B197" s="37"/>
      <c r="C197" s="38"/>
      <c r="D197" s="246" t="s">
        <v>144</v>
      </c>
      <c r="E197" s="38"/>
      <c r="F197" s="247" t="s">
        <v>1641</v>
      </c>
      <c r="G197" s="38"/>
      <c r="H197" s="38"/>
      <c r="I197" s="142"/>
      <c r="J197" s="38"/>
      <c r="K197" s="38"/>
      <c r="L197" s="42"/>
      <c r="M197" s="248"/>
      <c r="N197" s="249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144</v>
      </c>
      <c r="AU197" s="15" t="s">
        <v>85</v>
      </c>
    </row>
    <row r="198" spans="1:47" s="2" customFormat="1" ht="12">
      <c r="A198" s="36"/>
      <c r="B198" s="37"/>
      <c r="C198" s="38"/>
      <c r="D198" s="246" t="s">
        <v>181</v>
      </c>
      <c r="E198" s="38"/>
      <c r="F198" s="250" t="s">
        <v>1651</v>
      </c>
      <c r="G198" s="38"/>
      <c r="H198" s="38"/>
      <c r="I198" s="142"/>
      <c r="J198" s="38"/>
      <c r="K198" s="38"/>
      <c r="L198" s="42"/>
      <c r="M198" s="248"/>
      <c r="N198" s="249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181</v>
      </c>
      <c r="AU198" s="15" t="s">
        <v>85</v>
      </c>
    </row>
    <row r="199" spans="1:65" s="2" customFormat="1" ht="21.75" customHeight="1">
      <c r="A199" s="36"/>
      <c r="B199" s="37"/>
      <c r="C199" s="233" t="s">
        <v>420</v>
      </c>
      <c r="D199" s="233" t="s">
        <v>137</v>
      </c>
      <c r="E199" s="234" t="s">
        <v>1652</v>
      </c>
      <c r="F199" s="235" t="s">
        <v>1653</v>
      </c>
      <c r="G199" s="236" t="s">
        <v>154</v>
      </c>
      <c r="H199" s="237">
        <v>3</v>
      </c>
      <c r="I199" s="238"/>
      <c r="J199" s="239">
        <f>ROUND(I199*H199,2)</f>
        <v>0</v>
      </c>
      <c r="K199" s="235" t="s">
        <v>1</v>
      </c>
      <c r="L199" s="42"/>
      <c r="M199" s="240" t="s">
        <v>1</v>
      </c>
      <c r="N199" s="241" t="s">
        <v>40</v>
      </c>
      <c r="O199" s="89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225</v>
      </c>
      <c r="AT199" s="244" t="s">
        <v>137</v>
      </c>
      <c r="AU199" s="244" t="s">
        <v>85</v>
      </c>
      <c r="AY199" s="15" t="s">
        <v>135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83</v>
      </c>
      <c r="BK199" s="245">
        <f>ROUND(I199*H199,2)</f>
        <v>0</v>
      </c>
      <c r="BL199" s="15" t="s">
        <v>225</v>
      </c>
      <c r="BM199" s="244" t="s">
        <v>1654</v>
      </c>
    </row>
    <row r="200" spans="1:47" s="2" customFormat="1" ht="12">
      <c r="A200" s="36"/>
      <c r="B200" s="37"/>
      <c r="C200" s="38"/>
      <c r="D200" s="246" t="s">
        <v>144</v>
      </c>
      <c r="E200" s="38"/>
      <c r="F200" s="247" t="s">
        <v>1636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144</v>
      </c>
      <c r="AU200" s="15" t="s">
        <v>85</v>
      </c>
    </row>
    <row r="201" spans="1:65" s="2" customFormat="1" ht="21.75" customHeight="1">
      <c r="A201" s="36"/>
      <c r="B201" s="37"/>
      <c r="C201" s="265" t="s">
        <v>425</v>
      </c>
      <c r="D201" s="265" t="s">
        <v>510</v>
      </c>
      <c r="E201" s="266" t="s">
        <v>1655</v>
      </c>
      <c r="F201" s="267" t="s">
        <v>1656</v>
      </c>
      <c r="G201" s="268" t="s">
        <v>154</v>
      </c>
      <c r="H201" s="269">
        <v>2</v>
      </c>
      <c r="I201" s="270"/>
      <c r="J201" s="271">
        <f>ROUND(I201*H201,2)</f>
        <v>0</v>
      </c>
      <c r="K201" s="267" t="s">
        <v>1</v>
      </c>
      <c r="L201" s="272"/>
      <c r="M201" s="273" t="s">
        <v>1</v>
      </c>
      <c r="N201" s="274" t="s">
        <v>40</v>
      </c>
      <c r="O201" s="89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4" t="s">
        <v>431</v>
      </c>
      <c r="AT201" s="244" t="s">
        <v>510</v>
      </c>
      <c r="AU201" s="244" t="s">
        <v>85</v>
      </c>
      <c r="AY201" s="15" t="s">
        <v>135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5" t="s">
        <v>83</v>
      </c>
      <c r="BK201" s="245">
        <f>ROUND(I201*H201,2)</f>
        <v>0</v>
      </c>
      <c r="BL201" s="15" t="s">
        <v>225</v>
      </c>
      <c r="BM201" s="244" t="s">
        <v>1657</v>
      </c>
    </row>
    <row r="202" spans="1:47" s="2" customFormat="1" ht="12">
      <c r="A202" s="36"/>
      <c r="B202" s="37"/>
      <c r="C202" s="38"/>
      <c r="D202" s="246" t="s">
        <v>144</v>
      </c>
      <c r="E202" s="38"/>
      <c r="F202" s="247" t="s">
        <v>1656</v>
      </c>
      <c r="G202" s="38"/>
      <c r="H202" s="38"/>
      <c r="I202" s="142"/>
      <c r="J202" s="38"/>
      <c r="K202" s="38"/>
      <c r="L202" s="42"/>
      <c r="M202" s="248"/>
      <c r="N202" s="249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144</v>
      </c>
      <c r="AU202" s="15" t="s">
        <v>85</v>
      </c>
    </row>
    <row r="203" spans="1:47" s="2" customFormat="1" ht="12">
      <c r="A203" s="36"/>
      <c r="B203" s="37"/>
      <c r="C203" s="38"/>
      <c r="D203" s="246" t="s">
        <v>181</v>
      </c>
      <c r="E203" s="38"/>
      <c r="F203" s="250" t="s">
        <v>1658</v>
      </c>
      <c r="G203" s="38"/>
      <c r="H203" s="38"/>
      <c r="I203" s="142"/>
      <c r="J203" s="38"/>
      <c r="K203" s="38"/>
      <c r="L203" s="42"/>
      <c r="M203" s="248"/>
      <c r="N203" s="249"/>
      <c r="O203" s="89"/>
      <c r="P203" s="89"/>
      <c r="Q203" s="89"/>
      <c r="R203" s="89"/>
      <c r="S203" s="89"/>
      <c r="T203" s="90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181</v>
      </c>
      <c r="AU203" s="15" t="s">
        <v>85</v>
      </c>
    </row>
    <row r="204" spans="1:65" s="2" customFormat="1" ht="16.5" customHeight="1">
      <c r="A204" s="36"/>
      <c r="B204" s="37"/>
      <c r="C204" s="265" t="s">
        <v>431</v>
      </c>
      <c r="D204" s="265" t="s">
        <v>510</v>
      </c>
      <c r="E204" s="266" t="s">
        <v>1659</v>
      </c>
      <c r="F204" s="267" t="s">
        <v>1660</v>
      </c>
      <c r="G204" s="268" t="s">
        <v>154</v>
      </c>
      <c r="H204" s="269">
        <v>1</v>
      </c>
      <c r="I204" s="270"/>
      <c r="J204" s="271">
        <f>ROUND(I204*H204,2)</f>
        <v>0</v>
      </c>
      <c r="K204" s="267" t="s">
        <v>1</v>
      </c>
      <c r="L204" s="272"/>
      <c r="M204" s="273" t="s">
        <v>1</v>
      </c>
      <c r="N204" s="274" t="s">
        <v>40</v>
      </c>
      <c r="O204" s="89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44" t="s">
        <v>431</v>
      </c>
      <c r="AT204" s="244" t="s">
        <v>510</v>
      </c>
      <c r="AU204" s="244" t="s">
        <v>85</v>
      </c>
      <c r="AY204" s="15" t="s">
        <v>135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15" t="s">
        <v>83</v>
      </c>
      <c r="BK204" s="245">
        <f>ROUND(I204*H204,2)</f>
        <v>0</v>
      </c>
      <c r="BL204" s="15" t="s">
        <v>225</v>
      </c>
      <c r="BM204" s="244" t="s">
        <v>1661</v>
      </c>
    </row>
    <row r="205" spans="1:47" s="2" customFormat="1" ht="12">
      <c r="A205" s="36"/>
      <c r="B205" s="37"/>
      <c r="C205" s="38"/>
      <c r="D205" s="246" t="s">
        <v>144</v>
      </c>
      <c r="E205" s="38"/>
      <c r="F205" s="247" t="s">
        <v>1656</v>
      </c>
      <c r="G205" s="38"/>
      <c r="H205" s="38"/>
      <c r="I205" s="142"/>
      <c r="J205" s="38"/>
      <c r="K205" s="38"/>
      <c r="L205" s="42"/>
      <c r="M205" s="248"/>
      <c r="N205" s="249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144</v>
      </c>
      <c r="AU205" s="15" t="s">
        <v>85</v>
      </c>
    </row>
    <row r="206" spans="1:47" s="2" customFormat="1" ht="12">
      <c r="A206" s="36"/>
      <c r="B206" s="37"/>
      <c r="C206" s="38"/>
      <c r="D206" s="246" t="s">
        <v>181</v>
      </c>
      <c r="E206" s="38"/>
      <c r="F206" s="250" t="s">
        <v>1662</v>
      </c>
      <c r="G206" s="38"/>
      <c r="H206" s="38"/>
      <c r="I206" s="142"/>
      <c r="J206" s="38"/>
      <c r="K206" s="38"/>
      <c r="L206" s="42"/>
      <c r="M206" s="248"/>
      <c r="N206" s="249"/>
      <c r="O206" s="89"/>
      <c r="P206" s="89"/>
      <c r="Q206" s="89"/>
      <c r="R206" s="89"/>
      <c r="S206" s="89"/>
      <c r="T206" s="90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181</v>
      </c>
      <c r="AU206" s="15" t="s">
        <v>85</v>
      </c>
    </row>
    <row r="207" spans="1:65" s="2" customFormat="1" ht="16.5" customHeight="1">
      <c r="A207" s="36"/>
      <c r="B207" s="37"/>
      <c r="C207" s="265" t="s">
        <v>436</v>
      </c>
      <c r="D207" s="265" t="s">
        <v>510</v>
      </c>
      <c r="E207" s="266" t="s">
        <v>1663</v>
      </c>
      <c r="F207" s="267" t="s">
        <v>1664</v>
      </c>
      <c r="G207" s="268" t="s">
        <v>154</v>
      </c>
      <c r="H207" s="269">
        <v>1</v>
      </c>
      <c r="I207" s="270"/>
      <c r="J207" s="271">
        <f>ROUND(I207*H207,2)</f>
        <v>0</v>
      </c>
      <c r="K207" s="267" t="s">
        <v>1</v>
      </c>
      <c r="L207" s="272"/>
      <c r="M207" s="273" t="s">
        <v>1</v>
      </c>
      <c r="N207" s="274" t="s">
        <v>40</v>
      </c>
      <c r="O207" s="89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44" t="s">
        <v>431</v>
      </c>
      <c r="AT207" s="244" t="s">
        <v>510</v>
      </c>
      <c r="AU207" s="244" t="s">
        <v>85</v>
      </c>
      <c r="AY207" s="15" t="s">
        <v>135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15" t="s">
        <v>83</v>
      </c>
      <c r="BK207" s="245">
        <f>ROUND(I207*H207,2)</f>
        <v>0</v>
      </c>
      <c r="BL207" s="15" t="s">
        <v>225</v>
      </c>
      <c r="BM207" s="244" t="s">
        <v>1665</v>
      </c>
    </row>
    <row r="208" spans="1:47" s="2" customFormat="1" ht="12">
      <c r="A208" s="36"/>
      <c r="B208" s="37"/>
      <c r="C208" s="38"/>
      <c r="D208" s="246" t="s">
        <v>144</v>
      </c>
      <c r="E208" s="38"/>
      <c r="F208" s="247" t="s">
        <v>1656</v>
      </c>
      <c r="G208" s="38"/>
      <c r="H208" s="38"/>
      <c r="I208" s="142"/>
      <c r="J208" s="38"/>
      <c r="K208" s="38"/>
      <c r="L208" s="42"/>
      <c r="M208" s="248"/>
      <c r="N208" s="249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144</v>
      </c>
      <c r="AU208" s="15" t="s">
        <v>85</v>
      </c>
    </row>
    <row r="209" spans="1:47" s="2" customFormat="1" ht="12">
      <c r="A209" s="36"/>
      <c r="B209" s="37"/>
      <c r="C209" s="38"/>
      <c r="D209" s="246" t="s">
        <v>181</v>
      </c>
      <c r="E209" s="38"/>
      <c r="F209" s="250" t="s">
        <v>1666</v>
      </c>
      <c r="G209" s="38"/>
      <c r="H209" s="38"/>
      <c r="I209" s="142"/>
      <c r="J209" s="38"/>
      <c r="K209" s="38"/>
      <c r="L209" s="42"/>
      <c r="M209" s="248"/>
      <c r="N209" s="249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181</v>
      </c>
      <c r="AU209" s="15" t="s">
        <v>85</v>
      </c>
    </row>
    <row r="210" spans="1:65" s="2" customFormat="1" ht="16.5" customHeight="1">
      <c r="A210" s="36"/>
      <c r="B210" s="37"/>
      <c r="C210" s="265" t="s">
        <v>441</v>
      </c>
      <c r="D210" s="265" t="s">
        <v>510</v>
      </c>
      <c r="E210" s="266" t="s">
        <v>1667</v>
      </c>
      <c r="F210" s="267" t="s">
        <v>1668</v>
      </c>
      <c r="G210" s="268" t="s">
        <v>154</v>
      </c>
      <c r="H210" s="269">
        <v>3</v>
      </c>
      <c r="I210" s="270"/>
      <c r="J210" s="271">
        <f>ROUND(I210*H210,2)</f>
        <v>0</v>
      </c>
      <c r="K210" s="267" t="s">
        <v>1</v>
      </c>
      <c r="L210" s="272"/>
      <c r="M210" s="273" t="s">
        <v>1</v>
      </c>
      <c r="N210" s="274" t="s">
        <v>40</v>
      </c>
      <c r="O210" s="89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4" t="s">
        <v>431</v>
      </c>
      <c r="AT210" s="244" t="s">
        <v>510</v>
      </c>
      <c r="AU210" s="244" t="s">
        <v>85</v>
      </c>
      <c r="AY210" s="15" t="s">
        <v>135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15" t="s">
        <v>83</v>
      </c>
      <c r="BK210" s="245">
        <f>ROUND(I210*H210,2)</f>
        <v>0</v>
      </c>
      <c r="BL210" s="15" t="s">
        <v>225</v>
      </c>
      <c r="BM210" s="244" t="s">
        <v>1669</v>
      </c>
    </row>
    <row r="211" spans="1:47" s="2" customFormat="1" ht="12">
      <c r="A211" s="36"/>
      <c r="B211" s="37"/>
      <c r="C211" s="38"/>
      <c r="D211" s="246" t="s">
        <v>144</v>
      </c>
      <c r="E211" s="38"/>
      <c r="F211" s="247" t="s">
        <v>1656</v>
      </c>
      <c r="G211" s="38"/>
      <c r="H211" s="38"/>
      <c r="I211" s="142"/>
      <c r="J211" s="38"/>
      <c r="K211" s="38"/>
      <c r="L211" s="42"/>
      <c r="M211" s="248"/>
      <c r="N211" s="249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144</v>
      </c>
      <c r="AU211" s="15" t="s">
        <v>85</v>
      </c>
    </row>
    <row r="212" spans="1:47" s="2" customFormat="1" ht="12">
      <c r="A212" s="36"/>
      <c r="B212" s="37"/>
      <c r="C212" s="38"/>
      <c r="D212" s="246" t="s">
        <v>181</v>
      </c>
      <c r="E212" s="38"/>
      <c r="F212" s="250" t="s">
        <v>1670</v>
      </c>
      <c r="G212" s="38"/>
      <c r="H212" s="38"/>
      <c r="I212" s="142"/>
      <c r="J212" s="38"/>
      <c r="K212" s="38"/>
      <c r="L212" s="42"/>
      <c r="M212" s="248"/>
      <c r="N212" s="249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181</v>
      </c>
      <c r="AU212" s="15" t="s">
        <v>85</v>
      </c>
    </row>
    <row r="213" spans="1:65" s="2" customFormat="1" ht="21.75" customHeight="1">
      <c r="A213" s="36"/>
      <c r="B213" s="37"/>
      <c r="C213" s="233" t="s">
        <v>450</v>
      </c>
      <c r="D213" s="233" t="s">
        <v>137</v>
      </c>
      <c r="E213" s="234" t="s">
        <v>1671</v>
      </c>
      <c r="F213" s="235" t="s">
        <v>1672</v>
      </c>
      <c r="G213" s="236" t="s">
        <v>154</v>
      </c>
      <c r="H213" s="237">
        <v>1</v>
      </c>
      <c r="I213" s="238"/>
      <c r="J213" s="239">
        <f>ROUND(I213*H213,2)</f>
        <v>0</v>
      </c>
      <c r="K213" s="235" t="s">
        <v>1</v>
      </c>
      <c r="L213" s="42"/>
      <c r="M213" s="240" t="s">
        <v>1</v>
      </c>
      <c r="N213" s="241" t="s">
        <v>40</v>
      </c>
      <c r="O213" s="89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4" t="s">
        <v>934</v>
      </c>
      <c r="AT213" s="244" t="s">
        <v>137</v>
      </c>
      <c r="AU213" s="244" t="s">
        <v>85</v>
      </c>
      <c r="AY213" s="15" t="s">
        <v>135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5" t="s">
        <v>83</v>
      </c>
      <c r="BK213" s="245">
        <f>ROUND(I213*H213,2)</f>
        <v>0</v>
      </c>
      <c r="BL213" s="15" t="s">
        <v>934</v>
      </c>
      <c r="BM213" s="244" t="s">
        <v>1673</v>
      </c>
    </row>
    <row r="214" spans="1:47" s="2" customFormat="1" ht="12">
      <c r="A214" s="36"/>
      <c r="B214" s="37"/>
      <c r="C214" s="38"/>
      <c r="D214" s="246" t="s">
        <v>144</v>
      </c>
      <c r="E214" s="38"/>
      <c r="F214" s="247" t="s">
        <v>1674</v>
      </c>
      <c r="G214" s="38"/>
      <c r="H214" s="38"/>
      <c r="I214" s="142"/>
      <c r="J214" s="38"/>
      <c r="K214" s="38"/>
      <c r="L214" s="42"/>
      <c r="M214" s="248"/>
      <c r="N214" s="249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144</v>
      </c>
      <c r="AU214" s="15" t="s">
        <v>85</v>
      </c>
    </row>
    <row r="215" spans="1:47" s="2" customFormat="1" ht="12">
      <c r="A215" s="36"/>
      <c r="B215" s="37"/>
      <c r="C215" s="38"/>
      <c r="D215" s="246" t="s">
        <v>181</v>
      </c>
      <c r="E215" s="38"/>
      <c r="F215" s="250" t="s">
        <v>1675</v>
      </c>
      <c r="G215" s="38"/>
      <c r="H215" s="38"/>
      <c r="I215" s="142"/>
      <c r="J215" s="38"/>
      <c r="K215" s="38"/>
      <c r="L215" s="42"/>
      <c r="M215" s="248"/>
      <c r="N215" s="249"/>
      <c r="O215" s="89"/>
      <c r="P215" s="89"/>
      <c r="Q215" s="89"/>
      <c r="R215" s="89"/>
      <c r="S215" s="89"/>
      <c r="T215" s="90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5" t="s">
        <v>181</v>
      </c>
      <c r="AU215" s="15" t="s">
        <v>85</v>
      </c>
    </row>
    <row r="216" spans="1:65" s="2" customFormat="1" ht="16.5" customHeight="1">
      <c r="A216" s="36"/>
      <c r="B216" s="37"/>
      <c r="C216" s="265" t="s">
        <v>456</v>
      </c>
      <c r="D216" s="265" t="s">
        <v>510</v>
      </c>
      <c r="E216" s="266" t="s">
        <v>1676</v>
      </c>
      <c r="F216" s="267" t="s">
        <v>1677</v>
      </c>
      <c r="G216" s="268" t="s">
        <v>154</v>
      </c>
      <c r="H216" s="269">
        <v>1</v>
      </c>
      <c r="I216" s="270"/>
      <c r="J216" s="271">
        <f>ROUND(I216*H216,2)</f>
        <v>0</v>
      </c>
      <c r="K216" s="267" t="s">
        <v>1</v>
      </c>
      <c r="L216" s="272"/>
      <c r="M216" s="273" t="s">
        <v>1</v>
      </c>
      <c r="N216" s="274" t="s">
        <v>40</v>
      </c>
      <c r="O216" s="89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44" t="s">
        <v>1575</v>
      </c>
      <c r="AT216" s="244" t="s">
        <v>510</v>
      </c>
      <c r="AU216" s="244" t="s">
        <v>85</v>
      </c>
      <c r="AY216" s="15" t="s">
        <v>135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15" t="s">
        <v>83</v>
      </c>
      <c r="BK216" s="245">
        <f>ROUND(I216*H216,2)</f>
        <v>0</v>
      </c>
      <c r="BL216" s="15" t="s">
        <v>934</v>
      </c>
      <c r="BM216" s="244" t="s">
        <v>1678</v>
      </c>
    </row>
    <row r="217" spans="1:47" s="2" customFormat="1" ht="12">
      <c r="A217" s="36"/>
      <c r="B217" s="37"/>
      <c r="C217" s="38"/>
      <c r="D217" s="246" t="s">
        <v>144</v>
      </c>
      <c r="E217" s="38"/>
      <c r="F217" s="247" t="s">
        <v>1677</v>
      </c>
      <c r="G217" s="38"/>
      <c r="H217" s="38"/>
      <c r="I217" s="142"/>
      <c r="J217" s="38"/>
      <c r="K217" s="38"/>
      <c r="L217" s="42"/>
      <c r="M217" s="248"/>
      <c r="N217" s="249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144</v>
      </c>
      <c r="AU217" s="15" t="s">
        <v>85</v>
      </c>
    </row>
    <row r="218" spans="1:65" s="2" customFormat="1" ht="16.5" customHeight="1">
      <c r="A218" s="36"/>
      <c r="B218" s="37"/>
      <c r="C218" s="265" t="s">
        <v>463</v>
      </c>
      <c r="D218" s="265" t="s">
        <v>510</v>
      </c>
      <c r="E218" s="266" t="s">
        <v>1679</v>
      </c>
      <c r="F218" s="267" t="s">
        <v>1680</v>
      </c>
      <c r="G218" s="268" t="s">
        <v>154</v>
      </c>
      <c r="H218" s="269">
        <v>4</v>
      </c>
      <c r="I218" s="270"/>
      <c r="J218" s="271">
        <f>ROUND(I218*H218,2)</f>
        <v>0</v>
      </c>
      <c r="K218" s="267" t="s">
        <v>1</v>
      </c>
      <c r="L218" s="272"/>
      <c r="M218" s="273" t="s">
        <v>1</v>
      </c>
      <c r="N218" s="274" t="s">
        <v>40</v>
      </c>
      <c r="O218" s="89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44" t="s">
        <v>1575</v>
      </c>
      <c r="AT218" s="244" t="s">
        <v>510</v>
      </c>
      <c r="AU218" s="244" t="s">
        <v>85</v>
      </c>
      <c r="AY218" s="15" t="s">
        <v>135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15" t="s">
        <v>83</v>
      </c>
      <c r="BK218" s="245">
        <f>ROUND(I218*H218,2)</f>
        <v>0</v>
      </c>
      <c r="BL218" s="15" t="s">
        <v>934</v>
      </c>
      <c r="BM218" s="244" t="s">
        <v>1681</v>
      </c>
    </row>
    <row r="219" spans="1:47" s="2" customFormat="1" ht="12">
      <c r="A219" s="36"/>
      <c r="B219" s="37"/>
      <c r="C219" s="38"/>
      <c r="D219" s="246" t="s">
        <v>144</v>
      </c>
      <c r="E219" s="38"/>
      <c r="F219" s="247" t="s">
        <v>1677</v>
      </c>
      <c r="G219" s="38"/>
      <c r="H219" s="38"/>
      <c r="I219" s="142"/>
      <c r="J219" s="38"/>
      <c r="K219" s="38"/>
      <c r="L219" s="42"/>
      <c r="M219" s="248"/>
      <c r="N219" s="249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144</v>
      </c>
      <c r="AU219" s="15" t="s">
        <v>85</v>
      </c>
    </row>
    <row r="220" spans="1:65" s="2" customFormat="1" ht="16.5" customHeight="1">
      <c r="A220" s="36"/>
      <c r="B220" s="37"/>
      <c r="C220" s="265" t="s">
        <v>470</v>
      </c>
      <c r="D220" s="265" t="s">
        <v>510</v>
      </c>
      <c r="E220" s="266" t="s">
        <v>1682</v>
      </c>
      <c r="F220" s="267" t="s">
        <v>1683</v>
      </c>
      <c r="G220" s="268" t="s">
        <v>154</v>
      </c>
      <c r="H220" s="269">
        <v>1</v>
      </c>
      <c r="I220" s="270"/>
      <c r="J220" s="271">
        <f>ROUND(I220*H220,2)</f>
        <v>0</v>
      </c>
      <c r="K220" s="267" t="s">
        <v>1</v>
      </c>
      <c r="L220" s="272"/>
      <c r="M220" s="273" t="s">
        <v>1</v>
      </c>
      <c r="N220" s="274" t="s">
        <v>40</v>
      </c>
      <c r="O220" s="89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4" t="s">
        <v>1575</v>
      </c>
      <c r="AT220" s="244" t="s">
        <v>510</v>
      </c>
      <c r="AU220" s="244" t="s">
        <v>85</v>
      </c>
      <c r="AY220" s="15" t="s">
        <v>135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5" t="s">
        <v>83</v>
      </c>
      <c r="BK220" s="245">
        <f>ROUND(I220*H220,2)</f>
        <v>0</v>
      </c>
      <c r="BL220" s="15" t="s">
        <v>934</v>
      </c>
      <c r="BM220" s="244" t="s">
        <v>1684</v>
      </c>
    </row>
    <row r="221" spans="1:47" s="2" customFormat="1" ht="12">
      <c r="A221" s="36"/>
      <c r="B221" s="37"/>
      <c r="C221" s="38"/>
      <c r="D221" s="246" t="s">
        <v>144</v>
      </c>
      <c r="E221" s="38"/>
      <c r="F221" s="247" t="s">
        <v>1677</v>
      </c>
      <c r="G221" s="38"/>
      <c r="H221" s="38"/>
      <c r="I221" s="142"/>
      <c r="J221" s="38"/>
      <c r="K221" s="38"/>
      <c r="L221" s="42"/>
      <c r="M221" s="248"/>
      <c r="N221" s="249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144</v>
      </c>
      <c r="AU221" s="15" t="s">
        <v>85</v>
      </c>
    </row>
    <row r="222" spans="1:65" s="2" customFormat="1" ht="21.75" customHeight="1">
      <c r="A222" s="36"/>
      <c r="B222" s="37"/>
      <c r="C222" s="233" t="s">
        <v>476</v>
      </c>
      <c r="D222" s="233" t="s">
        <v>137</v>
      </c>
      <c r="E222" s="234" t="s">
        <v>1685</v>
      </c>
      <c r="F222" s="235" t="s">
        <v>1672</v>
      </c>
      <c r="G222" s="236" t="s">
        <v>154</v>
      </c>
      <c r="H222" s="237">
        <v>4</v>
      </c>
      <c r="I222" s="238"/>
      <c r="J222" s="239">
        <f>ROUND(I222*H222,2)</f>
        <v>0</v>
      </c>
      <c r="K222" s="235" t="s">
        <v>1</v>
      </c>
      <c r="L222" s="42"/>
      <c r="M222" s="240" t="s">
        <v>1</v>
      </c>
      <c r="N222" s="241" t="s">
        <v>40</v>
      </c>
      <c r="O222" s="89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44" t="s">
        <v>934</v>
      </c>
      <c r="AT222" s="244" t="s">
        <v>137</v>
      </c>
      <c r="AU222" s="244" t="s">
        <v>85</v>
      </c>
      <c r="AY222" s="15" t="s">
        <v>135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15" t="s">
        <v>83</v>
      </c>
      <c r="BK222" s="245">
        <f>ROUND(I222*H222,2)</f>
        <v>0</v>
      </c>
      <c r="BL222" s="15" t="s">
        <v>934</v>
      </c>
      <c r="BM222" s="244" t="s">
        <v>1686</v>
      </c>
    </row>
    <row r="223" spans="1:47" s="2" customFormat="1" ht="12">
      <c r="A223" s="36"/>
      <c r="B223" s="37"/>
      <c r="C223" s="38"/>
      <c r="D223" s="246" t="s">
        <v>144</v>
      </c>
      <c r="E223" s="38"/>
      <c r="F223" s="247" t="s">
        <v>1674</v>
      </c>
      <c r="G223" s="38"/>
      <c r="H223" s="38"/>
      <c r="I223" s="142"/>
      <c r="J223" s="38"/>
      <c r="K223" s="38"/>
      <c r="L223" s="42"/>
      <c r="M223" s="248"/>
      <c r="N223" s="249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144</v>
      </c>
      <c r="AU223" s="15" t="s">
        <v>85</v>
      </c>
    </row>
    <row r="224" spans="1:47" s="2" customFormat="1" ht="12">
      <c r="A224" s="36"/>
      <c r="B224" s="37"/>
      <c r="C224" s="38"/>
      <c r="D224" s="246" t="s">
        <v>181</v>
      </c>
      <c r="E224" s="38"/>
      <c r="F224" s="250" t="s">
        <v>1687</v>
      </c>
      <c r="G224" s="38"/>
      <c r="H224" s="38"/>
      <c r="I224" s="142"/>
      <c r="J224" s="38"/>
      <c r="K224" s="38"/>
      <c r="L224" s="42"/>
      <c r="M224" s="248"/>
      <c r="N224" s="249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181</v>
      </c>
      <c r="AU224" s="15" t="s">
        <v>85</v>
      </c>
    </row>
    <row r="225" spans="1:65" s="2" customFormat="1" ht="21.75" customHeight="1">
      <c r="A225" s="36"/>
      <c r="B225" s="37"/>
      <c r="C225" s="233" t="s">
        <v>482</v>
      </c>
      <c r="D225" s="233" t="s">
        <v>137</v>
      </c>
      <c r="E225" s="234" t="s">
        <v>1688</v>
      </c>
      <c r="F225" s="235" t="s">
        <v>1689</v>
      </c>
      <c r="G225" s="236" t="s">
        <v>154</v>
      </c>
      <c r="H225" s="237">
        <v>3</v>
      </c>
      <c r="I225" s="238"/>
      <c r="J225" s="239">
        <f>ROUND(I225*H225,2)</f>
        <v>0</v>
      </c>
      <c r="K225" s="235" t="s">
        <v>1</v>
      </c>
      <c r="L225" s="42"/>
      <c r="M225" s="240" t="s">
        <v>1</v>
      </c>
      <c r="N225" s="241" t="s">
        <v>40</v>
      </c>
      <c r="O225" s="89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44" t="s">
        <v>225</v>
      </c>
      <c r="AT225" s="244" t="s">
        <v>137</v>
      </c>
      <c r="AU225" s="244" t="s">
        <v>85</v>
      </c>
      <c r="AY225" s="15" t="s">
        <v>135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15" t="s">
        <v>83</v>
      </c>
      <c r="BK225" s="245">
        <f>ROUND(I225*H225,2)</f>
        <v>0</v>
      </c>
      <c r="BL225" s="15" t="s">
        <v>225</v>
      </c>
      <c r="BM225" s="244" t="s">
        <v>1690</v>
      </c>
    </row>
    <row r="226" spans="1:47" s="2" customFormat="1" ht="12">
      <c r="A226" s="36"/>
      <c r="B226" s="37"/>
      <c r="C226" s="38"/>
      <c r="D226" s="246" t="s">
        <v>144</v>
      </c>
      <c r="E226" s="38"/>
      <c r="F226" s="247" t="s">
        <v>1689</v>
      </c>
      <c r="G226" s="38"/>
      <c r="H226" s="38"/>
      <c r="I226" s="142"/>
      <c r="J226" s="38"/>
      <c r="K226" s="38"/>
      <c r="L226" s="42"/>
      <c r="M226" s="248"/>
      <c r="N226" s="249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144</v>
      </c>
      <c r="AU226" s="15" t="s">
        <v>85</v>
      </c>
    </row>
    <row r="227" spans="1:65" s="2" customFormat="1" ht="21.75" customHeight="1">
      <c r="A227" s="36"/>
      <c r="B227" s="37"/>
      <c r="C227" s="233" t="s">
        <v>489</v>
      </c>
      <c r="D227" s="233" t="s">
        <v>137</v>
      </c>
      <c r="E227" s="234" t="s">
        <v>1691</v>
      </c>
      <c r="F227" s="235" t="s">
        <v>1692</v>
      </c>
      <c r="G227" s="236" t="s">
        <v>154</v>
      </c>
      <c r="H227" s="237">
        <v>1</v>
      </c>
      <c r="I227" s="238"/>
      <c r="J227" s="239">
        <f>ROUND(I227*H227,2)</f>
        <v>0</v>
      </c>
      <c r="K227" s="235" t="s">
        <v>141</v>
      </c>
      <c r="L227" s="42"/>
      <c r="M227" s="240" t="s">
        <v>1</v>
      </c>
      <c r="N227" s="241" t="s">
        <v>40</v>
      </c>
      <c r="O227" s="89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44" t="s">
        <v>934</v>
      </c>
      <c r="AT227" s="244" t="s">
        <v>137</v>
      </c>
      <c r="AU227" s="244" t="s">
        <v>85</v>
      </c>
      <c r="AY227" s="15" t="s">
        <v>135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5" t="s">
        <v>83</v>
      </c>
      <c r="BK227" s="245">
        <f>ROUND(I227*H227,2)</f>
        <v>0</v>
      </c>
      <c r="BL227" s="15" t="s">
        <v>934</v>
      </c>
      <c r="BM227" s="244" t="s">
        <v>1693</v>
      </c>
    </row>
    <row r="228" spans="1:47" s="2" customFormat="1" ht="12">
      <c r="A228" s="36"/>
      <c r="B228" s="37"/>
      <c r="C228" s="38"/>
      <c r="D228" s="246" t="s">
        <v>144</v>
      </c>
      <c r="E228" s="38"/>
      <c r="F228" s="247" t="s">
        <v>1694</v>
      </c>
      <c r="G228" s="38"/>
      <c r="H228" s="38"/>
      <c r="I228" s="142"/>
      <c r="J228" s="38"/>
      <c r="K228" s="38"/>
      <c r="L228" s="42"/>
      <c r="M228" s="248"/>
      <c r="N228" s="249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144</v>
      </c>
      <c r="AU228" s="15" t="s">
        <v>85</v>
      </c>
    </row>
    <row r="229" spans="1:47" s="2" customFormat="1" ht="12">
      <c r="A229" s="36"/>
      <c r="B229" s="37"/>
      <c r="C229" s="38"/>
      <c r="D229" s="246" t="s">
        <v>181</v>
      </c>
      <c r="E229" s="38"/>
      <c r="F229" s="250" t="s">
        <v>1695</v>
      </c>
      <c r="G229" s="38"/>
      <c r="H229" s="38"/>
      <c r="I229" s="142"/>
      <c r="J229" s="38"/>
      <c r="K229" s="38"/>
      <c r="L229" s="42"/>
      <c r="M229" s="248"/>
      <c r="N229" s="249"/>
      <c r="O229" s="89"/>
      <c r="P229" s="89"/>
      <c r="Q229" s="89"/>
      <c r="R229" s="89"/>
      <c r="S229" s="89"/>
      <c r="T229" s="90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181</v>
      </c>
      <c r="AU229" s="15" t="s">
        <v>85</v>
      </c>
    </row>
    <row r="230" spans="1:65" s="2" customFormat="1" ht="16.5" customHeight="1">
      <c r="A230" s="36"/>
      <c r="B230" s="37"/>
      <c r="C230" s="233" t="s">
        <v>496</v>
      </c>
      <c r="D230" s="233" t="s">
        <v>137</v>
      </c>
      <c r="E230" s="234" t="s">
        <v>1696</v>
      </c>
      <c r="F230" s="235" t="s">
        <v>1697</v>
      </c>
      <c r="G230" s="236" t="s">
        <v>154</v>
      </c>
      <c r="H230" s="237">
        <v>1</v>
      </c>
      <c r="I230" s="238"/>
      <c r="J230" s="239">
        <f>ROUND(I230*H230,2)</f>
        <v>0</v>
      </c>
      <c r="K230" s="235" t="s">
        <v>1</v>
      </c>
      <c r="L230" s="42"/>
      <c r="M230" s="240" t="s">
        <v>1</v>
      </c>
      <c r="N230" s="241" t="s">
        <v>40</v>
      </c>
      <c r="O230" s="89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44" t="s">
        <v>225</v>
      </c>
      <c r="AT230" s="244" t="s">
        <v>137</v>
      </c>
      <c r="AU230" s="244" t="s">
        <v>85</v>
      </c>
      <c r="AY230" s="15" t="s">
        <v>135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15" t="s">
        <v>83</v>
      </c>
      <c r="BK230" s="245">
        <f>ROUND(I230*H230,2)</f>
        <v>0</v>
      </c>
      <c r="BL230" s="15" t="s">
        <v>225</v>
      </c>
      <c r="BM230" s="244" t="s">
        <v>1698</v>
      </c>
    </row>
    <row r="231" spans="1:47" s="2" customFormat="1" ht="12">
      <c r="A231" s="36"/>
      <c r="B231" s="37"/>
      <c r="C231" s="38"/>
      <c r="D231" s="246" t="s">
        <v>144</v>
      </c>
      <c r="E231" s="38"/>
      <c r="F231" s="247" t="s">
        <v>1697</v>
      </c>
      <c r="G231" s="38"/>
      <c r="H231" s="38"/>
      <c r="I231" s="142"/>
      <c r="J231" s="38"/>
      <c r="K231" s="38"/>
      <c r="L231" s="42"/>
      <c r="M231" s="248"/>
      <c r="N231" s="249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144</v>
      </c>
      <c r="AU231" s="15" t="s">
        <v>85</v>
      </c>
    </row>
    <row r="232" spans="1:65" s="2" customFormat="1" ht="16.5" customHeight="1">
      <c r="A232" s="36"/>
      <c r="B232" s="37"/>
      <c r="C232" s="233" t="s">
        <v>500</v>
      </c>
      <c r="D232" s="233" t="s">
        <v>137</v>
      </c>
      <c r="E232" s="234" t="s">
        <v>1699</v>
      </c>
      <c r="F232" s="235" t="s">
        <v>1700</v>
      </c>
      <c r="G232" s="236" t="s">
        <v>154</v>
      </c>
      <c r="H232" s="237">
        <v>6</v>
      </c>
      <c r="I232" s="238"/>
      <c r="J232" s="239">
        <f>ROUND(I232*H232,2)</f>
        <v>0</v>
      </c>
      <c r="K232" s="235" t="s">
        <v>141</v>
      </c>
      <c r="L232" s="42"/>
      <c r="M232" s="240" t="s">
        <v>1</v>
      </c>
      <c r="N232" s="241" t="s">
        <v>40</v>
      </c>
      <c r="O232" s="89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44" t="s">
        <v>934</v>
      </c>
      <c r="AT232" s="244" t="s">
        <v>137</v>
      </c>
      <c r="AU232" s="244" t="s">
        <v>85</v>
      </c>
      <c r="AY232" s="15" t="s">
        <v>135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15" t="s">
        <v>83</v>
      </c>
      <c r="BK232" s="245">
        <f>ROUND(I232*H232,2)</f>
        <v>0</v>
      </c>
      <c r="BL232" s="15" t="s">
        <v>934</v>
      </c>
      <c r="BM232" s="244" t="s">
        <v>1701</v>
      </c>
    </row>
    <row r="233" spans="1:47" s="2" customFormat="1" ht="12">
      <c r="A233" s="36"/>
      <c r="B233" s="37"/>
      <c r="C233" s="38"/>
      <c r="D233" s="246" t="s">
        <v>144</v>
      </c>
      <c r="E233" s="38"/>
      <c r="F233" s="247" t="s">
        <v>1702</v>
      </c>
      <c r="G233" s="38"/>
      <c r="H233" s="38"/>
      <c r="I233" s="142"/>
      <c r="J233" s="38"/>
      <c r="K233" s="38"/>
      <c r="L233" s="42"/>
      <c r="M233" s="248"/>
      <c r="N233" s="249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144</v>
      </c>
      <c r="AU233" s="15" t="s">
        <v>85</v>
      </c>
    </row>
    <row r="234" spans="1:47" s="2" customFormat="1" ht="12">
      <c r="A234" s="36"/>
      <c r="B234" s="37"/>
      <c r="C234" s="38"/>
      <c r="D234" s="246" t="s">
        <v>181</v>
      </c>
      <c r="E234" s="38"/>
      <c r="F234" s="250" t="s">
        <v>1703</v>
      </c>
      <c r="G234" s="38"/>
      <c r="H234" s="38"/>
      <c r="I234" s="142"/>
      <c r="J234" s="38"/>
      <c r="K234" s="38"/>
      <c r="L234" s="42"/>
      <c r="M234" s="248"/>
      <c r="N234" s="249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181</v>
      </c>
      <c r="AU234" s="15" t="s">
        <v>85</v>
      </c>
    </row>
    <row r="235" spans="1:65" s="2" customFormat="1" ht="16.5" customHeight="1">
      <c r="A235" s="36"/>
      <c r="B235" s="37"/>
      <c r="C235" s="265" t="s">
        <v>504</v>
      </c>
      <c r="D235" s="265" t="s">
        <v>510</v>
      </c>
      <c r="E235" s="266" t="s">
        <v>1704</v>
      </c>
      <c r="F235" s="267" t="s">
        <v>1705</v>
      </c>
      <c r="G235" s="268" t="s">
        <v>154</v>
      </c>
      <c r="H235" s="269">
        <v>6</v>
      </c>
      <c r="I235" s="270"/>
      <c r="J235" s="271">
        <f>ROUND(I235*H235,2)</f>
        <v>0</v>
      </c>
      <c r="K235" s="267" t="s">
        <v>1</v>
      </c>
      <c r="L235" s="272"/>
      <c r="M235" s="273" t="s">
        <v>1</v>
      </c>
      <c r="N235" s="274" t="s">
        <v>40</v>
      </c>
      <c r="O235" s="89"/>
      <c r="P235" s="242">
        <f>O235*H235</f>
        <v>0</v>
      </c>
      <c r="Q235" s="242">
        <v>0</v>
      </c>
      <c r="R235" s="242">
        <f>Q235*H235</f>
        <v>0</v>
      </c>
      <c r="S235" s="242">
        <v>0</v>
      </c>
      <c r="T235" s="24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4" t="s">
        <v>1575</v>
      </c>
      <c r="AT235" s="244" t="s">
        <v>510</v>
      </c>
      <c r="AU235" s="244" t="s">
        <v>85</v>
      </c>
      <c r="AY235" s="15" t="s">
        <v>135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15" t="s">
        <v>83</v>
      </c>
      <c r="BK235" s="245">
        <f>ROUND(I235*H235,2)</f>
        <v>0</v>
      </c>
      <c r="BL235" s="15" t="s">
        <v>934</v>
      </c>
      <c r="BM235" s="244" t="s">
        <v>1706</v>
      </c>
    </row>
    <row r="236" spans="1:47" s="2" customFormat="1" ht="12">
      <c r="A236" s="36"/>
      <c r="B236" s="37"/>
      <c r="C236" s="38"/>
      <c r="D236" s="246" t="s">
        <v>144</v>
      </c>
      <c r="E236" s="38"/>
      <c r="F236" s="247" t="s">
        <v>1705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144</v>
      </c>
      <c r="AU236" s="15" t="s">
        <v>85</v>
      </c>
    </row>
    <row r="237" spans="1:65" s="2" customFormat="1" ht="16.5" customHeight="1">
      <c r="A237" s="36"/>
      <c r="B237" s="37"/>
      <c r="C237" s="265" t="s">
        <v>509</v>
      </c>
      <c r="D237" s="265" t="s">
        <v>510</v>
      </c>
      <c r="E237" s="266" t="s">
        <v>1707</v>
      </c>
      <c r="F237" s="267" t="s">
        <v>1708</v>
      </c>
      <c r="G237" s="268" t="s">
        <v>154</v>
      </c>
      <c r="H237" s="269">
        <v>1</v>
      </c>
      <c r="I237" s="270"/>
      <c r="J237" s="271">
        <f>ROUND(I237*H237,2)</f>
        <v>0</v>
      </c>
      <c r="K237" s="267" t="s">
        <v>1</v>
      </c>
      <c r="L237" s="272"/>
      <c r="M237" s="273" t="s">
        <v>1</v>
      </c>
      <c r="N237" s="274" t="s">
        <v>40</v>
      </c>
      <c r="O237" s="89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44" t="s">
        <v>1575</v>
      </c>
      <c r="AT237" s="244" t="s">
        <v>510</v>
      </c>
      <c r="AU237" s="244" t="s">
        <v>85</v>
      </c>
      <c r="AY237" s="15" t="s">
        <v>135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15" t="s">
        <v>83</v>
      </c>
      <c r="BK237" s="245">
        <f>ROUND(I237*H237,2)</f>
        <v>0</v>
      </c>
      <c r="BL237" s="15" t="s">
        <v>934</v>
      </c>
      <c r="BM237" s="244" t="s">
        <v>1709</v>
      </c>
    </row>
    <row r="238" spans="1:47" s="2" customFormat="1" ht="12">
      <c r="A238" s="36"/>
      <c r="B238" s="37"/>
      <c r="C238" s="38"/>
      <c r="D238" s="246" t="s">
        <v>144</v>
      </c>
      <c r="E238" s="38"/>
      <c r="F238" s="247" t="s">
        <v>1705</v>
      </c>
      <c r="G238" s="38"/>
      <c r="H238" s="38"/>
      <c r="I238" s="142"/>
      <c r="J238" s="38"/>
      <c r="K238" s="38"/>
      <c r="L238" s="42"/>
      <c r="M238" s="248"/>
      <c r="N238" s="249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144</v>
      </c>
      <c r="AU238" s="15" t="s">
        <v>85</v>
      </c>
    </row>
    <row r="239" spans="1:65" s="2" customFormat="1" ht="16.5" customHeight="1">
      <c r="A239" s="36"/>
      <c r="B239" s="37"/>
      <c r="C239" s="233" t="s">
        <v>515</v>
      </c>
      <c r="D239" s="233" t="s">
        <v>137</v>
      </c>
      <c r="E239" s="234" t="s">
        <v>1710</v>
      </c>
      <c r="F239" s="235" t="s">
        <v>1711</v>
      </c>
      <c r="G239" s="236" t="s">
        <v>154</v>
      </c>
      <c r="H239" s="237">
        <v>1</v>
      </c>
      <c r="I239" s="238"/>
      <c r="J239" s="239">
        <f>ROUND(I239*H239,2)</f>
        <v>0</v>
      </c>
      <c r="K239" s="235" t="s">
        <v>141</v>
      </c>
      <c r="L239" s="42"/>
      <c r="M239" s="240" t="s">
        <v>1</v>
      </c>
      <c r="N239" s="241" t="s">
        <v>40</v>
      </c>
      <c r="O239" s="89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44" t="s">
        <v>934</v>
      </c>
      <c r="AT239" s="244" t="s">
        <v>137</v>
      </c>
      <c r="AU239" s="244" t="s">
        <v>85</v>
      </c>
      <c r="AY239" s="15" t="s">
        <v>135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15" t="s">
        <v>83</v>
      </c>
      <c r="BK239" s="245">
        <f>ROUND(I239*H239,2)</f>
        <v>0</v>
      </c>
      <c r="BL239" s="15" t="s">
        <v>934</v>
      </c>
      <c r="BM239" s="244" t="s">
        <v>1712</v>
      </c>
    </row>
    <row r="240" spans="1:47" s="2" customFormat="1" ht="12">
      <c r="A240" s="36"/>
      <c r="B240" s="37"/>
      <c r="C240" s="38"/>
      <c r="D240" s="246" t="s">
        <v>144</v>
      </c>
      <c r="E240" s="38"/>
      <c r="F240" s="247" t="s">
        <v>1713</v>
      </c>
      <c r="G240" s="38"/>
      <c r="H240" s="38"/>
      <c r="I240" s="142"/>
      <c r="J240" s="38"/>
      <c r="K240" s="38"/>
      <c r="L240" s="42"/>
      <c r="M240" s="248"/>
      <c r="N240" s="249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144</v>
      </c>
      <c r="AU240" s="15" t="s">
        <v>85</v>
      </c>
    </row>
    <row r="241" spans="1:47" s="2" customFormat="1" ht="12">
      <c r="A241" s="36"/>
      <c r="B241" s="37"/>
      <c r="C241" s="38"/>
      <c r="D241" s="246" t="s">
        <v>181</v>
      </c>
      <c r="E241" s="38"/>
      <c r="F241" s="250" t="s">
        <v>1714</v>
      </c>
      <c r="G241" s="38"/>
      <c r="H241" s="38"/>
      <c r="I241" s="142"/>
      <c r="J241" s="38"/>
      <c r="K241" s="38"/>
      <c r="L241" s="42"/>
      <c r="M241" s="248"/>
      <c r="N241" s="249"/>
      <c r="O241" s="89"/>
      <c r="P241" s="89"/>
      <c r="Q241" s="89"/>
      <c r="R241" s="89"/>
      <c r="S241" s="89"/>
      <c r="T241" s="90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181</v>
      </c>
      <c r="AU241" s="15" t="s">
        <v>85</v>
      </c>
    </row>
    <row r="242" spans="1:65" s="2" customFormat="1" ht="21.75" customHeight="1">
      <c r="A242" s="36"/>
      <c r="B242" s="37"/>
      <c r="C242" s="233" t="s">
        <v>521</v>
      </c>
      <c r="D242" s="233" t="s">
        <v>137</v>
      </c>
      <c r="E242" s="234" t="s">
        <v>1715</v>
      </c>
      <c r="F242" s="235" t="s">
        <v>1716</v>
      </c>
      <c r="G242" s="236" t="s">
        <v>292</v>
      </c>
      <c r="H242" s="237">
        <v>270</v>
      </c>
      <c r="I242" s="238"/>
      <c r="J242" s="239">
        <f>ROUND(I242*H242,2)</f>
        <v>0</v>
      </c>
      <c r="K242" s="235" t="s">
        <v>141</v>
      </c>
      <c r="L242" s="42"/>
      <c r="M242" s="240" t="s">
        <v>1</v>
      </c>
      <c r="N242" s="241" t="s">
        <v>40</v>
      </c>
      <c r="O242" s="89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44" t="s">
        <v>934</v>
      </c>
      <c r="AT242" s="244" t="s">
        <v>137</v>
      </c>
      <c r="AU242" s="244" t="s">
        <v>85</v>
      </c>
      <c r="AY242" s="15" t="s">
        <v>135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15" t="s">
        <v>83</v>
      </c>
      <c r="BK242" s="245">
        <f>ROUND(I242*H242,2)</f>
        <v>0</v>
      </c>
      <c r="BL242" s="15" t="s">
        <v>934</v>
      </c>
      <c r="BM242" s="244" t="s">
        <v>1717</v>
      </c>
    </row>
    <row r="243" spans="1:47" s="2" customFormat="1" ht="12">
      <c r="A243" s="36"/>
      <c r="B243" s="37"/>
      <c r="C243" s="38"/>
      <c r="D243" s="246" t="s">
        <v>144</v>
      </c>
      <c r="E243" s="38"/>
      <c r="F243" s="247" t="s">
        <v>1718</v>
      </c>
      <c r="G243" s="38"/>
      <c r="H243" s="38"/>
      <c r="I243" s="142"/>
      <c r="J243" s="38"/>
      <c r="K243" s="38"/>
      <c r="L243" s="42"/>
      <c r="M243" s="248"/>
      <c r="N243" s="249"/>
      <c r="O243" s="89"/>
      <c r="P243" s="89"/>
      <c r="Q243" s="89"/>
      <c r="R243" s="89"/>
      <c r="S243" s="89"/>
      <c r="T243" s="90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144</v>
      </c>
      <c r="AU243" s="15" t="s">
        <v>85</v>
      </c>
    </row>
    <row r="244" spans="1:47" s="2" customFormat="1" ht="12">
      <c r="A244" s="36"/>
      <c r="B244" s="37"/>
      <c r="C244" s="38"/>
      <c r="D244" s="246" t="s">
        <v>181</v>
      </c>
      <c r="E244" s="38"/>
      <c r="F244" s="250" t="s">
        <v>1719</v>
      </c>
      <c r="G244" s="38"/>
      <c r="H244" s="38"/>
      <c r="I244" s="142"/>
      <c r="J244" s="38"/>
      <c r="K244" s="38"/>
      <c r="L244" s="42"/>
      <c r="M244" s="248"/>
      <c r="N244" s="249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181</v>
      </c>
      <c r="AU244" s="15" t="s">
        <v>85</v>
      </c>
    </row>
    <row r="245" spans="1:65" s="2" customFormat="1" ht="16.5" customHeight="1">
      <c r="A245" s="36"/>
      <c r="B245" s="37"/>
      <c r="C245" s="265" t="s">
        <v>526</v>
      </c>
      <c r="D245" s="265" t="s">
        <v>510</v>
      </c>
      <c r="E245" s="266" t="s">
        <v>1720</v>
      </c>
      <c r="F245" s="267" t="s">
        <v>1721</v>
      </c>
      <c r="G245" s="268" t="s">
        <v>1037</v>
      </c>
      <c r="H245" s="269">
        <v>168.64</v>
      </c>
      <c r="I245" s="270"/>
      <c r="J245" s="271">
        <f>ROUND(I245*H245,2)</f>
        <v>0</v>
      </c>
      <c r="K245" s="267" t="s">
        <v>141</v>
      </c>
      <c r="L245" s="272"/>
      <c r="M245" s="273" t="s">
        <v>1</v>
      </c>
      <c r="N245" s="274" t="s">
        <v>40</v>
      </c>
      <c r="O245" s="89"/>
      <c r="P245" s="242">
        <f>O245*H245</f>
        <v>0</v>
      </c>
      <c r="Q245" s="242">
        <v>0.001</v>
      </c>
      <c r="R245" s="242">
        <f>Q245*H245</f>
        <v>0.16863999999999998</v>
      </c>
      <c r="S245" s="242">
        <v>0</v>
      </c>
      <c r="T245" s="243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44" t="s">
        <v>1567</v>
      </c>
      <c r="AT245" s="244" t="s">
        <v>510</v>
      </c>
      <c r="AU245" s="244" t="s">
        <v>85</v>
      </c>
      <c r="AY245" s="15" t="s">
        <v>135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15" t="s">
        <v>83</v>
      </c>
      <c r="BK245" s="245">
        <f>ROUND(I245*H245,2)</f>
        <v>0</v>
      </c>
      <c r="BL245" s="15" t="s">
        <v>1567</v>
      </c>
      <c r="BM245" s="244" t="s">
        <v>1722</v>
      </c>
    </row>
    <row r="246" spans="1:47" s="2" customFormat="1" ht="12">
      <c r="A246" s="36"/>
      <c r="B246" s="37"/>
      <c r="C246" s="38"/>
      <c r="D246" s="246" t="s">
        <v>144</v>
      </c>
      <c r="E246" s="38"/>
      <c r="F246" s="247" t="s">
        <v>1721</v>
      </c>
      <c r="G246" s="38"/>
      <c r="H246" s="38"/>
      <c r="I246" s="142"/>
      <c r="J246" s="38"/>
      <c r="K246" s="38"/>
      <c r="L246" s="42"/>
      <c r="M246" s="248"/>
      <c r="N246" s="249"/>
      <c r="O246" s="89"/>
      <c r="P246" s="89"/>
      <c r="Q246" s="89"/>
      <c r="R246" s="89"/>
      <c r="S246" s="89"/>
      <c r="T246" s="9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144</v>
      </c>
      <c r="AU246" s="15" t="s">
        <v>85</v>
      </c>
    </row>
    <row r="247" spans="1:51" s="13" customFormat="1" ht="12">
      <c r="A247" s="13"/>
      <c r="B247" s="251"/>
      <c r="C247" s="252"/>
      <c r="D247" s="246" t="s">
        <v>183</v>
      </c>
      <c r="E247" s="253" t="s">
        <v>1</v>
      </c>
      <c r="F247" s="254" t="s">
        <v>1723</v>
      </c>
      <c r="G247" s="252"/>
      <c r="H247" s="255">
        <v>168.64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1" t="s">
        <v>183</v>
      </c>
      <c r="AU247" s="261" t="s">
        <v>85</v>
      </c>
      <c r="AV247" s="13" t="s">
        <v>85</v>
      </c>
      <c r="AW247" s="13" t="s">
        <v>31</v>
      </c>
      <c r="AX247" s="13" t="s">
        <v>83</v>
      </c>
      <c r="AY247" s="261" t="s">
        <v>135</v>
      </c>
    </row>
    <row r="248" spans="1:65" s="2" customFormat="1" ht="16.5" customHeight="1">
      <c r="A248" s="36"/>
      <c r="B248" s="37"/>
      <c r="C248" s="233" t="s">
        <v>531</v>
      </c>
      <c r="D248" s="233" t="s">
        <v>137</v>
      </c>
      <c r="E248" s="234" t="s">
        <v>1724</v>
      </c>
      <c r="F248" s="235" t="s">
        <v>1725</v>
      </c>
      <c r="G248" s="236" t="s">
        <v>154</v>
      </c>
      <c r="H248" s="237">
        <v>9</v>
      </c>
      <c r="I248" s="238"/>
      <c r="J248" s="239">
        <f>ROUND(I248*H248,2)</f>
        <v>0</v>
      </c>
      <c r="K248" s="235" t="s">
        <v>1</v>
      </c>
      <c r="L248" s="42"/>
      <c r="M248" s="240" t="s">
        <v>1</v>
      </c>
      <c r="N248" s="241" t="s">
        <v>40</v>
      </c>
      <c r="O248" s="89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44" t="s">
        <v>934</v>
      </c>
      <c r="AT248" s="244" t="s">
        <v>137</v>
      </c>
      <c r="AU248" s="244" t="s">
        <v>85</v>
      </c>
      <c r="AY248" s="15" t="s">
        <v>135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15" t="s">
        <v>83</v>
      </c>
      <c r="BK248" s="245">
        <f>ROUND(I248*H248,2)</f>
        <v>0</v>
      </c>
      <c r="BL248" s="15" t="s">
        <v>934</v>
      </c>
      <c r="BM248" s="244" t="s">
        <v>1726</v>
      </c>
    </row>
    <row r="249" spans="1:47" s="2" customFormat="1" ht="12">
      <c r="A249" s="36"/>
      <c r="B249" s="37"/>
      <c r="C249" s="38"/>
      <c r="D249" s="246" t="s">
        <v>144</v>
      </c>
      <c r="E249" s="38"/>
      <c r="F249" s="247" t="s">
        <v>1727</v>
      </c>
      <c r="G249" s="38"/>
      <c r="H249" s="38"/>
      <c r="I249" s="142"/>
      <c r="J249" s="38"/>
      <c r="K249" s="38"/>
      <c r="L249" s="42"/>
      <c r="M249" s="248"/>
      <c r="N249" s="249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144</v>
      </c>
      <c r="AU249" s="15" t="s">
        <v>85</v>
      </c>
    </row>
    <row r="250" spans="1:47" s="2" customFormat="1" ht="12">
      <c r="A250" s="36"/>
      <c r="B250" s="37"/>
      <c r="C250" s="38"/>
      <c r="D250" s="246" t="s">
        <v>181</v>
      </c>
      <c r="E250" s="38"/>
      <c r="F250" s="250" t="s">
        <v>1728</v>
      </c>
      <c r="G250" s="38"/>
      <c r="H250" s="38"/>
      <c r="I250" s="142"/>
      <c r="J250" s="38"/>
      <c r="K250" s="38"/>
      <c r="L250" s="42"/>
      <c r="M250" s="248"/>
      <c r="N250" s="249"/>
      <c r="O250" s="89"/>
      <c r="P250" s="89"/>
      <c r="Q250" s="89"/>
      <c r="R250" s="89"/>
      <c r="S250" s="89"/>
      <c r="T250" s="90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5" t="s">
        <v>181</v>
      </c>
      <c r="AU250" s="15" t="s">
        <v>85</v>
      </c>
    </row>
    <row r="251" spans="1:65" s="2" customFormat="1" ht="16.5" customHeight="1">
      <c r="A251" s="36"/>
      <c r="B251" s="37"/>
      <c r="C251" s="265" t="s">
        <v>536</v>
      </c>
      <c r="D251" s="265" t="s">
        <v>510</v>
      </c>
      <c r="E251" s="266" t="s">
        <v>1729</v>
      </c>
      <c r="F251" s="267" t="s">
        <v>1730</v>
      </c>
      <c r="G251" s="268" t="s">
        <v>154</v>
      </c>
      <c r="H251" s="269">
        <v>7</v>
      </c>
      <c r="I251" s="270"/>
      <c r="J251" s="271">
        <f>ROUND(I251*H251,2)</f>
        <v>0</v>
      </c>
      <c r="K251" s="267" t="s">
        <v>141</v>
      </c>
      <c r="L251" s="272"/>
      <c r="M251" s="273" t="s">
        <v>1</v>
      </c>
      <c r="N251" s="274" t="s">
        <v>40</v>
      </c>
      <c r="O251" s="89"/>
      <c r="P251" s="242">
        <f>O251*H251</f>
        <v>0</v>
      </c>
      <c r="Q251" s="242">
        <v>0.00016</v>
      </c>
      <c r="R251" s="242">
        <f>Q251*H251</f>
        <v>0.0011200000000000001</v>
      </c>
      <c r="S251" s="242">
        <v>0</v>
      </c>
      <c r="T251" s="243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44" t="s">
        <v>1567</v>
      </c>
      <c r="AT251" s="244" t="s">
        <v>510</v>
      </c>
      <c r="AU251" s="244" t="s">
        <v>85</v>
      </c>
      <c r="AY251" s="15" t="s">
        <v>135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15" t="s">
        <v>83</v>
      </c>
      <c r="BK251" s="245">
        <f>ROUND(I251*H251,2)</f>
        <v>0</v>
      </c>
      <c r="BL251" s="15" t="s">
        <v>1567</v>
      </c>
      <c r="BM251" s="244" t="s">
        <v>1731</v>
      </c>
    </row>
    <row r="252" spans="1:47" s="2" customFormat="1" ht="12">
      <c r="A252" s="36"/>
      <c r="B252" s="37"/>
      <c r="C252" s="38"/>
      <c r="D252" s="246" t="s">
        <v>144</v>
      </c>
      <c r="E252" s="38"/>
      <c r="F252" s="247" t="s">
        <v>1730</v>
      </c>
      <c r="G252" s="38"/>
      <c r="H252" s="38"/>
      <c r="I252" s="142"/>
      <c r="J252" s="38"/>
      <c r="K252" s="38"/>
      <c r="L252" s="42"/>
      <c r="M252" s="248"/>
      <c r="N252" s="249"/>
      <c r="O252" s="89"/>
      <c r="P252" s="89"/>
      <c r="Q252" s="89"/>
      <c r="R252" s="89"/>
      <c r="S252" s="89"/>
      <c r="T252" s="90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144</v>
      </c>
      <c r="AU252" s="15" t="s">
        <v>85</v>
      </c>
    </row>
    <row r="253" spans="1:65" s="2" customFormat="1" ht="16.5" customHeight="1">
      <c r="A253" s="36"/>
      <c r="B253" s="37"/>
      <c r="C253" s="265" t="s">
        <v>541</v>
      </c>
      <c r="D253" s="265" t="s">
        <v>510</v>
      </c>
      <c r="E253" s="266" t="s">
        <v>1732</v>
      </c>
      <c r="F253" s="267" t="s">
        <v>1733</v>
      </c>
      <c r="G253" s="268" t="s">
        <v>154</v>
      </c>
      <c r="H253" s="269">
        <v>9</v>
      </c>
      <c r="I253" s="270"/>
      <c r="J253" s="271">
        <f>ROUND(I253*H253,2)</f>
        <v>0</v>
      </c>
      <c r="K253" s="267" t="s">
        <v>141</v>
      </c>
      <c r="L253" s="272"/>
      <c r="M253" s="273" t="s">
        <v>1</v>
      </c>
      <c r="N253" s="274" t="s">
        <v>40</v>
      </c>
      <c r="O253" s="89"/>
      <c r="P253" s="242">
        <f>O253*H253</f>
        <v>0</v>
      </c>
      <c r="Q253" s="242">
        <v>0.00023</v>
      </c>
      <c r="R253" s="242">
        <f>Q253*H253</f>
        <v>0.0020700000000000002</v>
      </c>
      <c r="S253" s="242">
        <v>0</v>
      </c>
      <c r="T253" s="24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44" t="s">
        <v>1567</v>
      </c>
      <c r="AT253" s="244" t="s">
        <v>510</v>
      </c>
      <c r="AU253" s="244" t="s">
        <v>85</v>
      </c>
      <c r="AY253" s="15" t="s">
        <v>135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15" t="s">
        <v>83</v>
      </c>
      <c r="BK253" s="245">
        <f>ROUND(I253*H253,2)</f>
        <v>0</v>
      </c>
      <c r="BL253" s="15" t="s">
        <v>1567</v>
      </c>
      <c r="BM253" s="244" t="s">
        <v>1734</v>
      </c>
    </row>
    <row r="254" spans="1:47" s="2" customFormat="1" ht="12">
      <c r="A254" s="36"/>
      <c r="B254" s="37"/>
      <c r="C254" s="38"/>
      <c r="D254" s="246" t="s">
        <v>144</v>
      </c>
      <c r="E254" s="38"/>
      <c r="F254" s="247" t="s">
        <v>1733</v>
      </c>
      <c r="G254" s="38"/>
      <c r="H254" s="38"/>
      <c r="I254" s="142"/>
      <c r="J254" s="38"/>
      <c r="K254" s="38"/>
      <c r="L254" s="42"/>
      <c r="M254" s="248"/>
      <c r="N254" s="249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144</v>
      </c>
      <c r="AU254" s="15" t="s">
        <v>85</v>
      </c>
    </row>
    <row r="255" spans="1:65" s="2" customFormat="1" ht="16.5" customHeight="1">
      <c r="A255" s="36"/>
      <c r="B255" s="37"/>
      <c r="C255" s="233" t="s">
        <v>547</v>
      </c>
      <c r="D255" s="233" t="s">
        <v>137</v>
      </c>
      <c r="E255" s="234" t="s">
        <v>1735</v>
      </c>
      <c r="F255" s="235" t="s">
        <v>1725</v>
      </c>
      <c r="G255" s="236" t="s">
        <v>154</v>
      </c>
      <c r="H255" s="237">
        <v>7</v>
      </c>
      <c r="I255" s="238"/>
      <c r="J255" s="239">
        <f>ROUND(I255*H255,2)</f>
        <v>0</v>
      </c>
      <c r="K255" s="235" t="s">
        <v>1</v>
      </c>
      <c r="L255" s="42"/>
      <c r="M255" s="240" t="s">
        <v>1</v>
      </c>
      <c r="N255" s="241" t="s">
        <v>40</v>
      </c>
      <c r="O255" s="89"/>
      <c r="P255" s="242">
        <f>O255*H255</f>
        <v>0</v>
      </c>
      <c r="Q255" s="242">
        <v>0</v>
      </c>
      <c r="R255" s="242">
        <f>Q255*H255</f>
        <v>0</v>
      </c>
      <c r="S255" s="242">
        <v>0</v>
      </c>
      <c r="T255" s="243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44" t="s">
        <v>934</v>
      </c>
      <c r="AT255" s="244" t="s">
        <v>137</v>
      </c>
      <c r="AU255" s="244" t="s">
        <v>85</v>
      </c>
      <c r="AY255" s="15" t="s">
        <v>135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15" t="s">
        <v>83</v>
      </c>
      <c r="BK255" s="245">
        <f>ROUND(I255*H255,2)</f>
        <v>0</v>
      </c>
      <c r="BL255" s="15" t="s">
        <v>934</v>
      </c>
      <c r="BM255" s="244" t="s">
        <v>1736</v>
      </c>
    </row>
    <row r="256" spans="1:47" s="2" customFormat="1" ht="12">
      <c r="A256" s="36"/>
      <c r="B256" s="37"/>
      <c r="C256" s="38"/>
      <c r="D256" s="246" t="s">
        <v>144</v>
      </c>
      <c r="E256" s="38"/>
      <c r="F256" s="247" t="s">
        <v>1727</v>
      </c>
      <c r="G256" s="38"/>
      <c r="H256" s="38"/>
      <c r="I256" s="142"/>
      <c r="J256" s="38"/>
      <c r="K256" s="38"/>
      <c r="L256" s="42"/>
      <c r="M256" s="248"/>
      <c r="N256" s="249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144</v>
      </c>
      <c r="AU256" s="15" t="s">
        <v>85</v>
      </c>
    </row>
    <row r="257" spans="1:47" s="2" customFormat="1" ht="12">
      <c r="A257" s="36"/>
      <c r="B257" s="37"/>
      <c r="C257" s="38"/>
      <c r="D257" s="246" t="s">
        <v>181</v>
      </c>
      <c r="E257" s="38"/>
      <c r="F257" s="250" t="s">
        <v>1737</v>
      </c>
      <c r="G257" s="38"/>
      <c r="H257" s="38"/>
      <c r="I257" s="142"/>
      <c r="J257" s="38"/>
      <c r="K257" s="38"/>
      <c r="L257" s="42"/>
      <c r="M257" s="248"/>
      <c r="N257" s="249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181</v>
      </c>
      <c r="AU257" s="15" t="s">
        <v>85</v>
      </c>
    </row>
    <row r="258" spans="1:65" s="2" customFormat="1" ht="21.75" customHeight="1">
      <c r="A258" s="36"/>
      <c r="B258" s="37"/>
      <c r="C258" s="233" t="s">
        <v>552</v>
      </c>
      <c r="D258" s="233" t="s">
        <v>137</v>
      </c>
      <c r="E258" s="234" t="s">
        <v>1738</v>
      </c>
      <c r="F258" s="235" t="s">
        <v>1739</v>
      </c>
      <c r="G258" s="236" t="s">
        <v>292</v>
      </c>
      <c r="H258" s="237">
        <v>110</v>
      </c>
      <c r="I258" s="238"/>
      <c r="J258" s="239">
        <f>ROUND(I258*H258,2)</f>
        <v>0</v>
      </c>
      <c r="K258" s="235" t="s">
        <v>141</v>
      </c>
      <c r="L258" s="42"/>
      <c r="M258" s="240" t="s">
        <v>1</v>
      </c>
      <c r="N258" s="241" t="s">
        <v>40</v>
      </c>
      <c r="O258" s="89"/>
      <c r="P258" s="242">
        <f>O258*H258</f>
        <v>0</v>
      </c>
      <c r="Q258" s="242">
        <v>0</v>
      </c>
      <c r="R258" s="242">
        <f>Q258*H258</f>
        <v>0</v>
      </c>
      <c r="S258" s="242">
        <v>0</v>
      </c>
      <c r="T258" s="243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44" t="s">
        <v>934</v>
      </c>
      <c r="AT258" s="244" t="s">
        <v>137</v>
      </c>
      <c r="AU258" s="244" t="s">
        <v>85</v>
      </c>
      <c r="AY258" s="15" t="s">
        <v>135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15" t="s">
        <v>83</v>
      </c>
      <c r="BK258" s="245">
        <f>ROUND(I258*H258,2)</f>
        <v>0</v>
      </c>
      <c r="BL258" s="15" t="s">
        <v>934</v>
      </c>
      <c r="BM258" s="244" t="s">
        <v>1740</v>
      </c>
    </row>
    <row r="259" spans="1:47" s="2" customFormat="1" ht="12">
      <c r="A259" s="36"/>
      <c r="B259" s="37"/>
      <c r="C259" s="38"/>
      <c r="D259" s="246" t="s">
        <v>144</v>
      </c>
      <c r="E259" s="38"/>
      <c r="F259" s="247" t="s">
        <v>1741</v>
      </c>
      <c r="G259" s="38"/>
      <c r="H259" s="38"/>
      <c r="I259" s="142"/>
      <c r="J259" s="38"/>
      <c r="K259" s="38"/>
      <c r="L259" s="42"/>
      <c r="M259" s="248"/>
      <c r="N259" s="249"/>
      <c r="O259" s="89"/>
      <c r="P259" s="89"/>
      <c r="Q259" s="89"/>
      <c r="R259" s="89"/>
      <c r="S259" s="89"/>
      <c r="T259" s="90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5" t="s">
        <v>144</v>
      </c>
      <c r="AU259" s="15" t="s">
        <v>85</v>
      </c>
    </row>
    <row r="260" spans="1:47" s="2" customFormat="1" ht="12">
      <c r="A260" s="36"/>
      <c r="B260" s="37"/>
      <c r="C260" s="38"/>
      <c r="D260" s="246" t="s">
        <v>181</v>
      </c>
      <c r="E260" s="38"/>
      <c r="F260" s="250" t="s">
        <v>1742</v>
      </c>
      <c r="G260" s="38"/>
      <c r="H260" s="38"/>
      <c r="I260" s="142"/>
      <c r="J260" s="38"/>
      <c r="K260" s="38"/>
      <c r="L260" s="42"/>
      <c r="M260" s="248"/>
      <c r="N260" s="249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181</v>
      </c>
      <c r="AU260" s="15" t="s">
        <v>85</v>
      </c>
    </row>
    <row r="261" spans="1:65" s="2" customFormat="1" ht="16.5" customHeight="1">
      <c r="A261" s="36"/>
      <c r="B261" s="37"/>
      <c r="C261" s="265" t="s">
        <v>557</v>
      </c>
      <c r="D261" s="265" t="s">
        <v>510</v>
      </c>
      <c r="E261" s="266" t="s">
        <v>1743</v>
      </c>
      <c r="F261" s="267" t="s">
        <v>1744</v>
      </c>
      <c r="G261" s="268" t="s">
        <v>292</v>
      </c>
      <c r="H261" s="269">
        <v>115.5</v>
      </c>
      <c r="I261" s="270"/>
      <c r="J261" s="271">
        <f>ROUND(I261*H261,2)</f>
        <v>0</v>
      </c>
      <c r="K261" s="267" t="s">
        <v>141</v>
      </c>
      <c r="L261" s="272"/>
      <c r="M261" s="273" t="s">
        <v>1</v>
      </c>
      <c r="N261" s="274" t="s">
        <v>40</v>
      </c>
      <c r="O261" s="89"/>
      <c r="P261" s="242">
        <f>O261*H261</f>
        <v>0</v>
      </c>
      <c r="Q261" s="242">
        <v>0.00012</v>
      </c>
      <c r="R261" s="242">
        <f>Q261*H261</f>
        <v>0.01386</v>
      </c>
      <c r="S261" s="242">
        <v>0</v>
      </c>
      <c r="T261" s="243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44" t="s">
        <v>1567</v>
      </c>
      <c r="AT261" s="244" t="s">
        <v>510</v>
      </c>
      <c r="AU261" s="244" t="s">
        <v>85</v>
      </c>
      <c r="AY261" s="15" t="s">
        <v>135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15" t="s">
        <v>83</v>
      </c>
      <c r="BK261" s="245">
        <f>ROUND(I261*H261,2)</f>
        <v>0</v>
      </c>
      <c r="BL261" s="15" t="s">
        <v>1567</v>
      </c>
      <c r="BM261" s="244" t="s">
        <v>1745</v>
      </c>
    </row>
    <row r="262" spans="1:47" s="2" customFormat="1" ht="12">
      <c r="A262" s="36"/>
      <c r="B262" s="37"/>
      <c r="C262" s="38"/>
      <c r="D262" s="246" t="s">
        <v>144</v>
      </c>
      <c r="E262" s="38"/>
      <c r="F262" s="247" t="s">
        <v>1744</v>
      </c>
      <c r="G262" s="38"/>
      <c r="H262" s="38"/>
      <c r="I262" s="142"/>
      <c r="J262" s="38"/>
      <c r="K262" s="38"/>
      <c r="L262" s="42"/>
      <c r="M262" s="248"/>
      <c r="N262" s="249"/>
      <c r="O262" s="89"/>
      <c r="P262" s="89"/>
      <c r="Q262" s="89"/>
      <c r="R262" s="89"/>
      <c r="S262" s="89"/>
      <c r="T262" s="90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5" t="s">
        <v>144</v>
      </c>
      <c r="AU262" s="15" t="s">
        <v>85</v>
      </c>
    </row>
    <row r="263" spans="1:51" s="13" customFormat="1" ht="12">
      <c r="A263" s="13"/>
      <c r="B263" s="251"/>
      <c r="C263" s="252"/>
      <c r="D263" s="246" t="s">
        <v>183</v>
      </c>
      <c r="E263" s="253" t="s">
        <v>1</v>
      </c>
      <c r="F263" s="254" t="s">
        <v>1746</v>
      </c>
      <c r="G263" s="252"/>
      <c r="H263" s="255">
        <v>115.5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1" t="s">
        <v>183</v>
      </c>
      <c r="AU263" s="261" t="s">
        <v>85</v>
      </c>
      <c r="AV263" s="13" t="s">
        <v>85</v>
      </c>
      <c r="AW263" s="13" t="s">
        <v>31</v>
      </c>
      <c r="AX263" s="13" t="s">
        <v>83</v>
      </c>
      <c r="AY263" s="261" t="s">
        <v>135</v>
      </c>
    </row>
    <row r="264" spans="1:65" s="2" customFormat="1" ht="21.75" customHeight="1">
      <c r="A264" s="36"/>
      <c r="B264" s="37"/>
      <c r="C264" s="233" t="s">
        <v>899</v>
      </c>
      <c r="D264" s="233" t="s">
        <v>137</v>
      </c>
      <c r="E264" s="234" t="s">
        <v>1747</v>
      </c>
      <c r="F264" s="235" t="s">
        <v>1748</v>
      </c>
      <c r="G264" s="236" t="s">
        <v>292</v>
      </c>
      <c r="H264" s="237">
        <v>170</v>
      </c>
      <c r="I264" s="238"/>
      <c r="J264" s="239">
        <f>ROUND(I264*H264,2)</f>
        <v>0</v>
      </c>
      <c r="K264" s="235" t="s">
        <v>141</v>
      </c>
      <c r="L264" s="42"/>
      <c r="M264" s="240" t="s">
        <v>1</v>
      </c>
      <c r="N264" s="241" t="s">
        <v>40</v>
      </c>
      <c r="O264" s="89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44" t="s">
        <v>934</v>
      </c>
      <c r="AT264" s="244" t="s">
        <v>137</v>
      </c>
      <c r="AU264" s="244" t="s">
        <v>85</v>
      </c>
      <c r="AY264" s="15" t="s">
        <v>135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5" t="s">
        <v>83</v>
      </c>
      <c r="BK264" s="245">
        <f>ROUND(I264*H264,2)</f>
        <v>0</v>
      </c>
      <c r="BL264" s="15" t="s">
        <v>934</v>
      </c>
      <c r="BM264" s="244" t="s">
        <v>1749</v>
      </c>
    </row>
    <row r="265" spans="1:47" s="2" customFormat="1" ht="12">
      <c r="A265" s="36"/>
      <c r="B265" s="37"/>
      <c r="C265" s="38"/>
      <c r="D265" s="246" t="s">
        <v>144</v>
      </c>
      <c r="E265" s="38"/>
      <c r="F265" s="247" t="s">
        <v>1750</v>
      </c>
      <c r="G265" s="38"/>
      <c r="H265" s="38"/>
      <c r="I265" s="142"/>
      <c r="J265" s="38"/>
      <c r="K265" s="38"/>
      <c r="L265" s="42"/>
      <c r="M265" s="248"/>
      <c r="N265" s="249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144</v>
      </c>
      <c r="AU265" s="15" t="s">
        <v>85</v>
      </c>
    </row>
    <row r="266" spans="1:47" s="2" customFormat="1" ht="12">
      <c r="A266" s="36"/>
      <c r="B266" s="37"/>
      <c r="C266" s="38"/>
      <c r="D266" s="246" t="s">
        <v>181</v>
      </c>
      <c r="E266" s="38"/>
      <c r="F266" s="250" t="s">
        <v>1751</v>
      </c>
      <c r="G266" s="38"/>
      <c r="H266" s="38"/>
      <c r="I266" s="142"/>
      <c r="J266" s="38"/>
      <c r="K266" s="38"/>
      <c r="L266" s="42"/>
      <c r="M266" s="248"/>
      <c r="N266" s="249"/>
      <c r="O266" s="89"/>
      <c r="P266" s="89"/>
      <c r="Q266" s="89"/>
      <c r="R266" s="89"/>
      <c r="S266" s="89"/>
      <c r="T266" s="90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5" t="s">
        <v>181</v>
      </c>
      <c r="AU266" s="15" t="s">
        <v>85</v>
      </c>
    </row>
    <row r="267" spans="1:65" s="2" customFormat="1" ht="16.5" customHeight="1">
      <c r="A267" s="36"/>
      <c r="B267" s="37"/>
      <c r="C267" s="265" t="s">
        <v>904</v>
      </c>
      <c r="D267" s="265" t="s">
        <v>510</v>
      </c>
      <c r="E267" s="266" t="s">
        <v>1752</v>
      </c>
      <c r="F267" s="267" t="s">
        <v>1753</v>
      </c>
      <c r="G267" s="268" t="s">
        <v>292</v>
      </c>
      <c r="H267" s="269">
        <v>181.9</v>
      </c>
      <c r="I267" s="270"/>
      <c r="J267" s="271">
        <f>ROUND(I267*H267,2)</f>
        <v>0</v>
      </c>
      <c r="K267" s="267" t="s">
        <v>141</v>
      </c>
      <c r="L267" s="272"/>
      <c r="M267" s="273" t="s">
        <v>1</v>
      </c>
      <c r="N267" s="274" t="s">
        <v>40</v>
      </c>
      <c r="O267" s="89"/>
      <c r="P267" s="242">
        <f>O267*H267</f>
        <v>0</v>
      </c>
      <c r="Q267" s="242">
        <v>0.00063</v>
      </c>
      <c r="R267" s="242">
        <f>Q267*H267</f>
        <v>0.114597</v>
      </c>
      <c r="S267" s="242">
        <v>0</v>
      </c>
      <c r="T267" s="24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44" t="s">
        <v>1567</v>
      </c>
      <c r="AT267" s="244" t="s">
        <v>510</v>
      </c>
      <c r="AU267" s="244" t="s">
        <v>85</v>
      </c>
      <c r="AY267" s="15" t="s">
        <v>135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5" t="s">
        <v>83</v>
      </c>
      <c r="BK267" s="245">
        <f>ROUND(I267*H267,2)</f>
        <v>0</v>
      </c>
      <c r="BL267" s="15" t="s">
        <v>1567</v>
      </c>
      <c r="BM267" s="244" t="s">
        <v>1754</v>
      </c>
    </row>
    <row r="268" spans="1:47" s="2" customFormat="1" ht="12">
      <c r="A268" s="36"/>
      <c r="B268" s="37"/>
      <c r="C268" s="38"/>
      <c r="D268" s="246" t="s">
        <v>144</v>
      </c>
      <c r="E268" s="38"/>
      <c r="F268" s="247" t="s">
        <v>1753</v>
      </c>
      <c r="G268" s="38"/>
      <c r="H268" s="38"/>
      <c r="I268" s="142"/>
      <c r="J268" s="38"/>
      <c r="K268" s="38"/>
      <c r="L268" s="42"/>
      <c r="M268" s="248"/>
      <c r="N268" s="249"/>
      <c r="O268" s="89"/>
      <c r="P268" s="89"/>
      <c r="Q268" s="89"/>
      <c r="R268" s="89"/>
      <c r="S268" s="89"/>
      <c r="T268" s="90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144</v>
      </c>
      <c r="AU268" s="15" t="s">
        <v>85</v>
      </c>
    </row>
    <row r="269" spans="1:51" s="13" customFormat="1" ht="12">
      <c r="A269" s="13"/>
      <c r="B269" s="251"/>
      <c r="C269" s="252"/>
      <c r="D269" s="246" t="s">
        <v>183</v>
      </c>
      <c r="E269" s="253" t="s">
        <v>1</v>
      </c>
      <c r="F269" s="254" t="s">
        <v>1755</v>
      </c>
      <c r="G269" s="252"/>
      <c r="H269" s="255">
        <v>181.9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183</v>
      </c>
      <c r="AU269" s="261" t="s">
        <v>85</v>
      </c>
      <c r="AV269" s="13" t="s">
        <v>85</v>
      </c>
      <c r="AW269" s="13" t="s">
        <v>31</v>
      </c>
      <c r="AX269" s="13" t="s">
        <v>83</v>
      </c>
      <c r="AY269" s="261" t="s">
        <v>135</v>
      </c>
    </row>
    <row r="270" spans="1:65" s="2" customFormat="1" ht="21.75" customHeight="1">
      <c r="A270" s="36"/>
      <c r="B270" s="37"/>
      <c r="C270" s="233" t="s">
        <v>910</v>
      </c>
      <c r="D270" s="233" t="s">
        <v>137</v>
      </c>
      <c r="E270" s="234" t="s">
        <v>1756</v>
      </c>
      <c r="F270" s="235" t="s">
        <v>1757</v>
      </c>
      <c r="G270" s="236" t="s">
        <v>292</v>
      </c>
      <c r="H270" s="237">
        <v>90</v>
      </c>
      <c r="I270" s="238"/>
      <c r="J270" s="239">
        <f>ROUND(I270*H270,2)</f>
        <v>0</v>
      </c>
      <c r="K270" s="235" t="s">
        <v>141</v>
      </c>
      <c r="L270" s="42"/>
      <c r="M270" s="240" t="s">
        <v>1</v>
      </c>
      <c r="N270" s="241" t="s">
        <v>40</v>
      </c>
      <c r="O270" s="89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44" t="s">
        <v>934</v>
      </c>
      <c r="AT270" s="244" t="s">
        <v>137</v>
      </c>
      <c r="AU270" s="244" t="s">
        <v>85</v>
      </c>
      <c r="AY270" s="15" t="s">
        <v>135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15" t="s">
        <v>83</v>
      </c>
      <c r="BK270" s="245">
        <f>ROUND(I270*H270,2)</f>
        <v>0</v>
      </c>
      <c r="BL270" s="15" t="s">
        <v>934</v>
      </c>
      <c r="BM270" s="244" t="s">
        <v>1758</v>
      </c>
    </row>
    <row r="271" spans="1:47" s="2" customFormat="1" ht="12">
      <c r="A271" s="36"/>
      <c r="B271" s="37"/>
      <c r="C271" s="38"/>
      <c r="D271" s="246" t="s">
        <v>144</v>
      </c>
      <c r="E271" s="38"/>
      <c r="F271" s="247" t="s">
        <v>1759</v>
      </c>
      <c r="G271" s="38"/>
      <c r="H271" s="38"/>
      <c r="I271" s="142"/>
      <c r="J271" s="38"/>
      <c r="K271" s="38"/>
      <c r="L271" s="42"/>
      <c r="M271" s="248"/>
      <c r="N271" s="249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144</v>
      </c>
      <c r="AU271" s="15" t="s">
        <v>85</v>
      </c>
    </row>
    <row r="272" spans="1:47" s="2" customFormat="1" ht="12">
      <c r="A272" s="36"/>
      <c r="B272" s="37"/>
      <c r="C272" s="38"/>
      <c r="D272" s="246" t="s">
        <v>181</v>
      </c>
      <c r="E272" s="38"/>
      <c r="F272" s="250" t="s">
        <v>1760</v>
      </c>
      <c r="G272" s="38"/>
      <c r="H272" s="38"/>
      <c r="I272" s="142"/>
      <c r="J272" s="38"/>
      <c r="K272" s="38"/>
      <c r="L272" s="42"/>
      <c r="M272" s="248"/>
      <c r="N272" s="249"/>
      <c r="O272" s="89"/>
      <c r="P272" s="89"/>
      <c r="Q272" s="89"/>
      <c r="R272" s="89"/>
      <c r="S272" s="89"/>
      <c r="T272" s="90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5" t="s">
        <v>181</v>
      </c>
      <c r="AU272" s="15" t="s">
        <v>85</v>
      </c>
    </row>
    <row r="273" spans="1:65" s="2" customFormat="1" ht="16.5" customHeight="1">
      <c r="A273" s="36"/>
      <c r="B273" s="37"/>
      <c r="C273" s="265" t="s">
        <v>916</v>
      </c>
      <c r="D273" s="265" t="s">
        <v>510</v>
      </c>
      <c r="E273" s="266" t="s">
        <v>1761</v>
      </c>
      <c r="F273" s="267" t="s">
        <v>1762</v>
      </c>
      <c r="G273" s="268" t="s">
        <v>292</v>
      </c>
      <c r="H273" s="269">
        <v>94.5</v>
      </c>
      <c r="I273" s="270"/>
      <c r="J273" s="271">
        <f>ROUND(I273*H273,2)</f>
        <v>0</v>
      </c>
      <c r="K273" s="267" t="s">
        <v>141</v>
      </c>
      <c r="L273" s="272"/>
      <c r="M273" s="273" t="s">
        <v>1</v>
      </c>
      <c r="N273" s="274" t="s">
        <v>40</v>
      </c>
      <c r="O273" s="89"/>
      <c r="P273" s="242">
        <f>O273*H273</f>
        <v>0</v>
      </c>
      <c r="Q273" s="242">
        <v>0.0009</v>
      </c>
      <c r="R273" s="242">
        <f>Q273*H273</f>
        <v>0.08505</v>
      </c>
      <c r="S273" s="242">
        <v>0</v>
      </c>
      <c r="T273" s="243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44" t="s">
        <v>1567</v>
      </c>
      <c r="AT273" s="244" t="s">
        <v>510</v>
      </c>
      <c r="AU273" s="244" t="s">
        <v>85</v>
      </c>
      <c r="AY273" s="15" t="s">
        <v>135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15" t="s">
        <v>83</v>
      </c>
      <c r="BK273" s="245">
        <f>ROUND(I273*H273,2)</f>
        <v>0</v>
      </c>
      <c r="BL273" s="15" t="s">
        <v>1567</v>
      </c>
      <c r="BM273" s="244" t="s">
        <v>1763</v>
      </c>
    </row>
    <row r="274" spans="1:47" s="2" customFormat="1" ht="12">
      <c r="A274" s="36"/>
      <c r="B274" s="37"/>
      <c r="C274" s="38"/>
      <c r="D274" s="246" t="s">
        <v>144</v>
      </c>
      <c r="E274" s="38"/>
      <c r="F274" s="247" t="s">
        <v>1762</v>
      </c>
      <c r="G274" s="38"/>
      <c r="H274" s="38"/>
      <c r="I274" s="142"/>
      <c r="J274" s="38"/>
      <c r="K274" s="38"/>
      <c r="L274" s="42"/>
      <c r="M274" s="248"/>
      <c r="N274" s="249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144</v>
      </c>
      <c r="AU274" s="15" t="s">
        <v>85</v>
      </c>
    </row>
    <row r="275" spans="1:51" s="13" customFormat="1" ht="12">
      <c r="A275" s="13"/>
      <c r="B275" s="251"/>
      <c r="C275" s="252"/>
      <c r="D275" s="246" t="s">
        <v>183</v>
      </c>
      <c r="E275" s="253" t="s">
        <v>1</v>
      </c>
      <c r="F275" s="254" t="s">
        <v>1764</v>
      </c>
      <c r="G275" s="252"/>
      <c r="H275" s="255">
        <v>94.5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1" t="s">
        <v>183</v>
      </c>
      <c r="AU275" s="261" t="s">
        <v>85</v>
      </c>
      <c r="AV275" s="13" t="s">
        <v>85</v>
      </c>
      <c r="AW275" s="13" t="s">
        <v>31</v>
      </c>
      <c r="AX275" s="13" t="s">
        <v>83</v>
      </c>
      <c r="AY275" s="261" t="s">
        <v>135</v>
      </c>
    </row>
    <row r="276" spans="1:65" s="2" customFormat="1" ht="21.75" customHeight="1">
      <c r="A276" s="36"/>
      <c r="B276" s="37"/>
      <c r="C276" s="233" t="s">
        <v>918</v>
      </c>
      <c r="D276" s="233" t="s">
        <v>137</v>
      </c>
      <c r="E276" s="234" t="s">
        <v>1765</v>
      </c>
      <c r="F276" s="235" t="s">
        <v>1766</v>
      </c>
      <c r="G276" s="236" t="s">
        <v>292</v>
      </c>
      <c r="H276" s="237">
        <v>65</v>
      </c>
      <c r="I276" s="238"/>
      <c r="J276" s="239">
        <f>ROUND(I276*H276,2)</f>
        <v>0</v>
      </c>
      <c r="K276" s="235" t="s">
        <v>141</v>
      </c>
      <c r="L276" s="42"/>
      <c r="M276" s="240" t="s">
        <v>1</v>
      </c>
      <c r="N276" s="241" t="s">
        <v>40</v>
      </c>
      <c r="O276" s="89"/>
      <c r="P276" s="242">
        <f>O276*H276</f>
        <v>0</v>
      </c>
      <c r="Q276" s="242">
        <v>0</v>
      </c>
      <c r="R276" s="242">
        <f>Q276*H276</f>
        <v>0</v>
      </c>
      <c r="S276" s="242">
        <v>0</v>
      </c>
      <c r="T276" s="24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44" t="s">
        <v>934</v>
      </c>
      <c r="AT276" s="244" t="s">
        <v>137</v>
      </c>
      <c r="AU276" s="244" t="s">
        <v>85</v>
      </c>
      <c r="AY276" s="15" t="s">
        <v>135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15" t="s">
        <v>83</v>
      </c>
      <c r="BK276" s="245">
        <f>ROUND(I276*H276,2)</f>
        <v>0</v>
      </c>
      <c r="BL276" s="15" t="s">
        <v>934</v>
      </c>
      <c r="BM276" s="244" t="s">
        <v>1767</v>
      </c>
    </row>
    <row r="277" spans="1:47" s="2" customFormat="1" ht="12">
      <c r="A277" s="36"/>
      <c r="B277" s="37"/>
      <c r="C277" s="38"/>
      <c r="D277" s="246" t="s">
        <v>144</v>
      </c>
      <c r="E277" s="38"/>
      <c r="F277" s="247" t="s">
        <v>1768</v>
      </c>
      <c r="G277" s="38"/>
      <c r="H277" s="38"/>
      <c r="I277" s="142"/>
      <c r="J277" s="38"/>
      <c r="K277" s="38"/>
      <c r="L277" s="42"/>
      <c r="M277" s="248"/>
      <c r="N277" s="249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144</v>
      </c>
      <c r="AU277" s="15" t="s">
        <v>85</v>
      </c>
    </row>
    <row r="278" spans="1:47" s="2" customFormat="1" ht="12">
      <c r="A278" s="36"/>
      <c r="B278" s="37"/>
      <c r="C278" s="38"/>
      <c r="D278" s="246" t="s">
        <v>181</v>
      </c>
      <c r="E278" s="38"/>
      <c r="F278" s="250" t="s">
        <v>1769</v>
      </c>
      <c r="G278" s="38"/>
      <c r="H278" s="38"/>
      <c r="I278" s="142"/>
      <c r="J278" s="38"/>
      <c r="K278" s="38"/>
      <c r="L278" s="42"/>
      <c r="M278" s="248"/>
      <c r="N278" s="249"/>
      <c r="O278" s="89"/>
      <c r="P278" s="89"/>
      <c r="Q278" s="89"/>
      <c r="R278" s="89"/>
      <c r="S278" s="89"/>
      <c r="T278" s="90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181</v>
      </c>
      <c r="AU278" s="15" t="s">
        <v>85</v>
      </c>
    </row>
    <row r="279" spans="1:65" s="2" customFormat="1" ht="16.5" customHeight="1">
      <c r="A279" s="36"/>
      <c r="B279" s="37"/>
      <c r="C279" s="265" t="s">
        <v>924</v>
      </c>
      <c r="D279" s="265" t="s">
        <v>510</v>
      </c>
      <c r="E279" s="266" t="s">
        <v>1770</v>
      </c>
      <c r="F279" s="267" t="s">
        <v>1771</v>
      </c>
      <c r="G279" s="268" t="s">
        <v>292</v>
      </c>
      <c r="H279" s="269">
        <v>69.55</v>
      </c>
      <c r="I279" s="270"/>
      <c r="J279" s="271">
        <f>ROUND(I279*H279,2)</f>
        <v>0</v>
      </c>
      <c r="K279" s="267" t="s">
        <v>141</v>
      </c>
      <c r="L279" s="272"/>
      <c r="M279" s="273" t="s">
        <v>1</v>
      </c>
      <c r="N279" s="274" t="s">
        <v>40</v>
      </c>
      <c r="O279" s="89"/>
      <c r="P279" s="242">
        <f>O279*H279</f>
        <v>0</v>
      </c>
      <c r="Q279" s="242">
        <v>0.00061</v>
      </c>
      <c r="R279" s="242">
        <f>Q279*H279</f>
        <v>0.0424255</v>
      </c>
      <c r="S279" s="242">
        <v>0</v>
      </c>
      <c r="T279" s="243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44" t="s">
        <v>1567</v>
      </c>
      <c r="AT279" s="244" t="s">
        <v>510</v>
      </c>
      <c r="AU279" s="244" t="s">
        <v>85</v>
      </c>
      <c r="AY279" s="15" t="s">
        <v>135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15" t="s">
        <v>83</v>
      </c>
      <c r="BK279" s="245">
        <f>ROUND(I279*H279,2)</f>
        <v>0</v>
      </c>
      <c r="BL279" s="15" t="s">
        <v>1567</v>
      </c>
      <c r="BM279" s="244" t="s">
        <v>1772</v>
      </c>
    </row>
    <row r="280" spans="1:47" s="2" customFormat="1" ht="12">
      <c r="A280" s="36"/>
      <c r="B280" s="37"/>
      <c r="C280" s="38"/>
      <c r="D280" s="246" t="s">
        <v>144</v>
      </c>
      <c r="E280" s="38"/>
      <c r="F280" s="247" t="s">
        <v>1771</v>
      </c>
      <c r="G280" s="38"/>
      <c r="H280" s="38"/>
      <c r="I280" s="142"/>
      <c r="J280" s="38"/>
      <c r="K280" s="38"/>
      <c r="L280" s="42"/>
      <c r="M280" s="248"/>
      <c r="N280" s="249"/>
      <c r="O280" s="89"/>
      <c r="P280" s="89"/>
      <c r="Q280" s="89"/>
      <c r="R280" s="89"/>
      <c r="S280" s="89"/>
      <c r="T280" s="90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5" t="s">
        <v>144</v>
      </c>
      <c r="AU280" s="15" t="s">
        <v>85</v>
      </c>
    </row>
    <row r="281" spans="1:51" s="13" customFormat="1" ht="12">
      <c r="A281" s="13"/>
      <c r="B281" s="251"/>
      <c r="C281" s="252"/>
      <c r="D281" s="246" t="s">
        <v>183</v>
      </c>
      <c r="E281" s="253" t="s">
        <v>1</v>
      </c>
      <c r="F281" s="254" t="s">
        <v>1773</v>
      </c>
      <c r="G281" s="252"/>
      <c r="H281" s="255">
        <v>69.55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183</v>
      </c>
      <c r="AU281" s="261" t="s">
        <v>85</v>
      </c>
      <c r="AV281" s="13" t="s">
        <v>85</v>
      </c>
      <c r="AW281" s="13" t="s">
        <v>31</v>
      </c>
      <c r="AX281" s="13" t="s">
        <v>83</v>
      </c>
      <c r="AY281" s="261" t="s">
        <v>135</v>
      </c>
    </row>
    <row r="282" spans="1:63" s="12" customFormat="1" ht="22.8" customHeight="1">
      <c r="A282" s="12"/>
      <c r="B282" s="217"/>
      <c r="C282" s="218"/>
      <c r="D282" s="219" t="s">
        <v>74</v>
      </c>
      <c r="E282" s="231" t="s">
        <v>1774</v>
      </c>
      <c r="F282" s="231" t="s">
        <v>1775</v>
      </c>
      <c r="G282" s="218"/>
      <c r="H282" s="218"/>
      <c r="I282" s="221"/>
      <c r="J282" s="232">
        <f>BK282</f>
        <v>0</v>
      </c>
      <c r="K282" s="218"/>
      <c r="L282" s="223"/>
      <c r="M282" s="224"/>
      <c r="N282" s="225"/>
      <c r="O282" s="225"/>
      <c r="P282" s="226">
        <f>SUM(P283:P327)</f>
        <v>0</v>
      </c>
      <c r="Q282" s="225"/>
      <c r="R282" s="226">
        <f>SUM(R283:R327)</f>
        <v>44.24868706000001</v>
      </c>
      <c r="S282" s="225"/>
      <c r="T282" s="227">
        <f>SUM(T283:T327)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8" t="s">
        <v>151</v>
      </c>
      <c r="AT282" s="229" t="s">
        <v>74</v>
      </c>
      <c r="AU282" s="229" t="s">
        <v>83</v>
      </c>
      <c r="AY282" s="228" t="s">
        <v>135</v>
      </c>
      <c r="BK282" s="230">
        <f>SUM(BK283:BK327)</f>
        <v>0</v>
      </c>
    </row>
    <row r="283" spans="1:65" s="2" customFormat="1" ht="21.75" customHeight="1">
      <c r="A283" s="36"/>
      <c r="B283" s="37"/>
      <c r="C283" s="233" t="s">
        <v>926</v>
      </c>
      <c r="D283" s="233" t="s">
        <v>137</v>
      </c>
      <c r="E283" s="234" t="s">
        <v>1776</v>
      </c>
      <c r="F283" s="235" t="s">
        <v>1777</v>
      </c>
      <c r="G283" s="236" t="s">
        <v>1778</v>
      </c>
      <c r="H283" s="237">
        <v>0.25</v>
      </c>
      <c r="I283" s="238"/>
      <c r="J283" s="239">
        <f>ROUND(I283*H283,2)</f>
        <v>0</v>
      </c>
      <c r="K283" s="235" t="s">
        <v>141</v>
      </c>
      <c r="L283" s="42"/>
      <c r="M283" s="240" t="s">
        <v>1</v>
      </c>
      <c r="N283" s="241" t="s">
        <v>40</v>
      </c>
      <c r="O283" s="89"/>
      <c r="P283" s="242">
        <f>O283*H283</f>
        <v>0</v>
      </c>
      <c r="Q283" s="242">
        <v>0.0088</v>
      </c>
      <c r="R283" s="242">
        <f>Q283*H283</f>
        <v>0.0022</v>
      </c>
      <c r="S283" s="242">
        <v>0</v>
      </c>
      <c r="T283" s="243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44" t="s">
        <v>934</v>
      </c>
      <c r="AT283" s="244" t="s">
        <v>137</v>
      </c>
      <c r="AU283" s="244" t="s">
        <v>85</v>
      </c>
      <c r="AY283" s="15" t="s">
        <v>135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15" t="s">
        <v>83</v>
      </c>
      <c r="BK283" s="245">
        <f>ROUND(I283*H283,2)</f>
        <v>0</v>
      </c>
      <c r="BL283" s="15" t="s">
        <v>934</v>
      </c>
      <c r="BM283" s="244" t="s">
        <v>1779</v>
      </c>
    </row>
    <row r="284" spans="1:47" s="2" customFormat="1" ht="12">
      <c r="A284" s="36"/>
      <c r="B284" s="37"/>
      <c r="C284" s="38"/>
      <c r="D284" s="246" t="s">
        <v>144</v>
      </c>
      <c r="E284" s="38"/>
      <c r="F284" s="247" t="s">
        <v>1780</v>
      </c>
      <c r="G284" s="38"/>
      <c r="H284" s="38"/>
      <c r="I284" s="142"/>
      <c r="J284" s="38"/>
      <c r="K284" s="38"/>
      <c r="L284" s="42"/>
      <c r="M284" s="248"/>
      <c r="N284" s="249"/>
      <c r="O284" s="89"/>
      <c r="P284" s="89"/>
      <c r="Q284" s="89"/>
      <c r="R284" s="89"/>
      <c r="S284" s="89"/>
      <c r="T284" s="90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144</v>
      </c>
      <c r="AU284" s="15" t="s">
        <v>85</v>
      </c>
    </row>
    <row r="285" spans="1:65" s="2" customFormat="1" ht="21.75" customHeight="1">
      <c r="A285" s="36"/>
      <c r="B285" s="37"/>
      <c r="C285" s="233" t="s">
        <v>930</v>
      </c>
      <c r="D285" s="233" t="s">
        <v>137</v>
      </c>
      <c r="E285" s="234" t="s">
        <v>1781</v>
      </c>
      <c r="F285" s="235" t="s">
        <v>1782</v>
      </c>
      <c r="G285" s="236" t="s">
        <v>148</v>
      </c>
      <c r="H285" s="237">
        <v>4.652</v>
      </c>
      <c r="I285" s="238"/>
      <c r="J285" s="239">
        <f>ROUND(I285*H285,2)</f>
        <v>0</v>
      </c>
      <c r="K285" s="235" t="s">
        <v>141</v>
      </c>
      <c r="L285" s="42"/>
      <c r="M285" s="240" t="s">
        <v>1</v>
      </c>
      <c r="N285" s="241" t="s">
        <v>40</v>
      </c>
      <c r="O285" s="89"/>
      <c r="P285" s="242">
        <f>O285*H285</f>
        <v>0</v>
      </c>
      <c r="Q285" s="242">
        <v>0</v>
      </c>
      <c r="R285" s="242">
        <f>Q285*H285</f>
        <v>0</v>
      </c>
      <c r="S285" s="242">
        <v>0</v>
      </c>
      <c r="T285" s="243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44" t="s">
        <v>934</v>
      </c>
      <c r="AT285" s="244" t="s">
        <v>137</v>
      </c>
      <c r="AU285" s="244" t="s">
        <v>85</v>
      </c>
      <c r="AY285" s="15" t="s">
        <v>135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15" t="s">
        <v>83</v>
      </c>
      <c r="BK285" s="245">
        <f>ROUND(I285*H285,2)</f>
        <v>0</v>
      </c>
      <c r="BL285" s="15" t="s">
        <v>934</v>
      </c>
      <c r="BM285" s="244" t="s">
        <v>1783</v>
      </c>
    </row>
    <row r="286" spans="1:47" s="2" customFormat="1" ht="12">
      <c r="A286" s="36"/>
      <c r="B286" s="37"/>
      <c r="C286" s="38"/>
      <c r="D286" s="246" t="s">
        <v>144</v>
      </c>
      <c r="E286" s="38"/>
      <c r="F286" s="247" t="s">
        <v>1784</v>
      </c>
      <c r="G286" s="38"/>
      <c r="H286" s="38"/>
      <c r="I286" s="142"/>
      <c r="J286" s="38"/>
      <c r="K286" s="38"/>
      <c r="L286" s="42"/>
      <c r="M286" s="248"/>
      <c r="N286" s="249"/>
      <c r="O286" s="89"/>
      <c r="P286" s="89"/>
      <c r="Q286" s="89"/>
      <c r="R286" s="89"/>
      <c r="S286" s="89"/>
      <c r="T286" s="90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144</v>
      </c>
      <c r="AU286" s="15" t="s">
        <v>85</v>
      </c>
    </row>
    <row r="287" spans="1:51" s="13" customFormat="1" ht="12">
      <c r="A287" s="13"/>
      <c r="B287" s="251"/>
      <c r="C287" s="252"/>
      <c r="D287" s="246" t="s">
        <v>183</v>
      </c>
      <c r="E287" s="253" t="s">
        <v>1</v>
      </c>
      <c r="F287" s="254" t="s">
        <v>1785</v>
      </c>
      <c r="G287" s="252"/>
      <c r="H287" s="255">
        <v>4.652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1" t="s">
        <v>183</v>
      </c>
      <c r="AU287" s="261" t="s">
        <v>85</v>
      </c>
      <c r="AV287" s="13" t="s">
        <v>85</v>
      </c>
      <c r="AW287" s="13" t="s">
        <v>31</v>
      </c>
      <c r="AX287" s="13" t="s">
        <v>83</v>
      </c>
      <c r="AY287" s="261" t="s">
        <v>135</v>
      </c>
    </row>
    <row r="288" spans="1:65" s="2" customFormat="1" ht="21.75" customHeight="1">
      <c r="A288" s="36"/>
      <c r="B288" s="37"/>
      <c r="C288" s="233" t="s">
        <v>932</v>
      </c>
      <c r="D288" s="233" t="s">
        <v>137</v>
      </c>
      <c r="E288" s="234" t="s">
        <v>1786</v>
      </c>
      <c r="F288" s="235" t="s">
        <v>1787</v>
      </c>
      <c r="G288" s="236" t="s">
        <v>148</v>
      </c>
      <c r="H288" s="237">
        <v>0.108</v>
      </c>
      <c r="I288" s="238"/>
      <c r="J288" s="239">
        <f>ROUND(I288*H288,2)</f>
        <v>0</v>
      </c>
      <c r="K288" s="235" t="s">
        <v>141</v>
      </c>
      <c r="L288" s="42"/>
      <c r="M288" s="240" t="s">
        <v>1</v>
      </c>
      <c r="N288" s="241" t="s">
        <v>40</v>
      </c>
      <c r="O288" s="89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44" t="s">
        <v>934</v>
      </c>
      <c r="AT288" s="244" t="s">
        <v>137</v>
      </c>
      <c r="AU288" s="244" t="s">
        <v>85</v>
      </c>
      <c r="AY288" s="15" t="s">
        <v>135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15" t="s">
        <v>83</v>
      </c>
      <c r="BK288" s="245">
        <f>ROUND(I288*H288,2)</f>
        <v>0</v>
      </c>
      <c r="BL288" s="15" t="s">
        <v>934</v>
      </c>
      <c r="BM288" s="244" t="s">
        <v>1788</v>
      </c>
    </row>
    <row r="289" spans="1:47" s="2" customFormat="1" ht="12">
      <c r="A289" s="36"/>
      <c r="B289" s="37"/>
      <c r="C289" s="38"/>
      <c r="D289" s="246" t="s">
        <v>144</v>
      </c>
      <c r="E289" s="38"/>
      <c r="F289" s="247" t="s">
        <v>1789</v>
      </c>
      <c r="G289" s="38"/>
      <c r="H289" s="38"/>
      <c r="I289" s="142"/>
      <c r="J289" s="38"/>
      <c r="K289" s="38"/>
      <c r="L289" s="42"/>
      <c r="M289" s="248"/>
      <c r="N289" s="249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5" t="s">
        <v>144</v>
      </c>
      <c r="AU289" s="15" t="s">
        <v>85</v>
      </c>
    </row>
    <row r="290" spans="1:47" s="2" customFormat="1" ht="12">
      <c r="A290" s="36"/>
      <c r="B290" s="37"/>
      <c r="C290" s="38"/>
      <c r="D290" s="246" t="s">
        <v>181</v>
      </c>
      <c r="E290" s="38"/>
      <c r="F290" s="250" t="s">
        <v>1790</v>
      </c>
      <c r="G290" s="38"/>
      <c r="H290" s="38"/>
      <c r="I290" s="142"/>
      <c r="J290" s="38"/>
      <c r="K290" s="38"/>
      <c r="L290" s="42"/>
      <c r="M290" s="248"/>
      <c r="N290" s="249"/>
      <c r="O290" s="89"/>
      <c r="P290" s="89"/>
      <c r="Q290" s="89"/>
      <c r="R290" s="89"/>
      <c r="S290" s="89"/>
      <c r="T290" s="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181</v>
      </c>
      <c r="AU290" s="15" t="s">
        <v>85</v>
      </c>
    </row>
    <row r="291" spans="1:51" s="13" customFormat="1" ht="12">
      <c r="A291" s="13"/>
      <c r="B291" s="251"/>
      <c r="C291" s="252"/>
      <c r="D291" s="246" t="s">
        <v>183</v>
      </c>
      <c r="E291" s="253" t="s">
        <v>1</v>
      </c>
      <c r="F291" s="254" t="s">
        <v>1791</v>
      </c>
      <c r="G291" s="252"/>
      <c r="H291" s="255">
        <v>0.108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183</v>
      </c>
      <c r="AU291" s="261" t="s">
        <v>85</v>
      </c>
      <c r="AV291" s="13" t="s">
        <v>85</v>
      </c>
      <c r="AW291" s="13" t="s">
        <v>31</v>
      </c>
      <c r="AX291" s="13" t="s">
        <v>83</v>
      </c>
      <c r="AY291" s="261" t="s">
        <v>135</v>
      </c>
    </row>
    <row r="292" spans="1:65" s="2" customFormat="1" ht="21.75" customHeight="1">
      <c r="A292" s="36"/>
      <c r="B292" s="37"/>
      <c r="C292" s="233" t="s">
        <v>934</v>
      </c>
      <c r="D292" s="233" t="s">
        <v>137</v>
      </c>
      <c r="E292" s="234" t="s">
        <v>1792</v>
      </c>
      <c r="F292" s="235" t="s">
        <v>1793</v>
      </c>
      <c r="G292" s="236" t="s">
        <v>148</v>
      </c>
      <c r="H292" s="237">
        <v>4.115</v>
      </c>
      <c r="I292" s="238"/>
      <c r="J292" s="239">
        <f>ROUND(I292*H292,2)</f>
        <v>0</v>
      </c>
      <c r="K292" s="235" t="s">
        <v>1</v>
      </c>
      <c r="L292" s="42"/>
      <c r="M292" s="240" t="s">
        <v>1</v>
      </c>
      <c r="N292" s="241" t="s">
        <v>40</v>
      </c>
      <c r="O292" s="89"/>
      <c r="P292" s="242">
        <f>O292*H292</f>
        <v>0</v>
      </c>
      <c r="Q292" s="242">
        <v>2.25634</v>
      </c>
      <c r="R292" s="242">
        <f>Q292*H292</f>
        <v>9.2848391</v>
      </c>
      <c r="S292" s="242">
        <v>0</v>
      </c>
      <c r="T292" s="243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44" t="s">
        <v>934</v>
      </c>
      <c r="AT292" s="244" t="s">
        <v>137</v>
      </c>
      <c r="AU292" s="244" t="s">
        <v>85</v>
      </c>
      <c r="AY292" s="15" t="s">
        <v>135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15" t="s">
        <v>83</v>
      </c>
      <c r="BK292" s="245">
        <f>ROUND(I292*H292,2)</f>
        <v>0</v>
      </c>
      <c r="BL292" s="15" t="s">
        <v>934</v>
      </c>
      <c r="BM292" s="244" t="s">
        <v>1794</v>
      </c>
    </row>
    <row r="293" spans="1:47" s="2" customFormat="1" ht="12">
      <c r="A293" s="36"/>
      <c r="B293" s="37"/>
      <c r="C293" s="38"/>
      <c r="D293" s="246" t="s">
        <v>144</v>
      </c>
      <c r="E293" s="38"/>
      <c r="F293" s="247" t="s">
        <v>1795</v>
      </c>
      <c r="G293" s="38"/>
      <c r="H293" s="38"/>
      <c r="I293" s="142"/>
      <c r="J293" s="38"/>
      <c r="K293" s="38"/>
      <c r="L293" s="42"/>
      <c r="M293" s="248"/>
      <c r="N293" s="249"/>
      <c r="O293" s="89"/>
      <c r="P293" s="89"/>
      <c r="Q293" s="89"/>
      <c r="R293" s="89"/>
      <c r="S293" s="89"/>
      <c r="T293" s="90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5" t="s">
        <v>144</v>
      </c>
      <c r="AU293" s="15" t="s">
        <v>85</v>
      </c>
    </row>
    <row r="294" spans="1:47" s="2" customFormat="1" ht="12">
      <c r="A294" s="36"/>
      <c r="B294" s="37"/>
      <c r="C294" s="38"/>
      <c r="D294" s="246" t="s">
        <v>181</v>
      </c>
      <c r="E294" s="38"/>
      <c r="F294" s="250" t="s">
        <v>1796</v>
      </c>
      <c r="G294" s="38"/>
      <c r="H294" s="38"/>
      <c r="I294" s="142"/>
      <c r="J294" s="38"/>
      <c r="K294" s="38"/>
      <c r="L294" s="42"/>
      <c r="M294" s="248"/>
      <c r="N294" s="249"/>
      <c r="O294" s="89"/>
      <c r="P294" s="89"/>
      <c r="Q294" s="89"/>
      <c r="R294" s="89"/>
      <c r="S294" s="89"/>
      <c r="T294" s="90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181</v>
      </c>
      <c r="AU294" s="15" t="s">
        <v>85</v>
      </c>
    </row>
    <row r="295" spans="1:51" s="13" customFormat="1" ht="12">
      <c r="A295" s="13"/>
      <c r="B295" s="251"/>
      <c r="C295" s="252"/>
      <c r="D295" s="246" t="s">
        <v>183</v>
      </c>
      <c r="E295" s="253" t="s">
        <v>1</v>
      </c>
      <c r="F295" s="254" t="s">
        <v>1797</v>
      </c>
      <c r="G295" s="252"/>
      <c r="H295" s="255">
        <v>4.115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183</v>
      </c>
      <c r="AU295" s="261" t="s">
        <v>85</v>
      </c>
      <c r="AV295" s="13" t="s">
        <v>85</v>
      </c>
      <c r="AW295" s="13" t="s">
        <v>31</v>
      </c>
      <c r="AX295" s="13" t="s">
        <v>83</v>
      </c>
      <c r="AY295" s="261" t="s">
        <v>135</v>
      </c>
    </row>
    <row r="296" spans="1:65" s="2" customFormat="1" ht="21.75" customHeight="1">
      <c r="A296" s="36"/>
      <c r="B296" s="37"/>
      <c r="C296" s="233" t="s">
        <v>936</v>
      </c>
      <c r="D296" s="233" t="s">
        <v>137</v>
      </c>
      <c r="E296" s="234" t="s">
        <v>1798</v>
      </c>
      <c r="F296" s="235" t="s">
        <v>1793</v>
      </c>
      <c r="G296" s="236" t="s">
        <v>148</v>
      </c>
      <c r="H296" s="237">
        <v>1.894</v>
      </c>
      <c r="I296" s="238"/>
      <c r="J296" s="239">
        <f>ROUND(I296*H296,2)</f>
        <v>0</v>
      </c>
      <c r="K296" s="235" t="s">
        <v>1</v>
      </c>
      <c r="L296" s="42"/>
      <c r="M296" s="240" t="s">
        <v>1</v>
      </c>
      <c r="N296" s="241" t="s">
        <v>40</v>
      </c>
      <c r="O296" s="89"/>
      <c r="P296" s="242">
        <f>O296*H296</f>
        <v>0</v>
      </c>
      <c r="Q296" s="242">
        <v>2.25634</v>
      </c>
      <c r="R296" s="242">
        <f>Q296*H296</f>
        <v>4.273507959999999</v>
      </c>
      <c r="S296" s="242">
        <v>0</v>
      </c>
      <c r="T296" s="24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44" t="s">
        <v>934</v>
      </c>
      <c r="AT296" s="244" t="s">
        <v>137</v>
      </c>
      <c r="AU296" s="244" t="s">
        <v>85</v>
      </c>
      <c r="AY296" s="15" t="s">
        <v>135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15" t="s">
        <v>83</v>
      </c>
      <c r="BK296" s="245">
        <f>ROUND(I296*H296,2)</f>
        <v>0</v>
      </c>
      <c r="BL296" s="15" t="s">
        <v>934</v>
      </c>
      <c r="BM296" s="244" t="s">
        <v>1799</v>
      </c>
    </row>
    <row r="297" spans="1:47" s="2" customFormat="1" ht="12">
      <c r="A297" s="36"/>
      <c r="B297" s="37"/>
      <c r="C297" s="38"/>
      <c r="D297" s="246" t="s">
        <v>144</v>
      </c>
      <c r="E297" s="38"/>
      <c r="F297" s="247" t="s">
        <v>1795</v>
      </c>
      <c r="G297" s="38"/>
      <c r="H297" s="38"/>
      <c r="I297" s="142"/>
      <c r="J297" s="38"/>
      <c r="K297" s="38"/>
      <c r="L297" s="42"/>
      <c r="M297" s="248"/>
      <c r="N297" s="249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144</v>
      </c>
      <c r="AU297" s="15" t="s">
        <v>85</v>
      </c>
    </row>
    <row r="298" spans="1:47" s="2" customFormat="1" ht="12">
      <c r="A298" s="36"/>
      <c r="B298" s="37"/>
      <c r="C298" s="38"/>
      <c r="D298" s="246" t="s">
        <v>181</v>
      </c>
      <c r="E298" s="38"/>
      <c r="F298" s="250" t="s">
        <v>1800</v>
      </c>
      <c r="G298" s="38"/>
      <c r="H298" s="38"/>
      <c r="I298" s="142"/>
      <c r="J298" s="38"/>
      <c r="K298" s="38"/>
      <c r="L298" s="42"/>
      <c r="M298" s="248"/>
      <c r="N298" s="249"/>
      <c r="O298" s="89"/>
      <c r="P298" s="89"/>
      <c r="Q298" s="89"/>
      <c r="R298" s="89"/>
      <c r="S298" s="89"/>
      <c r="T298" s="90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181</v>
      </c>
      <c r="AU298" s="15" t="s">
        <v>85</v>
      </c>
    </row>
    <row r="299" spans="1:51" s="13" customFormat="1" ht="12">
      <c r="A299" s="13"/>
      <c r="B299" s="251"/>
      <c r="C299" s="252"/>
      <c r="D299" s="246" t="s">
        <v>183</v>
      </c>
      <c r="E299" s="253" t="s">
        <v>1</v>
      </c>
      <c r="F299" s="254" t="s">
        <v>1801</v>
      </c>
      <c r="G299" s="252"/>
      <c r="H299" s="255">
        <v>1.894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183</v>
      </c>
      <c r="AU299" s="261" t="s">
        <v>85</v>
      </c>
      <c r="AV299" s="13" t="s">
        <v>85</v>
      </c>
      <c r="AW299" s="13" t="s">
        <v>31</v>
      </c>
      <c r="AX299" s="13" t="s">
        <v>83</v>
      </c>
      <c r="AY299" s="261" t="s">
        <v>135</v>
      </c>
    </row>
    <row r="300" spans="1:65" s="2" customFormat="1" ht="21.75" customHeight="1">
      <c r="A300" s="36"/>
      <c r="B300" s="37"/>
      <c r="C300" s="233" t="s">
        <v>939</v>
      </c>
      <c r="D300" s="233" t="s">
        <v>137</v>
      </c>
      <c r="E300" s="234" t="s">
        <v>1802</v>
      </c>
      <c r="F300" s="235" t="s">
        <v>1803</v>
      </c>
      <c r="G300" s="236" t="s">
        <v>292</v>
      </c>
      <c r="H300" s="237">
        <v>224</v>
      </c>
      <c r="I300" s="238"/>
      <c r="J300" s="239">
        <f>ROUND(I300*H300,2)</f>
        <v>0</v>
      </c>
      <c r="K300" s="235" t="s">
        <v>141</v>
      </c>
      <c r="L300" s="42"/>
      <c r="M300" s="240" t="s">
        <v>1</v>
      </c>
      <c r="N300" s="241" t="s">
        <v>40</v>
      </c>
      <c r="O300" s="89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44" t="s">
        <v>934</v>
      </c>
      <c r="AT300" s="244" t="s">
        <v>137</v>
      </c>
      <c r="AU300" s="244" t="s">
        <v>85</v>
      </c>
      <c r="AY300" s="15" t="s">
        <v>135</v>
      </c>
      <c r="BE300" s="245">
        <f>IF(N300="základní",J300,0)</f>
        <v>0</v>
      </c>
      <c r="BF300" s="245">
        <f>IF(N300="snížená",J300,0)</f>
        <v>0</v>
      </c>
      <c r="BG300" s="245">
        <f>IF(N300="zákl. přenesená",J300,0)</f>
        <v>0</v>
      </c>
      <c r="BH300" s="245">
        <f>IF(N300="sníž. přenesená",J300,0)</f>
        <v>0</v>
      </c>
      <c r="BI300" s="245">
        <f>IF(N300="nulová",J300,0)</f>
        <v>0</v>
      </c>
      <c r="BJ300" s="15" t="s">
        <v>83</v>
      </c>
      <c r="BK300" s="245">
        <f>ROUND(I300*H300,2)</f>
        <v>0</v>
      </c>
      <c r="BL300" s="15" t="s">
        <v>934</v>
      </c>
      <c r="BM300" s="244" t="s">
        <v>1804</v>
      </c>
    </row>
    <row r="301" spans="1:47" s="2" customFormat="1" ht="12">
      <c r="A301" s="36"/>
      <c r="B301" s="37"/>
      <c r="C301" s="38"/>
      <c r="D301" s="246" t="s">
        <v>144</v>
      </c>
      <c r="E301" s="38"/>
      <c r="F301" s="247" t="s">
        <v>1805</v>
      </c>
      <c r="G301" s="38"/>
      <c r="H301" s="38"/>
      <c r="I301" s="142"/>
      <c r="J301" s="38"/>
      <c r="K301" s="38"/>
      <c r="L301" s="42"/>
      <c r="M301" s="248"/>
      <c r="N301" s="249"/>
      <c r="O301" s="89"/>
      <c r="P301" s="89"/>
      <c r="Q301" s="89"/>
      <c r="R301" s="89"/>
      <c r="S301" s="89"/>
      <c r="T301" s="90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5" t="s">
        <v>144</v>
      </c>
      <c r="AU301" s="15" t="s">
        <v>85</v>
      </c>
    </row>
    <row r="302" spans="1:65" s="2" customFormat="1" ht="21.75" customHeight="1">
      <c r="A302" s="36"/>
      <c r="B302" s="37"/>
      <c r="C302" s="233" t="s">
        <v>944</v>
      </c>
      <c r="D302" s="233" t="s">
        <v>137</v>
      </c>
      <c r="E302" s="234" t="s">
        <v>1806</v>
      </c>
      <c r="F302" s="235" t="s">
        <v>1807</v>
      </c>
      <c r="G302" s="236" t="s">
        <v>292</v>
      </c>
      <c r="H302" s="237">
        <v>31</v>
      </c>
      <c r="I302" s="238"/>
      <c r="J302" s="239">
        <f>ROUND(I302*H302,2)</f>
        <v>0</v>
      </c>
      <c r="K302" s="235" t="s">
        <v>141</v>
      </c>
      <c r="L302" s="42"/>
      <c r="M302" s="240" t="s">
        <v>1</v>
      </c>
      <c r="N302" s="241" t="s">
        <v>40</v>
      </c>
      <c r="O302" s="89"/>
      <c r="P302" s="242">
        <f>O302*H302</f>
        <v>0</v>
      </c>
      <c r="Q302" s="242">
        <v>0</v>
      </c>
      <c r="R302" s="242">
        <f>Q302*H302</f>
        <v>0</v>
      </c>
      <c r="S302" s="242">
        <v>0</v>
      </c>
      <c r="T302" s="243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44" t="s">
        <v>934</v>
      </c>
      <c r="AT302" s="244" t="s">
        <v>137</v>
      </c>
      <c r="AU302" s="244" t="s">
        <v>85</v>
      </c>
      <c r="AY302" s="15" t="s">
        <v>135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15" t="s">
        <v>83</v>
      </c>
      <c r="BK302" s="245">
        <f>ROUND(I302*H302,2)</f>
        <v>0</v>
      </c>
      <c r="BL302" s="15" t="s">
        <v>934</v>
      </c>
      <c r="BM302" s="244" t="s">
        <v>1808</v>
      </c>
    </row>
    <row r="303" spans="1:47" s="2" customFormat="1" ht="12">
      <c r="A303" s="36"/>
      <c r="B303" s="37"/>
      <c r="C303" s="38"/>
      <c r="D303" s="246" t="s">
        <v>144</v>
      </c>
      <c r="E303" s="38"/>
      <c r="F303" s="247" t="s">
        <v>1809</v>
      </c>
      <c r="G303" s="38"/>
      <c r="H303" s="38"/>
      <c r="I303" s="142"/>
      <c r="J303" s="38"/>
      <c r="K303" s="38"/>
      <c r="L303" s="42"/>
      <c r="M303" s="248"/>
      <c r="N303" s="249"/>
      <c r="O303" s="89"/>
      <c r="P303" s="89"/>
      <c r="Q303" s="89"/>
      <c r="R303" s="89"/>
      <c r="S303" s="89"/>
      <c r="T303" s="90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5" t="s">
        <v>144</v>
      </c>
      <c r="AU303" s="15" t="s">
        <v>85</v>
      </c>
    </row>
    <row r="304" spans="1:65" s="2" customFormat="1" ht="21.75" customHeight="1">
      <c r="A304" s="36"/>
      <c r="B304" s="37"/>
      <c r="C304" s="233" t="s">
        <v>950</v>
      </c>
      <c r="D304" s="233" t="s">
        <v>137</v>
      </c>
      <c r="E304" s="234" t="s">
        <v>1810</v>
      </c>
      <c r="F304" s="235" t="s">
        <v>1811</v>
      </c>
      <c r="G304" s="236" t="s">
        <v>292</v>
      </c>
      <c r="H304" s="237">
        <v>224</v>
      </c>
      <c r="I304" s="238"/>
      <c r="J304" s="239">
        <f>ROUND(I304*H304,2)</f>
        <v>0</v>
      </c>
      <c r="K304" s="235" t="s">
        <v>141</v>
      </c>
      <c r="L304" s="42"/>
      <c r="M304" s="240" t="s">
        <v>1</v>
      </c>
      <c r="N304" s="241" t="s">
        <v>40</v>
      </c>
      <c r="O304" s="89"/>
      <c r="P304" s="242">
        <f>O304*H304</f>
        <v>0</v>
      </c>
      <c r="Q304" s="242">
        <v>0.00014</v>
      </c>
      <c r="R304" s="242">
        <f>Q304*H304</f>
        <v>0.03136</v>
      </c>
      <c r="S304" s="242">
        <v>0</v>
      </c>
      <c r="T304" s="243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44" t="s">
        <v>934</v>
      </c>
      <c r="AT304" s="244" t="s">
        <v>137</v>
      </c>
      <c r="AU304" s="244" t="s">
        <v>85</v>
      </c>
      <c r="AY304" s="15" t="s">
        <v>135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15" t="s">
        <v>83</v>
      </c>
      <c r="BK304" s="245">
        <f>ROUND(I304*H304,2)</f>
        <v>0</v>
      </c>
      <c r="BL304" s="15" t="s">
        <v>934</v>
      </c>
      <c r="BM304" s="244" t="s">
        <v>1812</v>
      </c>
    </row>
    <row r="305" spans="1:47" s="2" customFormat="1" ht="12">
      <c r="A305" s="36"/>
      <c r="B305" s="37"/>
      <c r="C305" s="38"/>
      <c r="D305" s="246" t="s">
        <v>144</v>
      </c>
      <c r="E305" s="38"/>
      <c r="F305" s="247" t="s">
        <v>1813</v>
      </c>
      <c r="G305" s="38"/>
      <c r="H305" s="38"/>
      <c r="I305" s="142"/>
      <c r="J305" s="38"/>
      <c r="K305" s="38"/>
      <c r="L305" s="42"/>
      <c r="M305" s="248"/>
      <c r="N305" s="249"/>
      <c r="O305" s="89"/>
      <c r="P305" s="89"/>
      <c r="Q305" s="89"/>
      <c r="R305" s="89"/>
      <c r="S305" s="89"/>
      <c r="T305" s="90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5" t="s">
        <v>144</v>
      </c>
      <c r="AU305" s="15" t="s">
        <v>85</v>
      </c>
    </row>
    <row r="306" spans="1:65" s="2" customFormat="1" ht="21.75" customHeight="1">
      <c r="A306" s="36"/>
      <c r="B306" s="37"/>
      <c r="C306" s="233" t="s">
        <v>953</v>
      </c>
      <c r="D306" s="233" t="s">
        <v>137</v>
      </c>
      <c r="E306" s="234" t="s">
        <v>1814</v>
      </c>
      <c r="F306" s="235" t="s">
        <v>1815</v>
      </c>
      <c r="G306" s="236" t="s">
        <v>292</v>
      </c>
      <c r="H306" s="237">
        <v>245</v>
      </c>
      <c r="I306" s="238"/>
      <c r="J306" s="239">
        <f>ROUND(I306*H306,2)</f>
        <v>0</v>
      </c>
      <c r="K306" s="235" t="s">
        <v>141</v>
      </c>
      <c r="L306" s="42"/>
      <c r="M306" s="240" t="s">
        <v>1</v>
      </c>
      <c r="N306" s="241" t="s">
        <v>40</v>
      </c>
      <c r="O306" s="89"/>
      <c r="P306" s="242">
        <f>O306*H306</f>
        <v>0</v>
      </c>
      <c r="Q306" s="242">
        <v>0.108</v>
      </c>
      <c r="R306" s="242">
        <f>Q306*H306</f>
        <v>26.46</v>
      </c>
      <c r="S306" s="242">
        <v>0</v>
      </c>
      <c r="T306" s="243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44" t="s">
        <v>934</v>
      </c>
      <c r="AT306" s="244" t="s">
        <v>137</v>
      </c>
      <c r="AU306" s="244" t="s">
        <v>85</v>
      </c>
      <c r="AY306" s="15" t="s">
        <v>135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15" t="s">
        <v>83</v>
      </c>
      <c r="BK306" s="245">
        <f>ROUND(I306*H306,2)</f>
        <v>0</v>
      </c>
      <c r="BL306" s="15" t="s">
        <v>934</v>
      </c>
      <c r="BM306" s="244" t="s">
        <v>1816</v>
      </c>
    </row>
    <row r="307" spans="1:47" s="2" customFormat="1" ht="12">
      <c r="A307" s="36"/>
      <c r="B307" s="37"/>
      <c r="C307" s="38"/>
      <c r="D307" s="246" t="s">
        <v>144</v>
      </c>
      <c r="E307" s="38"/>
      <c r="F307" s="247" t="s">
        <v>1817</v>
      </c>
      <c r="G307" s="38"/>
      <c r="H307" s="38"/>
      <c r="I307" s="142"/>
      <c r="J307" s="38"/>
      <c r="K307" s="38"/>
      <c r="L307" s="42"/>
      <c r="M307" s="248"/>
      <c r="N307" s="249"/>
      <c r="O307" s="89"/>
      <c r="P307" s="89"/>
      <c r="Q307" s="89"/>
      <c r="R307" s="89"/>
      <c r="S307" s="89"/>
      <c r="T307" s="90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144</v>
      </c>
      <c r="AU307" s="15" t="s">
        <v>85</v>
      </c>
    </row>
    <row r="308" spans="1:47" s="2" customFormat="1" ht="12">
      <c r="A308" s="36"/>
      <c r="B308" s="37"/>
      <c r="C308" s="38"/>
      <c r="D308" s="246" t="s">
        <v>181</v>
      </c>
      <c r="E308" s="38"/>
      <c r="F308" s="250" t="s">
        <v>1818</v>
      </c>
      <c r="G308" s="38"/>
      <c r="H308" s="38"/>
      <c r="I308" s="142"/>
      <c r="J308" s="38"/>
      <c r="K308" s="38"/>
      <c r="L308" s="42"/>
      <c r="M308" s="248"/>
      <c r="N308" s="249"/>
      <c r="O308" s="89"/>
      <c r="P308" s="89"/>
      <c r="Q308" s="89"/>
      <c r="R308" s="89"/>
      <c r="S308" s="89"/>
      <c r="T308" s="90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5" t="s">
        <v>181</v>
      </c>
      <c r="AU308" s="15" t="s">
        <v>85</v>
      </c>
    </row>
    <row r="309" spans="1:65" s="2" customFormat="1" ht="21.75" customHeight="1">
      <c r="A309" s="36"/>
      <c r="B309" s="37"/>
      <c r="C309" s="265" t="s">
        <v>958</v>
      </c>
      <c r="D309" s="265" t="s">
        <v>510</v>
      </c>
      <c r="E309" s="266" t="s">
        <v>1819</v>
      </c>
      <c r="F309" s="267" t="s">
        <v>1820</v>
      </c>
      <c r="G309" s="268" t="s">
        <v>292</v>
      </c>
      <c r="H309" s="269">
        <v>257.25</v>
      </c>
      <c r="I309" s="270"/>
      <c r="J309" s="271">
        <f>ROUND(I309*H309,2)</f>
        <v>0</v>
      </c>
      <c r="K309" s="267" t="s">
        <v>1</v>
      </c>
      <c r="L309" s="272"/>
      <c r="M309" s="273" t="s">
        <v>1</v>
      </c>
      <c r="N309" s="274" t="s">
        <v>40</v>
      </c>
      <c r="O309" s="89"/>
      <c r="P309" s="242">
        <f>O309*H309</f>
        <v>0</v>
      </c>
      <c r="Q309" s="242">
        <v>0</v>
      </c>
      <c r="R309" s="242">
        <f>Q309*H309</f>
        <v>0</v>
      </c>
      <c r="S309" s="242">
        <v>0</v>
      </c>
      <c r="T309" s="243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44" t="s">
        <v>1575</v>
      </c>
      <c r="AT309" s="244" t="s">
        <v>510</v>
      </c>
      <c r="AU309" s="244" t="s">
        <v>85</v>
      </c>
      <c r="AY309" s="15" t="s">
        <v>135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15" t="s">
        <v>83</v>
      </c>
      <c r="BK309" s="245">
        <f>ROUND(I309*H309,2)</f>
        <v>0</v>
      </c>
      <c r="BL309" s="15" t="s">
        <v>934</v>
      </c>
      <c r="BM309" s="244" t="s">
        <v>1821</v>
      </c>
    </row>
    <row r="310" spans="1:47" s="2" customFormat="1" ht="12">
      <c r="A310" s="36"/>
      <c r="B310" s="37"/>
      <c r="C310" s="38"/>
      <c r="D310" s="246" t="s">
        <v>144</v>
      </c>
      <c r="E310" s="38"/>
      <c r="F310" s="247" t="s">
        <v>1820</v>
      </c>
      <c r="G310" s="38"/>
      <c r="H310" s="38"/>
      <c r="I310" s="142"/>
      <c r="J310" s="38"/>
      <c r="K310" s="38"/>
      <c r="L310" s="42"/>
      <c r="M310" s="248"/>
      <c r="N310" s="249"/>
      <c r="O310" s="89"/>
      <c r="P310" s="89"/>
      <c r="Q310" s="89"/>
      <c r="R310" s="89"/>
      <c r="S310" s="89"/>
      <c r="T310" s="90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5" t="s">
        <v>144</v>
      </c>
      <c r="AU310" s="15" t="s">
        <v>85</v>
      </c>
    </row>
    <row r="311" spans="1:51" s="13" customFormat="1" ht="12">
      <c r="A311" s="13"/>
      <c r="B311" s="251"/>
      <c r="C311" s="252"/>
      <c r="D311" s="246" t="s">
        <v>183</v>
      </c>
      <c r="E311" s="253" t="s">
        <v>1</v>
      </c>
      <c r="F311" s="254" t="s">
        <v>1822</v>
      </c>
      <c r="G311" s="252"/>
      <c r="H311" s="255">
        <v>257.25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183</v>
      </c>
      <c r="AU311" s="261" t="s">
        <v>85</v>
      </c>
      <c r="AV311" s="13" t="s">
        <v>85</v>
      </c>
      <c r="AW311" s="13" t="s">
        <v>31</v>
      </c>
      <c r="AX311" s="13" t="s">
        <v>83</v>
      </c>
      <c r="AY311" s="261" t="s">
        <v>135</v>
      </c>
    </row>
    <row r="312" spans="1:65" s="2" customFormat="1" ht="21.75" customHeight="1">
      <c r="A312" s="36"/>
      <c r="B312" s="37"/>
      <c r="C312" s="265" t="s">
        <v>961</v>
      </c>
      <c r="D312" s="265" t="s">
        <v>510</v>
      </c>
      <c r="E312" s="266" t="s">
        <v>1823</v>
      </c>
      <c r="F312" s="267" t="s">
        <v>1824</v>
      </c>
      <c r="G312" s="268" t="s">
        <v>292</v>
      </c>
      <c r="H312" s="269">
        <v>32.55</v>
      </c>
      <c r="I312" s="270"/>
      <c r="J312" s="271">
        <f>ROUND(I312*H312,2)</f>
        <v>0</v>
      </c>
      <c r="K312" s="267" t="s">
        <v>1</v>
      </c>
      <c r="L312" s="272"/>
      <c r="M312" s="273" t="s">
        <v>1</v>
      </c>
      <c r="N312" s="274" t="s">
        <v>40</v>
      </c>
      <c r="O312" s="89"/>
      <c r="P312" s="242">
        <f>O312*H312</f>
        <v>0</v>
      </c>
      <c r="Q312" s="242">
        <v>0</v>
      </c>
      <c r="R312" s="242">
        <f>Q312*H312</f>
        <v>0</v>
      </c>
      <c r="S312" s="242">
        <v>0</v>
      </c>
      <c r="T312" s="243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44" t="s">
        <v>1575</v>
      </c>
      <c r="AT312" s="244" t="s">
        <v>510</v>
      </c>
      <c r="AU312" s="244" t="s">
        <v>85</v>
      </c>
      <c r="AY312" s="15" t="s">
        <v>135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15" t="s">
        <v>83</v>
      </c>
      <c r="BK312" s="245">
        <f>ROUND(I312*H312,2)</f>
        <v>0</v>
      </c>
      <c r="BL312" s="15" t="s">
        <v>934</v>
      </c>
      <c r="BM312" s="244" t="s">
        <v>1825</v>
      </c>
    </row>
    <row r="313" spans="1:47" s="2" customFormat="1" ht="12">
      <c r="A313" s="36"/>
      <c r="B313" s="37"/>
      <c r="C313" s="38"/>
      <c r="D313" s="246" t="s">
        <v>144</v>
      </c>
      <c r="E313" s="38"/>
      <c r="F313" s="247" t="s">
        <v>1826</v>
      </c>
      <c r="G313" s="38"/>
      <c r="H313" s="38"/>
      <c r="I313" s="142"/>
      <c r="J313" s="38"/>
      <c r="K313" s="38"/>
      <c r="L313" s="42"/>
      <c r="M313" s="248"/>
      <c r="N313" s="249"/>
      <c r="O313" s="89"/>
      <c r="P313" s="89"/>
      <c r="Q313" s="89"/>
      <c r="R313" s="89"/>
      <c r="S313" s="89"/>
      <c r="T313" s="90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144</v>
      </c>
      <c r="AU313" s="15" t="s">
        <v>85</v>
      </c>
    </row>
    <row r="314" spans="1:51" s="13" customFormat="1" ht="12">
      <c r="A314" s="13"/>
      <c r="B314" s="251"/>
      <c r="C314" s="252"/>
      <c r="D314" s="246" t="s">
        <v>183</v>
      </c>
      <c r="E314" s="253" t="s">
        <v>1</v>
      </c>
      <c r="F314" s="254" t="s">
        <v>1827</v>
      </c>
      <c r="G314" s="252"/>
      <c r="H314" s="255">
        <v>32.55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183</v>
      </c>
      <c r="AU314" s="261" t="s">
        <v>85</v>
      </c>
      <c r="AV314" s="13" t="s">
        <v>85</v>
      </c>
      <c r="AW314" s="13" t="s">
        <v>31</v>
      </c>
      <c r="AX314" s="13" t="s">
        <v>83</v>
      </c>
      <c r="AY314" s="261" t="s">
        <v>135</v>
      </c>
    </row>
    <row r="315" spans="1:65" s="2" customFormat="1" ht="21.75" customHeight="1">
      <c r="A315" s="36"/>
      <c r="B315" s="37"/>
      <c r="C315" s="233" t="s">
        <v>966</v>
      </c>
      <c r="D315" s="233" t="s">
        <v>137</v>
      </c>
      <c r="E315" s="234" t="s">
        <v>1828</v>
      </c>
      <c r="F315" s="235" t="s">
        <v>1829</v>
      </c>
      <c r="G315" s="236" t="s">
        <v>292</v>
      </c>
      <c r="H315" s="237">
        <v>31</v>
      </c>
      <c r="I315" s="238"/>
      <c r="J315" s="239">
        <f>ROUND(I315*H315,2)</f>
        <v>0</v>
      </c>
      <c r="K315" s="235" t="s">
        <v>141</v>
      </c>
      <c r="L315" s="42"/>
      <c r="M315" s="240" t="s">
        <v>1</v>
      </c>
      <c r="N315" s="241" t="s">
        <v>40</v>
      </c>
      <c r="O315" s="89"/>
      <c r="P315" s="242">
        <f>O315*H315</f>
        <v>0</v>
      </c>
      <c r="Q315" s="242">
        <v>0.13538</v>
      </c>
      <c r="R315" s="242">
        <f>Q315*H315</f>
        <v>4.19678</v>
      </c>
      <c r="S315" s="242">
        <v>0</v>
      </c>
      <c r="T315" s="243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44" t="s">
        <v>934</v>
      </c>
      <c r="AT315" s="244" t="s">
        <v>137</v>
      </c>
      <c r="AU315" s="244" t="s">
        <v>85</v>
      </c>
      <c r="AY315" s="15" t="s">
        <v>135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15" t="s">
        <v>83</v>
      </c>
      <c r="BK315" s="245">
        <f>ROUND(I315*H315,2)</f>
        <v>0</v>
      </c>
      <c r="BL315" s="15" t="s">
        <v>934</v>
      </c>
      <c r="BM315" s="244" t="s">
        <v>1830</v>
      </c>
    </row>
    <row r="316" spans="1:47" s="2" customFormat="1" ht="12">
      <c r="A316" s="36"/>
      <c r="B316" s="37"/>
      <c r="C316" s="38"/>
      <c r="D316" s="246" t="s">
        <v>144</v>
      </c>
      <c r="E316" s="38"/>
      <c r="F316" s="247" t="s">
        <v>1831</v>
      </c>
      <c r="G316" s="38"/>
      <c r="H316" s="38"/>
      <c r="I316" s="142"/>
      <c r="J316" s="38"/>
      <c r="K316" s="38"/>
      <c r="L316" s="42"/>
      <c r="M316" s="248"/>
      <c r="N316" s="249"/>
      <c r="O316" s="89"/>
      <c r="P316" s="89"/>
      <c r="Q316" s="89"/>
      <c r="R316" s="89"/>
      <c r="S316" s="89"/>
      <c r="T316" s="90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5" t="s">
        <v>144</v>
      </c>
      <c r="AU316" s="15" t="s">
        <v>85</v>
      </c>
    </row>
    <row r="317" spans="1:47" s="2" customFormat="1" ht="12">
      <c r="A317" s="36"/>
      <c r="B317" s="37"/>
      <c r="C317" s="38"/>
      <c r="D317" s="246" t="s">
        <v>181</v>
      </c>
      <c r="E317" s="38"/>
      <c r="F317" s="250" t="s">
        <v>1832</v>
      </c>
      <c r="G317" s="38"/>
      <c r="H317" s="38"/>
      <c r="I317" s="142"/>
      <c r="J317" s="38"/>
      <c r="K317" s="38"/>
      <c r="L317" s="42"/>
      <c r="M317" s="248"/>
      <c r="N317" s="249"/>
      <c r="O317" s="89"/>
      <c r="P317" s="89"/>
      <c r="Q317" s="89"/>
      <c r="R317" s="89"/>
      <c r="S317" s="89"/>
      <c r="T317" s="90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181</v>
      </c>
      <c r="AU317" s="15" t="s">
        <v>85</v>
      </c>
    </row>
    <row r="318" spans="1:65" s="2" customFormat="1" ht="21.75" customHeight="1">
      <c r="A318" s="36"/>
      <c r="B318" s="37"/>
      <c r="C318" s="233" t="s">
        <v>971</v>
      </c>
      <c r="D318" s="233" t="s">
        <v>137</v>
      </c>
      <c r="E318" s="234" t="s">
        <v>1833</v>
      </c>
      <c r="F318" s="235" t="s">
        <v>1834</v>
      </c>
      <c r="G318" s="236" t="s">
        <v>292</v>
      </c>
      <c r="H318" s="237">
        <v>224</v>
      </c>
      <c r="I318" s="238"/>
      <c r="J318" s="239">
        <f>ROUND(I318*H318,2)</f>
        <v>0</v>
      </c>
      <c r="K318" s="235" t="s">
        <v>141</v>
      </c>
      <c r="L318" s="42"/>
      <c r="M318" s="240" t="s">
        <v>1</v>
      </c>
      <c r="N318" s="241" t="s">
        <v>40</v>
      </c>
      <c r="O318" s="89"/>
      <c r="P318" s="242">
        <f>O318*H318</f>
        <v>0</v>
      </c>
      <c r="Q318" s="242">
        <v>0</v>
      </c>
      <c r="R318" s="242">
        <f>Q318*H318</f>
        <v>0</v>
      </c>
      <c r="S318" s="242">
        <v>0</v>
      </c>
      <c r="T318" s="243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44" t="s">
        <v>934</v>
      </c>
      <c r="AT318" s="244" t="s">
        <v>137</v>
      </c>
      <c r="AU318" s="244" t="s">
        <v>85</v>
      </c>
      <c r="AY318" s="15" t="s">
        <v>135</v>
      </c>
      <c r="BE318" s="245">
        <f>IF(N318="základní",J318,0)</f>
        <v>0</v>
      </c>
      <c r="BF318" s="245">
        <f>IF(N318="snížená",J318,0)</f>
        <v>0</v>
      </c>
      <c r="BG318" s="245">
        <f>IF(N318="zákl. přenesená",J318,0)</f>
        <v>0</v>
      </c>
      <c r="BH318" s="245">
        <f>IF(N318="sníž. přenesená",J318,0)</f>
        <v>0</v>
      </c>
      <c r="BI318" s="245">
        <f>IF(N318="nulová",J318,0)</f>
        <v>0</v>
      </c>
      <c r="BJ318" s="15" t="s">
        <v>83</v>
      </c>
      <c r="BK318" s="245">
        <f>ROUND(I318*H318,2)</f>
        <v>0</v>
      </c>
      <c r="BL318" s="15" t="s">
        <v>934</v>
      </c>
      <c r="BM318" s="244" t="s">
        <v>1835</v>
      </c>
    </row>
    <row r="319" spans="1:47" s="2" customFormat="1" ht="12">
      <c r="A319" s="36"/>
      <c r="B319" s="37"/>
      <c r="C319" s="38"/>
      <c r="D319" s="246" t="s">
        <v>144</v>
      </c>
      <c r="E319" s="38"/>
      <c r="F319" s="247" t="s">
        <v>1836</v>
      </c>
      <c r="G319" s="38"/>
      <c r="H319" s="38"/>
      <c r="I319" s="142"/>
      <c r="J319" s="38"/>
      <c r="K319" s="38"/>
      <c r="L319" s="42"/>
      <c r="M319" s="248"/>
      <c r="N319" s="249"/>
      <c r="O319" s="89"/>
      <c r="P319" s="89"/>
      <c r="Q319" s="89"/>
      <c r="R319" s="89"/>
      <c r="S319" s="89"/>
      <c r="T319" s="90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5" t="s">
        <v>144</v>
      </c>
      <c r="AU319" s="15" t="s">
        <v>85</v>
      </c>
    </row>
    <row r="320" spans="1:65" s="2" customFormat="1" ht="21.75" customHeight="1">
      <c r="A320" s="36"/>
      <c r="B320" s="37"/>
      <c r="C320" s="233" t="s">
        <v>976</v>
      </c>
      <c r="D320" s="233" t="s">
        <v>137</v>
      </c>
      <c r="E320" s="234" t="s">
        <v>1837</v>
      </c>
      <c r="F320" s="235" t="s">
        <v>1838</v>
      </c>
      <c r="G320" s="236" t="s">
        <v>292</v>
      </c>
      <c r="H320" s="237">
        <v>31</v>
      </c>
      <c r="I320" s="238"/>
      <c r="J320" s="239">
        <f>ROUND(I320*H320,2)</f>
        <v>0</v>
      </c>
      <c r="K320" s="235" t="s">
        <v>141</v>
      </c>
      <c r="L320" s="42"/>
      <c r="M320" s="240" t="s">
        <v>1</v>
      </c>
      <c r="N320" s="241" t="s">
        <v>40</v>
      </c>
      <c r="O320" s="89"/>
      <c r="P320" s="242">
        <f>O320*H320</f>
        <v>0</v>
      </c>
      <c r="Q320" s="242">
        <v>0</v>
      </c>
      <c r="R320" s="242">
        <f>Q320*H320</f>
        <v>0</v>
      </c>
      <c r="S320" s="242">
        <v>0</v>
      </c>
      <c r="T320" s="243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44" t="s">
        <v>934</v>
      </c>
      <c r="AT320" s="244" t="s">
        <v>137</v>
      </c>
      <c r="AU320" s="244" t="s">
        <v>85</v>
      </c>
      <c r="AY320" s="15" t="s">
        <v>135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5" t="s">
        <v>83</v>
      </c>
      <c r="BK320" s="245">
        <f>ROUND(I320*H320,2)</f>
        <v>0</v>
      </c>
      <c r="BL320" s="15" t="s">
        <v>934</v>
      </c>
      <c r="BM320" s="244" t="s">
        <v>1839</v>
      </c>
    </row>
    <row r="321" spans="1:47" s="2" customFormat="1" ht="12">
      <c r="A321" s="36"/>
      <c r="B321" s="37"/>
      <c r="C321" s="38"/>
      <c r="D321" s="246" t="s">
        <v>144</v>
      </c>
      <c r="E321" s="38"/>
      <c r="F321" s="247" t="s">
        <v>1840</v>
      </c>
      <c r="G321" s="38"/>
      <c r="H321" s="38"/>
      <c r="I321" s="142"/>
      <c r="J321" s="38"/>
      <c r="K321" s="38"/>
      <c r="L321" s="42"/>
      <c r="M321" s="248"/>
      <c r="N321" s="249"/>
      <c r="O321" s="89"/>
      <c r="P321" s="89"/>
      <c r="Q321" s="89"/>
      <c r="R321" s="89"/>
      <c r="S321" s="89"/>
      <c r="T321" s="90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5" t="s">
        <v>144</v>
      </c>
      <c r="AU321" s="15" t="s">
        <v>85</v>
      </c>
    </row>
    <row r="322" spans="1:65" s="2" customFormat="1" ht="16.5" customHeight="1">
      <c r="A322" s="36"/>
      <c r="B322" s="37"/>
      <c r="C322" s="233" t="s">
        <v>980</v>
      </c>
      <c r="D322" s="233" t="s">
        <v>137</v>
      </c>
      <c r="E322" s="234" t="s">
        <v>1841</v>
      </c>
      <c r="F322" s="235" t="s">
        <v>1842</v>
      </c>
      <c r="G322" s="236" t="s">
        <v>148</v>
      </c>
      <c r="H322" s="237">
        <v>4.65</v>
      </c>
      <c r="I322" s="238"/>
      <c r="J322" s="239">
        <f>ROUND(I322*H322,2)</f>
        <v>0</v>
      </c>
      <c r="K322" s="235" t="s">
        <v>141</v>
      </c>
      <c r="L322" s="42"/>
      <c r="M322" s="240" t="s">
        <v>1</v>
      </c>
      <c r="N322" s="241" t="s">
        <v>40</v>
      </c>
      <c r="O322" s="89"/>
      <c r="P322" s="242">
        <f>O322*H322</f>
        <v>0</v>
      </c>
      <c r="Q322" s="242">
        <v>0</v>
      </c>
      <c r="R322" s="242">
        <f>Q322*H322</f>
        <v>0</v>
      </c>
      <c r="S322" s="242">
        <v>0</v>
      </c>
      <c r="T322" s="243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44" t="s">
        <v>934</v>
      </c>
      <c r="AT322" s="244" t="s">
        <v>137</v>
      </c>
      <c r="AU322" s="244" t="s">
        <v>85</v>
      </c>
      <c r="AY322" s="15" t="s">
        <v>135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15" t="s">
        <v>83</v>
      </c>
      <c r="BK322" s="245">
        <f>ROUND(I322*H322,2)</f>
        <v>0</v>
      </c>
      <c r="BL322" s="15" t="s">
        <v>934</v>
      </c>
      <c r="BM322" s="244" t="s">
        <v>1843</v>
      </c>
    </row>
    <row r="323" spans="1:47" s="2" customFormat="1" ht="12">
      <c r="A323" s="36"/>
      <c r="B323" s="37"/>
      <c r="C323" s="38"/>
      <c r="D323" s="246" t="s">
        <v>144</v>
      </c>
      <c r="E323" s="38"/>
      <c r="F323" s="247" t="s">
        <v>1844</v>
      </c>
      <c r="G323" s="38"/>
      <c r="H323" s="38"/>
      <c r="I323" s="142"/>
      <c r="J323" s="38"/>
      <c r="K323" s="38"/>
      <c r="L323" s="42"/>
      <c r="M323" s="248"/>
      <c r="N323" s="249"/>
      <c r="O323" s="89"/>
      <c r="P323" s="89"/>
      <c r="Q323" s="89"/>
      <c r="R323" s="89"/>
      <c r="S323" s="89"/>
      <c r="T323" s="90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5" t="s">
        <v>144</v>
      </c>
      <c r="AU323" s="15" t="s">
        <v>85</v>
      </c>
    </row>
    <row r="324" spans="1:65" s="2" customFormat="1" ht="21.75" customHeight="1">
      <c r="A324" s="36"/>
      <c r="B324" s="37"/>
      <c r="C324" s="233" t="s">
        <v>984</v>
      </c>
      <c r="D324" s="233" t="s">
        <v>137</v>
      </c>
      <c r="E324" s="234" t="s">
        <v>1845</v>
      </c>
      <c r="F324" s="235" t="s">
        <v>1846</v>
      </c>
      <c r="G324" s="236" t="s">
        <v>148</v>
      </c>
      <c r="H324" s="237">
        <v>41.85</v>
      </c>
      <c r="I324" s="238"/>
      <c r="J324" s="239">
        <f>ROUND(I324*H324,2)</f>
        <v>0</v>
      </c>
      <c r="K324" s="235" t="s">
        <v>141</v>
      </c>
      <c r="L324" s="42"/>
      <c r="M324" s="240" t="s">
        <v>1</v>
      </c>
      <c r="N324" s="241" t="s">
        <v>40</v>
      </c>
      <c r="O324" s="89"/>
      <c r="P324" s="242">
        <f>O324*H324</f>
        <v>0</v>
      </c>
      <c r="Q324" s="242">
        <v>0</v>
      </c>
      <c r="R324" s="242">
        <f>Q324*H324</f>
        <v>0</v>
      </c>
      <c r="S324" s="242">
        <v>0</v>
      </c>
      <c r="T324" s="243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44" t="s">
        <v>934</v>
      </c>
      <c r="AT324" s="244" t="s">
        <v>137</v>
      </c>
      <c r="AU324" s="244" t="s">
        <v>85</v>
      </c>
      <c r="AY324" s="15" t="s">
        <v>135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15" t="s">
        <v>83</v>
      </c>
      <c r="BK324" s="245">
        <f>ROUND(I324*H324,2)</f>
        <v>0</v>
      </c>
      <c r="BL324" s="15" t="s">
        <v>934</v>
      </c>
      <c r="BM324" s="244" t="s">
        <v>1847</v>
      </c>
    </row>
    <row r="325" spans="1:47" s="2" customFormat="1" ht="12">
      <c r="A325" s="36"/>
      <c r="B325" s="37"/>
      <c r="C325" s="38"/>
      <c r="D325" s="246" t="s">
        <v>144</v>
      </c>
      <c r="E325" s="38"/>
      <c r="F325" s="247" t="s">
        <v>1848</v>
      </c>
      <c r="G325" s="38"/>
      <c r="H325" s="38"/>
      <c r="I325" s="142"/>
      <c r="J325" s="38"/>
      <c r="K325" s="38"/>
      <c r="L325" s="42"/>
      <c r="M325" s="248"/>
      <c r="N325" s="249"/>
      <c r="O325" s="89"/>
      <c r="P325" s="89"/>
      <c r="Q325" s="89"/>
      <c r="R325" s="89"/>
      <c r="S325" s="89"/>
      <c r="T325" s="90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5" t="s">
        <v>144</v>
      </c>
      <c r="AU325" s="15" t="s">
        <v>85</v>
      </c>
    </row>
    <row r="326" spans="1:47" s="2" customFormat="1" ht="12">
      <c r="A326" s="36"/>
      <c r="B326" s="37"/>
      <c r="C326" s="38"/>
      <c r="D326" s="246" t="s">
        <v>181</v>
      </c>
      <c r="E326" s="38"/>
      <c r="F326" s="250" t="s">
        <v>1849</v>
      </c>
      <c r="G326" s="38"/>
      <c r="H326" s="38"/>
      <c r="I326" s="142"/>
      <c r="J326" s="38"/>
      <c r="K326" s="38"/>
      <c r="L326" s="42"/>
      <c r="M326" s="248"/>
      <c r="N326" s="249"/>
      <c r="O326" s="89"/>
      <c r="P326" s="89"/>
      <c r="Q326" s="89"/>
      <c r="R326" s="89"/>
      <c r="S326" s="89"/>
      <c r="T326" s="90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181</v>
      </c>
      <c r="AU326" s="15" t="s">
        <v>85</v>
      </c>
    </row>
    <row r="327" spans="1:51" s="13" customFormat="1" ht="12">
      <c r="A327" s="13"/>
      <c r="B327" s="251"/>
      <c r="C327" s="252"/>
      <c r="D327" s="246" t="s">
        <v>183</v>
      </c>
      <c r="E327" s="253" t="s">
        <v>1</v>
      </c>
      <c r="F327" s="254" t="s">
        <v>1850</v>
      </c>
      <c r="G327" s="252"/>
      <c r="H327" s="255">
        <v>41.85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183</v>
      </c>
      <c r="AU327" s="261" t="s">
        <v>85</v>
      </c>
      <c r="AV327" s="13" t="s">
        <v>85</v>
      </c>
      <c r="AW327" s="13" t="s">
        <v>31</v>
      </c>
      <c r="AX327" s="13" t="s">
        <v>83</v>
      </c>
      <c r="AY327" s="261" t="s">
        <v>135</v>
      </c>
    </row>
    <row r="328" spans="1:63" s="12" customFormat="1" ht="25.9" customHeight="1">
      <c r="A328" s="12"/>
      <c r="B328" s="217"/>
      <c r="C328" s="218"/>
      <c r="D328" s="219" t="s">
        <v>74</v>
      </c>
      <c r="E328" s="220" t="s">
        <v>1851</v>
      </c>
      <c r="F328" s="220" t="s">
        <v>1852</v>
      </c>
      <c r="G328" s="218"/>
      <c r="H328" s="218"/>
      <c r="I328" s="221"/>
      <c r="J328" s="222">
        <f>BK328</f>
        <v>0</v>
      </c>
      <c r="K328" s="218"/>
      <c r="L328" s="223"/>
      <c r="M328" s="224"/>
      <c r="N328" s="225"/>
      <c r="O328" s="225"/>
      <c r="P328" s="226">
        <f>SUM(P329:P340)</f>
        <v>0</v>
      </c>
      <c r="Q328" s="225"/>
      <c r="R328" s="226">
        <f>SUM(R329:R340)</f>
        <v>0</v>
      </c>
      <c r="S328" s="225"/>
      <c r="T328" s="227">
        <f>SUM(T329:T340)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28" t="s">
        <v>142</v>
      </c>
      <c r="AT328" s="229" t="s">
        <v>74</v>
      </c>
      <c r="AU328" s="229" t="s">
        <v>75</v>
      </c>
      <c r="AY328" s="228" t="s">
        <v>135</v>
      </c>
      <c r="BK328" s="230">
        <f>SUM(BK329:BK340)</f>
        <v>0</v>
      </c>
    </row>
    <row r="329" spans="1:65" s="2" customFormat="1" ht="16.5" customHeight="1">
      <c r="A329" s="36"/>
      <c r="B329" s="37"/>
      <c r="C329" s="233" t="s">
        <v>988</v>
      </c>
      <c r="D329" s="233" t="s">
        <v>137</v>
      </c>
      <c r="E329" s="234" t="s">
        <v>1853</v>
      </c>
      <c r="F329" s="235" t="s">
        <v>1854</v>
      </c>
      <c r="G329" s="236" t="s">
        <v>1855</v>
      </c>
      <c r="H329" s="237">
        <v>35</v>
      </c>
      <c r="I329" s="238"/>
      <c r="J329" s="239">
        <f>ROUND(I329*H329,2)</f>
        <v>0</v>
      </c>
      <c r="K329" s="235" t="s">
        <v>1</v>
      </c>
      <c r="L329" s="42"/>
      <c r="M329" s="240" t="s">
        <v>1</v>
      </c>
      <c r="N329" s="241" t="s">
        <v>40</v>
      </c>
      <c r="O329" s="89"/>
      <c r="P329" s="242">
        <f>O329*H329</f>
        <v>0</v>
      </c>
      <c r="Q329" s="242">
        <v>0</v>
      </c>
      <c r="R329" s="242">
        <f>Q329*H329</f>
        <v>0</v>
      </c>
      <c r="S329" s="242">
        <v>0</v>
      </c>
      <c r="T329" s="243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44" t="s">
        <v>1076</v>
      </c>
      <c r="AT329" s="244" t="s">
        <v>137</v>
      </c>
      <c r="AU329" s="244" t="s">
        <v>83</v>
      </c>
      <c r="AY329" s="15" t="s">
        <v>135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15" t="s">
        <v>83</v>
      </c>
      <c r="BK329" s="245">
        <f>ROUND(I329*H329,2)</f>
        <v>0</v>
      </c>
      <c r="BL329" s="15" t="s">
        <v>1076</v>
      </c>
      <c r="BM329" s="244" t="s">
        <v>1856</v>
      </c>
    </row>
    <row r="330" spans="1:47" s="2" customFormat="1" ht="12">
      <c r="A330" s="36"/>
      <c r="B330" s="37"/>
      <c r="C330" s="38"/>
      <c r="D330" s="246" t="s">
        <v>144</v>
      </c>
      <c r="E330" s="38"/>
      <c r="F330" s="247" t="s">
        <v>1854</v>
      </c>
      <c r="G330" s="38"/>
      <c r="H330" s="38"/>
      <c r="I330" s="142"/>
      <c r="J330" s="38"/>
      <c r="K330" s="38"/>
      <c r="L330" s="42"/>
      <c r="M330" s="248"/>
      <c r="N330" s="249"/>
      <c r="O330" s="89"/>
      <c r="P330" s="89"/>
      <c r="Q330" s="89"/>
      <c r="R330" s="89"/>
      <c r="S330" s="89"/>
      <c r="T330" s="9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5" t="s">
        <v>144</v>
      </c>
      <c r="AU330" s="15" t="s">
        <v>83</v>
      </c>
    </row>
    <row r="331" spans="1:47" s="2" customFormat="1" ht="12">
      <c r="A331" s="36"/>
      <c r="B331" s="37"/>
      <c r="C331" s="38"/>
      <c r="D331" s="246" t="s">
        <v>181</v>
      </c>
      <c r="E331" s="38"/>
      <c r="F331" s="250" t="s">
        <v>1857</v>
      </c>
      <c r="G331" s="38"/>
      <c r="H331" s="38"/>
      <c r="I331" s="142"/>
      <c r="J331" s="38"/>
      <c r="K331" s="38"/>
      <c r="L331" s="42"/>
      <c r="M331" s="248"/>
      <c r="N331" s="249"/>
      <c r="O331" s="89"/>
      <c r="P331" s="89"/>
      <c r="Q331" s="89"/>
      <c r="R331" s="89"/>
      <c r="S331" s="89"/>
      <c r="T331" s="90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5" t="s">
        <v>181</v>
      </c>
      <c r="AU331" s="15" t="s">
        <v>83</v>
      </c>
    </row>
    <row r="332" spans="1:65" s="2" customFormat="1" ht="16.5" customHeight="1">
      <c r="A332" s="36"/>
      <c r="B332" s="37"/>
      <c r="C332" s="233" t="s">
        <v>992</v>
      </c>
      <c r="D332" s="233" t="s">
        <v>137</v>
      </c>
      <c r="E332" s="234" t="s">
        <v>1858</v>
      </c>
      <c r="F332" s="235" t="s">
        <v>1854</v>
      </c>
      <c r="G332" s="236" t="s">
        <v>1855</v>
      </c>
      <c r="H332" s="237">
        <v>25</v>
      </c>
      <c r="I332" s="238"/>
      <c r="J332" s="239">
        <f>ROUND(I332*H332,2)</f>
        <v>0</v>
      </c>
      <c r="K332" s="235" t="s">
        <v>1</v>
      </c>
      <c r="L332" s="42"/>
      <c r="M332" s="240" t="s">
        <v>1</v>
      </c>
      <c r="N332" s="241" t="s">
        <v>40</v>
      </c>
      <c r="O332" s="89"/>
      <c r="P332" s="242">
        <f>O332*H332</f>
        <v>0</v>
      </c>
      <c r="Q332" s="242">
        <v>0</v>
      </c>
      <c r="R332" s="242">
        <f>Q332*H332</f>
        <v>0</v>
      </c>
      <c r="S332" s="242">
        <v>0</v>
      </c>
      <c r="T332" s="243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44" t="s">
        <v>1076</v>
      </c>
      <c r="AT332" s="244" t="s">
        <v>137</v>
      </c>
      <c r="AU332" s="244" t="s">
        <v>83</v>
      </c>
      <c r="AY332" s="15" t="s">
        <v>135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5" t="s">
        <v>83</v>
      </c>
      <c r="BK332" s="245">
        <f>ROUND(I332*H332,2)</f>
        <v>0</v>
      </c>
      <c r="BL332" s="15" t="s">
        <v>1076</v>
      </c>
      <c r="BM332" s="244" t="s">
        <v>1859</v>
      </c>
    </row>
    <row r="333" spans="1:47" s="2" customFormat="1" ht="12">
      <c r="A333" s="36"/>
      <c r="B333" s="37"/>
      <c r="C333" s="38"/>
      <c r="D333" s="246" t="s">
        <v>144</v>
      </c>
      <c r="E333" s="38"/>
      <c r="F333" s="247" t="s">
        <v>1854</v>
      </c>
      <c r="G333" s="38"/>
      <c r="H333" s="38"/>
      <c r="I333" s="142"/>
      <c r="J333" s="38"/>
      <c r="K333" s="38"/>
      <c r="L333" s="42"/>
      <c r="M333" s="248"/>
      <c r="N333" s="249"/>
      <c r="O333" s="89"/>
      <c r="P333" s="89"/>
      <c r="Q333" s="89"/>
      <c r="R333" s="89"/>
      <c r="S333" s="89"/>
      <c r="T333" s="90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5" t="s">
        <v>144</v>
      </c>
      <c r="AU333" s="15" t="s">
        <v>83</v>
      </c>
    </row>
    <row r="334" spans="1:47" s="2" customFormat="1" ht="12">
      <c r="A334" s="36"/>
      <c r="B334" s="37"/>
      <c r="C334" s="38"/>
      <c r="D334" s="246" t="s">
        <v>181</v>
      </c>
      <c r="E334" s="38"/>
      <c r="F334" s="250" t="s">
        <v>1860</v>
      </c>
      <c r="G334" s="38"/>
      <c r="H334" s="38"/>
      <c r="I334" s="142"/>
      <c r="J334" s="38"/>
      <c r="K334" s="38"/>
      <c r="L334" s="42"/>
      <c r="M334" s="248"/>
      <c r="N334" s="249"/>
      <c r="O334" s="89"/>
      <c r="P334" s="89"/>
      <c r="Q334" s="89"/>
      <c r="R334" s="89"/>
      <c r="S334" s="89"/>
      <c r="T334" s="90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5" t="s">
        <v>181</v>
      </c>
      <c r="AU334" s="15" t="s">
        <v>83</v>
      </c>
    </row>
    <row r="335" spans="1:65" s="2" customFormat="1" ht="16.5" customHeight="1">
      <c r="A335" s="36"/>
      <c r="B335" s="37"/>
      <c r="C335" s="233" t="s">
        <v>996</v>
      </c>
      <c r="D335" s="233" t="s">
        <v>137</v>
      </c>
      <c r="E335" s="234" t="s">
        <v>1861</v>
      </c>
      <c r="F335" s="235" t="s">
        <v>1862</v>
      </c>
      <c r="G335" s="236" t="s">
        <v>1855</v>
      </c>
      <c r="H335" s="237">
        <v>20</v>
      </c>
      <c r="I335" s="238"/>
      <c r="J335" s="239">
        <f>ROUND(I335*H335,2)</f>
        <v>0</v>
      </c>
      <c r="K335" s="235" t="s">
        <v>1</v>
      </c>
      <c r="L335" s="42"/>
      <c r="M335" s="240" t="s">
        <v>1</v>
      </c>
      <c r="N335" s="241" t="s">
        <v>40</v>
      </c>
      <c r="O335" s="89"/>
      <c r="P335" s="242">
        <f>O335*H335</f>
        <v>0</v>
      </c>
      <c r="Q335" s="242">
        <v>0</v>
      </c>
      <c r="R335" s="242">
        <f>Q335*H335</f>
        <v>0</v>
      </c>
      <c r="S335" s="242">
        <v>0</v>
      </c>
      <c r="T335" s="243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44" t="s">
        <v>1076</v>
      </c>
      <c r="AT335" s="244" t="s">
        <v>137</v>
      </c>
      <c r="AU335" s="244" t="s">
        <v>83</v>
      </c>
      <c r="AY335" s="15" t="s">
        <v>135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15" t="s">
        <v>83</v>
      </c>
      <c r="BK335" s="245">
        <f>ROUND(I335*H335,2)</f>
        <v>0</v>
      </c>
      <c r="BL335" s="15" t="s">
        <v>1076</v>
      </c>
      <c r="BM335" s="244" t="s">
        <v>1863</v>
      </c>
    </row>
    <row r="336" spans="1:47" s="2" customFormat="1" ht="12">
      <c r="A336" s="36"/>
      <c r="B336" s="37"/>
      <c r="C336" s="38"/>
      <c r="D336" s="246" t="s">
        <v>144</v>
      </c>
      <c r="E336" s="38"/>
      <c r="F336" s="247" t="s">
        <v>1854</v>
      </c>
      <c r="G336" s="38"/>
      <c r="H336" s="38"/>
      <c r="I336" s="142"/>
      <c r="J336" s="38"/>
      <c r="K336" s="38"/>
      <c r="L336" s="42"/>
      <c r="M336" s="248"/>
      <c r="N336" s="249"/>
      <c r="O336" s="89"/>
      <c r="P336" s="89"/>
      <c r="Q336" s="89"/>
      <c r="R336" s="89"/>
      <c r="S336" s="89"/>
      <c r="T336" s="90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5" t="s">
        <v>144</v>
      </c>
      <c r="AU336" s="15" t="s">
        <v>83</v>
      </c>
    </row>
    <row r="337" spans="1:47" s="2" customFormat="1" ht="12">
      <c r="A337" s="36"/>
      <c r="B337" s="37"/>
      <c r="C337" s="38"/>
      <c r="D337" s="246" t="s">
        <v>181</v>
      </c>
      <c r="E337" s="38"/>
      <c r="F337" s="250" t="s">
        <v>1864</v>
      </c>
      <c r="G337" s="38"/>
      <c r="H337" s="38"/>
      <c r="I337" s="142"/>
      <c r="J337" s="38"/>
      <c r="K337" s="38"/>
      <c r="L337" s="42"/>
      <c r="M337" s="248"/>
      <c r="N337" s="249"/>
      <c r="O337" s="89"/>
      <c r="P337" s="89"/>
      <c r="Q337" s="89"/>
      <c r="R337" s="89"/>
      <c r="S337" s="89"/>
      <c r="T337" s="90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5" t="s">
        <v>181</v>
      </c>
      <c r="AU337" s="15" t="s">
        <v>83</v>
      </c>
    </row>
    <row r="338" spans="1:65" s="2" customFormat="1" ht="16.5" customHeight="1">
      <c r="A338" s="36"/>
      <c r="B338" s="37"/>
      <c r="C338" s="233" t="s">
        <v>1000</v>
      </c>
      <c r="D338" s="233" t="s">
        <v>137</v>
      </c>
      <c r="E338" s="234" t="s">
        <v>1865</v>
      </c>
      <c r="F338" s="235" t="s">
        <v>1866</v>
      </c>
      <c r="G338" s="236" t="s">
        <v>1855</v>
      </c>
      <c r="H338" s="237">
        <v>25</v>
      </c>
      <c r="I338" s="238"/>
      <c r="J338" s="239">
        <f>ROUND(I338*H338,2)</f>
        <v>0</v>
      </c>
      <c r="K338" s="235" t="s">
        <v>1</v>
      </c>
      <c r="L338" s="42"/>
      <c r="M338" s="240" t="s">
        <v>1</v>
      </c>
      <c r="N338" s="241" t="s">
        <v>40</v>
      </c>
      <c r="O338" s="89"/>
      <c r="P338" s="242">
        <f>O338*H338</f>
        <v>0</v>
      </c>
      <c r="Q338" s="242">
        <v>0</v>
      </c>
      <c r="R338" s="242">
        <f>Q338*H338</f>
        <v>0</v>
      </c>
      <c r="S338" s="242">
        <v>0</v>
      </c>
      <c r="T338" s="243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44" t="s">
        <v>1076</v>
      </c>
      <c r="AT338" s="244" t="s">
        <v>137</v>
      </c>
      <c r="AU338" s="244" t="s">
        <v>83</v>
      </c>
      <c r="AY338" s="15" t="s">
        <v>135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15" t="s">
        <v>83</v>
      </c>
      <c r="BK338" s="245">
        <f>ROUND(I338*H338,2)</f>
        <v>0</v>
      </c>
      <c r="BL338" s="15" t="s">
        <v>1076</v>
      </c>
      <c r="BM338" s="244" t="s">
        <v>1867</v>
      </c>
    </row>
    <row r="339" spans="1:47" s="2" customFormat="1" ht="12">
      <c r="A339" s="36"/>
      <c r="B339" s="37"/>
      <c r="C339" s="38"/>
      <c r="D339" s="246" t="s">
        <v>144</v>
      </c>
      <c r="E339" s="38"/>
      <c r="F339" s="247" t="s">
        <v>1854</v>
      </c>
      <c r="G339" s="38"/>
      <c r="H339" s="38"/>
      <c r="I339" s="142"/>
      <c r="J339" s="38"/>
      <c r="K339" s="38"/>
      <c r="L339" s="42"/>
      <c r="M339" s="248"/>
      <c r="N339" s="249"/>
      <c r="O339" s="89"/>
      <c r="P339" s="89"/>
      <c r="Q339" s="89"/>
      <c r="R339" s="89"/>
      <c r="S339" s="89"/>
      <c r="T339" s="90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5" t="s">
        <v>144</v>
      </c>
      <c r="AU339" s="15" t="s">
        <v>83</v>
      </c>
    </row>
    <row r="340" spans="1:47" s="2" customFormat="1" ht="12">
      <c r="A340" s="36"/>
      <c r="B340" s="37"/>
      <c r="C340" s="38"/>
      <c r="D340" s="246" t="s">
        <v>181</v>
      </c>
      <c r="E340" s="38"/>
      <c r="F340" s="250" t="s">
        <v>1868</v>
      </c>
      <c r="G340" s="38"/>
      <c r="H340" s="38"/>
      <c r="I340" s="142"/>
      <c r="J340" s="38"/>
      <c r="K340" s="38"/>
      <c r="L340" s="42"/>
      <c r="M340" s="275"/>
      <c r="N340" s="276"/>
      <c r="O340" s="277"/>
      <c r="P340" s="277"/>
      <c r="Q340" s="277"/>
      <c r="R340" s="277"/>
      <c r="S340" s="277"/>
      <c r="T340" s="278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5" t="s">
        <v>181</v>
      </c>
      <c r="AU340" s="15" t="s">
        <v>83</v>
      </c>
    </row>
    <row r="341" spans="1:31" s="2" customFormat="1" ht="6.95" customHeight="1">
      <c r="A341" s="36"/>
      <c r="B341" s="64"/>
      <c r="C341" s="65"/>
      <c r="D341" s="65"/>
      <c r="E341" s="65"/>
      <c r="F341" s="65"/>
      <c r="G341" s="65"/>
      <c r="H341" s="65"/>
      <c r="I341" s="181"/>
      <c r="J341" s="65"/>
      <c r="K341" s="65"/>
      <c r="L341" s="42"/>
      <c r="M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</row>
  </sheetData>
  <sheetProtection password="CC35" sheet="1" objects="1" scenarios="1" formatColumns="0" formatRows="0" autoFilter="0"/>
  <autoFilter ref="C121:K34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Z4-LACYK\Václav Lacyk</dc:creator>
  <cp:keywords/>
  <dc:description/>
  <cp:lastModifiedBy>Z4-LACYK\Václav Lacyk</cp:lastModifiedBy>
  <dcterms:created xsi:type="dcterms:W3CDTF">2020-03-24T13:25:48Z</dcterms:created>
  <dcterms:modified xsi:type="dcterms:W3CDTF">2020-03-24T13:25:59Z</dcterms:modified>
  <cp:category/>
  <cp:version/>
  <cp:contentType/>
  <cp:contentStatus/>
</cp:coreProperties>
</file>