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76" yWindow="65476" windowWidth="28920" windowHeight="15870" activeTab="0"/>
  </bookViews>
  <sheets>
    <sheet name="Rekapitulace stavby" sheetId="1" r:id="rId1"/>
    <sheet name="SO 02 Oprava jezu" sheetId="3" r:id="rId2"/>
    <sheet name="101 - VON" sheetId="5" r:id="rId3"/>
  </sheets>
  <definedNames>
    <definedName name="_xlnm._FilterDatabase" localSheetId="2" hidden="1">'101 - VON'!$C$116:$K$128</definedName>
    <definedName name="_xlnm._FilterDatabase" localSheetId="1" hidden="1">'SO 02 Oprava jezu'!$C$127:$K$377</definedName>
    <definedName name="_xlnm.Print_Area" localSheetId="2">'101 - VON'!$C$4:$J$76,'101 - VON'!$C$82:$J$98,'101 - VON'!$C$104:$K$128</definedName>
    <definedName name="_xlnm.Print_Area" localSheetId="0">'Rekapitulace stavby'!$D$4:$AO$76,'Rekapitulace stavby'!$C$82:$AQ$97</definedName>
    <definedName name="_xlnm.Print_Area" localSheetId="1">'SO 02 Oprava jezu'!$C$4:$J$76,'SO 02 Oprava jezu'!$C$82:$J$109,'SO 02 Oprava jezu'!$C$115:$K$377</definedName>
    <definedName name="_xlnm.Print_Titles" localSheetId="0">'Rekapitulace stavby'!$92:$92</definedName>
    <definedName name="_xlnm.Print_Titles" localSheetId="1">'SO 02 Oprava jezu'!$127:$127</definedName>
    <definedName name="_xlnm.Print_Titles" localSheetId="2">'101 - VON'!$116:$116</definedName>
  </definedNames>
  <calcPr calcId="145621"/>
  <extLst/>
</workbook>
</file>

<file path=xl/sharedStrings.xml><?xml version="1.0" encoding="utf-8"?>
<sst xmlns="http://schemas.openxmlformats.org/spreadsheetml/2006/main" count="3087" uniqueCount="529">
  <si>
    <t>Export Komplet</t>
  </si>
  <si>
    <t/>
  </si>
  <si>
    <t>2.0</t>
  </si>
  <si>
    <t>False</t>
  </si>
  <si>
    <t>{8edf7a75-8744-4460-86e2-cbe90a62c9f3}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</si>
  <si>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</si>
  <si>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</si>
  <si>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</si>
  <si>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</si>
  <si>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</si>
  <si>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</si>
  <si>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</si>
  <si>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</si>
  <si>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</si>
  <si>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</si>
  <si>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</si>
  <si>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</si>
  <si>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jezu na náhonu v Tachově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</si>
  <si>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</si>
  <si>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</si>
  <si>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</si>
  <si>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</si>
  <si>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</si>
  <si>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</si>
  <si>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</si>
  <si>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</si>
  <si>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</si>
  <si>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</si>
  <si>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</si>
  <si>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</si>
  <si>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</si>
  <si>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</si>
  <si>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</si>
  <si>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</si>
  <si>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</si>
  <si>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</si>
  <si>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</si>
  <si>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</si>
  <si>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</si>
  <si>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</si>
  <si>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</si>
  <si>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</si>
  <si>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</si>
  <si>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</si>
  <si>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</si>
  <si>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</si>
  <si>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</si>
  <si>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</si>
  <si>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</si>
  <si>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</si>
  <si>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</si>
  <si>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</si>
  <si>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</si>
  <si>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</si>
  <si>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</si>
  <si>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</si>
  <si>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</si>
  <si>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</si>
  <si>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</si>
  <si>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</si>
  <si>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</si>
  <si>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</si>
  <si>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</si>
  <si>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</si>
  <si>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</si>
  <si>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</si>
  <si>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</si>
  <si>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</si>
  <si>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</si>
  <si>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</si>
  <si>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</si>
  <si>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</si>
  <si>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</si>
  <si>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</si>
  <si>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</si>
  <si>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</si>
  <si>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</si>
  <si>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</si>
  <si>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</si>
  <si>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2</t>
  </si>
  <si>
    <t>02</t>
  </si>
  <si>
    <t>SO 02 Oprava jezu</t>
  </si>
  <si>
    <t>{d7f99cc3-d3b3-4e6b-aece-9fce647d9f3f}</t>
  </si>
  <si>
    <t>101</t>
  </si>
  <si>
    <t>VON</t>
  </si>
  <si>
    <t>{e4788bbb-9b89-4656-ba30-ecae13469b98}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</si>
  <si>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</si>
  <si>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</si>
  <si>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</si>
  <si>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</si>
  <si>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</si>
  <si>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</si>
  <si>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</si>
  <si>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</si>
  <si>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</si>
  <si>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</si>
  <si>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</si>
  <si>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</si>
  <si>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</si>
  <si>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</si>
  <si>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</si>
  <si>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</si>
  <si>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</si>
  <si>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</si>
  <si>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</si>
  <si>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</si>
  <si>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</si>
  <si>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</si>
  <si>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</si>
  <si>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</si>
  <si>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</si>
  <si>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</si>
  <si>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</si>
  <si>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</si>
  <si>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</si>
  <si>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</si>
  <si>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</si>
  <si>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</si>
  <si>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</si>
  <si>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</si>
  <si>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</si>
  <si>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hod</t>
  </si>
  <si>
    <t>4</t>
  </si>
  <si>
    <t>VV</t>
  </si>
  <si>
    <t>Součet</t>
  </si>
  <si>
    <t>den</t>
  </si>
  <si>
    <t>3</t>
  </si>
  <si>
    <t>132212201</t>
  </si>
  <si>
    <t>Hloubení rýh š přes 600 do 2000 mm ručním nebo pneum nářadím v soudržných horninách tř. 3</t>
  </si>
  <si>
    <t>m3</t>
  </si>
  <si>
    <t>132212209</t>
  </si>
  <si>
    <t>Příplatek za lepivost u hloubení rýh š do 2000 mm ručním nebo pneum nářadím v hornině tř. 3</t>
  </si>
  <si>
    <t>5</t>
  </si>
  <si>
    <t>151101101</t>
  </si>
  <si>
    <t>Zřízení příložného pažení a rozepření stěn rýh hl do 2 m</t>
  </si>
  <si>
    <t>m2</t>
  </si>
  <si>
    <t>6</t>
  </si>
  <si>
    <t>151101111</t>
  </si>
  <si>
    <t>Odstranění příložného pažení a rozepření stěn rýh hl do 2 m</t>
  </si>
  <si>
    <t>7</t>
  </si>
  <si>
    <t>153111111</t>
  </si>
  <si>
    <t>Příčné řezání ocelových štětovnic na skládce</t>
  </si>
  <si>
    <t>kus</t>
  </si>
  <si>
    <t>47</t>
  </si>
  <si>
    <t>8</t>
  </si>
  <si>
    <t>153112111</t>
  </si>
  <si>
    <t>Nastražení ocelových štětovnic dl do 10 m ve standardních podmínkách z terénu</t>
  </si>
  <si>
    <t>9</t>
  </si>
  <si>
    <t>153112121</t>
  </si>
  <si>
    <t>Zaberanění ocelových štětovnic na dl do 4 m ve standardních podmínkách z terénu</t>
  </si>
  <si>
    <t>10</t>
  </si>
  <si>
    <t>M</t>
  </si>
  <si>
    <t>1592R01</t>
  </si>
  <si>
    <t xml:space="preserve">štětovnice Larsen IIIn </t>
  </si>
  <si>
    <t>t</t>
  </si>
  <si>
    <t>"5x obratovost"</t>
  </si>
  <si>
    <t>11</t>
  </si>
  <si>
    <t>153113111</t>
  </si>
  <si>
    <t>Vytažení ocelových štětovnic dl do 12 m zaberaněných do hl 4 m z terénu ve standardnich podmínkách</t>
  </si>
  <si>
    <t>12</t>
  </si>
  <si>
    <t>162701105</t>
  </si>
  <si>
    <t>Vodorovné přemístění do 10000 m výkopku/sypaniny z horniny tř. 1 až 4</t>
  </si>
  <si>
    <t>13</t>
  </si>
  <si>
    <t>171201211</t>
  </si>
  <si>
    <t>Poplatek za uložení stavebního odpadu - zeminy a kameniva na skládce</t>
  </si>
  <si>
    <t>Zakládání</t>
  </si>
  <si>
    <t>14</t>
  </si>
  <si>
    <t>Svislé a kompletní konstrukce</t>
  </si>
  <si>
    <t>Vodorovné konstrukce</t>
  </si>
  <si>
    <t>16</t>
  </si>
  <si>
    <t>Ostatní konstrukce a práce, bourání</t>
  </si>
  <si>
    <t>17</t>
  </si>
  <si>
    <t>997</t>
  </si>
  <si>
    <t>Přesun sutě</t>
  </si>
  <si>
    <t>18</t>
  </si>
  <si>
    <t>997013R1</t>
  </si>
  <si>
    <t>Poplatek za uložení na skládce (skládkovné) stavebního odpadu kamenného</t>
  </si>
  <si>
    <t>19</t>
  </si>
  <si>
    <t>997321511</t>
  </si>
  <si>
    <t>20</t>
  </si>
  <si>
    <t>997321519</t>
  </si>
  <si>
    <t>998</t>
  </si>
  <si>
    <t>Přesun hmot</t>
  </si>
  <si>
    <t>PSV</t>
  </si>
  <si>
    <t>Práce a dodávky PSV</t>
  </si>
  <si>
    <t>767</t>
  </si>
  <si>
    <t>Konstrukce zámečnické</t>
  </si>
  <si>
    <t>22</t>
  </si>
  <si>
    <t>m</t>
  </si>
  <si>
    <t>23</t>
  </si>
  <si>
    <t>998767201</t>
  </si>
  <si>
    <t>Přesun hmot procentní pro zámečnické konstrukce v objektech v do 6 m</t>
  </si>
  <si>
    <t>%</t>
  </si>
  <si>
    <t>02 - SO 02 Oprava jezu</t>
  </si>
  <si>
    <t xml:space="preserve">    8 - Trubní vedení</t>
  </si>
  <si>
    <t xml:space="preserve">    713 - Izolace tepelné</t>
  </si>
  <si>
    <t>115101202</t>
  </si>
  <si>
    <t>Čerpání vody na dopravní výšku do 10 m průměrný přítok do 1000 l/min</t>
  </si>
  <si>
    <t>-462865712</t>
  </si>
  <si>
    <t>600</t>
  </si>
  <si>
    <t>115101302</t>
  </si>
  <si>
    <t>Pohotovost čerpací soupravy pro dopravní výšku do 10 m přítok do 1000 l/min</t>
  </si>
  <si>
    <t>-1158410469</t>
  </si>
  <si>
    <t>131301101</t>
  </si>
  <si>
    <t>Hloubení jam nezapažených v hornině tř. 4 objemu do 100 m3</t>
  </si>
  <si>
    <t>-1402747260</t>
  </si>
  <si>
    <t>"stabilizační práh" 0,5*1,0*11,0</t>
  </si>
  <si>
    <t>"ukončení dlažby stabilizačním prahem" 0,5*0,8*3,5</t>
  </si>
  <si>
    <t>"lapač splavenin" (1,8*0,9*0,7)</t>
  </si>
  <si>
    <t>131301109</t>
  </si>
  <si>
    <t>Příplatek za lepivost u hloubení jam nezapažených v hornině tř. 4</t>
  </si>
  <si>
    <t>-1415486843</t>
  </si>
  <si>
    <t>8,034*0,3</t>
  </si>
  <si>
    <t>25603909</t>
  </si>
  <si>
    <t>"obtokové potrubí v prostoru cyklostezky" 1,2*1,0*9,0</t>
  </si>
  <si>
    <t>" demontáž obtokového potrubí v prostoru cyklostezky" 1,2*1,0*9,0</t>
  </si>
  <si>
    <t>-141822216</t>
  </si>
  <si>
    <t>21,6*0,3</t>
  </si>
  <si>
    <t>13310R01</t>
  </si>
  <si>
    <t>Kopané sondy - zřízení a odstranění</t>
  </si>
  <si>
    <t>624267847</t>
  </si>
  <si>
    <t>-2087862379</t>
  </si>
  <si>
    <t>1,0*2*10,8</t>
  </si>
  <si>
    <t>-1359813015</t>
  </si>
  <si>
    <t>-337125333</t>
  </si>
  <si>
    <t>75</t>
  </si>
  <si>
    <t>-2139239538</t>
  </si>
  <si>
    <t>(7,6+10,4+7,6+4,4)*3,0</t>
  </si>
  <si>
    <t>-21965267</t>
  </si>
  <si>
    <t>-2118149808</t>
  </si>
  <si>
    <t>90*0,1555</t>
  </si>
  <si>
    <t>13,995*1,05 'Přepočtené koeficientem množství</t>
  </si>
  <si>
    <t>1123168365</t>
  </si>
  <si>
    <t>162301101</t>
  </si>
  <si>
    <t>Vodorovné přemístění do 500 m výkopku/sypaniny z horniny tř. 1 až 4</t>
  </si>
  <si>
    <t>-399996980</t>
  </si>
  <si>
    <t>"zemina pro zásyp na mezideponii a zpět" 10,8*2</t>
  </si>
  <si>
    <t>187673691</t>
  </si>
  <si>
    <t>8,034</t>
  </si>
  <si>
    <t>167101101</t>
  </si>
  <si>
    <t>Nakládání výkopku z hornin tř. 1 až 4 do 100 m3</t>
  </si>
  <si>
    <t>-35121297</t>
  </si>
  <si>
    <t>"zemina pro zásyp" 10,8</t>
  </si>
  <si>
    <t>-152813576</t>
  </si>
  <si>
    <t>8,034*1,6</t>
  </si>
  <si>
    <t>174101101</t>
  </si>
  <si>
    <t>Zásyp jam, šachet rýh nebo kolem objektů sypaninou se zhutněním</t>
  </si>
  <si>
    <t>1221186502</t>
  </si>
  <si>
    <t>181411122</t>
  </si>
  <si>
    <t>Založení lučního trávníku výsevem plochy do 1000 m2 ve svahu do 1:2</t>
  </si>
  <si>
    <t>-432209790</t>
  </si>
  <si>
    <t>"úprava svahů do původního stavu" 90</t>
  </si>
  <si>
    <t>00572470</t>
  </si>
  <si>
    <t>osivo směs travní univerzál</t>
  </si>
  <si>
    <t>kg</t>
  </si>
  <si>
    <t>-1810784265</t>
  </si>
  <si>
    <t>90*0,015 'Přepočtené koeficientem množství</t>
  </si>
  <si>
    <t>181951101</t>
  </si>
  <si>
    <t>Úprava pláně v hornině tř. 1 až 4 bez zhutnění</t>
  </si>
  <si>
    <t>1065451226</t>
  </si>
  <si>
    <t>183402122</t>
  </si>
  <si>
    <t>Rozrušení půdy souvislé plochy do 500 m2 hloubky do 150 mm ve svahu do 1:2</t>
  </si>
  <si>
    <t>416761214</t>
  </si>
  <si>
    <t>24</t>
  </si>
  <si>
    <t>275313811</t>
  </si>
  <si>
    <t>Základové patky z betonu tř. C 25/30</t>
  </si>
  <si>
    <t>-871134116</t>
  </si>
  <si>
    <t>"betonové bloky pro zajištění stability potrubí" 2*0,4</t>
  </si>
  <si>
    <t>25</t>
  </si>
  <si>
    <t>321222311</t>
  </si>
  <si>
    <t>Zdění obkladního zdiva vodních staveb kvádrového objem do 0,2 m3</t>
  </si>
  <si>
    <t>-1636068714</t>
  </si>
  <si>
    <t>"zdi jezu - 15% nových"</t>
  </si>
  <si>
    <t>((0,65*3,0)*(4,4+5,9))+(0,65*2,7*(4,8+4,4))+(0,65*2,0*5,9)</t>
  </si>
  <si>
    <t>26</t>
  </si>
  <si>
    <t>583810R1</t>
  </si>
  <si>
    <t xml:space="preserve">kamenné kvádry </t>
  </si>
  <si>
    <t>-2092151594</t>
  </si>
  <si>
    <t>43,901*1,8*0,15</t>
  </si>
  <si>
    <t>27</t>
  </si>
  <si>
    <t>321311115</t>
  </si>
  <si>
    <t>Konstrukce vodních staveb z betonu prostého mrazuvzdorného tř. C 25/30</t>
  </si>
  <si>
    <t>1662350914</t>
  </si>
  <si>
    <t>"lapač splavenin" (1,8*0,9*0,2)+(((1,8+0,5)*2*0,7*0,2))</t>
  </si>
  <si>
    <t>28</t>
  </si>
  <si>
    <t>321321115</t>
  </si>
  <si>
    <t>Konstrukce vodních staveb ze ŽB mrazuvzdorného tř. C 25/30</t>
  </si>
  <si>
    <t>1402845841</t>
  </si>
  <si>
    <t>"nová deska stěn"</t>
  </si>
  <si>
    <t>(1,0*0,2*5,9)+(0,2*0,9*(5,9+4,4))+(0,8*0,2*4,4)+(1,0*0,2*4,1)</t>
  </si>
  <si>
    <t>29</t>
  </si>
  <si>
    <t>321351010</t>
  </si>
  <si>
    <t>Bednění konstrukcí vodních staveb rovinné - zřízení</t>
  </si>
  <si>
    <t>-1515076526</t>
  </si>
  <si>
    <t>(2*0,6*5,9)+(2*0,6*(5,9+4,4))+(2*0,6*4,4)+(2*0,6*4,1)</t>
  </si>
  <si>
    <t>"stabilizační práh" 2*1,0*11,0</t>
  </si>
  <si>
    <t>"ukončení dlažby stabilizačním prahem" 2*0,8*3,5</t>
  </si>
  <si>
    <t>"lapač splavenin"  ((1,8+0,9)*2*0,9)+((1,4+0,5)*2*0,7)</t>
  </si>
  <si>
    <t>30</t>
  </si>
  <si>
    <t>321352010</t>
  </si>
  <si>
    <t>Bednění konstrukcí vodních staveb rovinné - odstranění</t>
  </si>
  <si>
    <t>1331939012</t>
  </si>
  <si>
    <t>31</t>
  </si>
  <si>
    <t>321366111</t>
  </si>
  <si>
    <t>Výztuž železobetonových konstrukcí vodních staveb z oceli 10 505 D do 12 mm</t>
  </si>
  <si>
    <t>1382793302</t>
  </si>
  <si>
    <t>4,558*0,12</t>
  </si>
  <si>
    <t>32</t>
  </si>
  <si>
    <t>451311531</t>
  </si>
  <si>
    <t>Podklad pod dlažbu z betonu prostého pro prostředí s mrazovými cykly C 25/30 tl přes 150 do 200 mm</t>
  </si>
  <si>
    <t>-996353905</t>
  </si>
  <si>
    <t xml:space="preserve">"dlažba jezu" </t>
  </si>
  <si>
    <t>((6,5*2,4)+(4,8*3,4))</t>
  </si>
  <si>
    <t>"v náhonu u jezu"</t>
  </si>
  <si>
    <t>35,5</t>
  </si>
  <si>
    <t>33</t>
  </si>
  <si>
    <t>451571112</t>
  </si>
  <si>
    <t>Lože pod dlažby ze štěrkopísku vrstva tl nad 100 do 150 mm</t>
  </si>
  <si>
    <t>1370139100</t>
  </si>
  <si>
    <t>34</t>
  </si>
  <si>
    <t>458591111</t>
  </si>
  <si>
    <t>Zřízení výplně těsnící vrstvy  z jílu</t>
  </si>
  <si>
    <t>-1998331976</t>
  </si>
  <si>
    <t>"dotěsnění štětové stěny potrubí náhonu do sádek" 3,7</t>
  </si>
  <si>
    <t>35</t>
  </si>
  <si>
    <t>58125110</t>
  </si>
  <si>
    <t>jíl surový kusový</t>
  </si>
  <si>
    <t>-14882804</t>
  </si>
  <si>
    <t>3,7*1,8</t>
  </si>
  <si>
    <t>6,66*1,05 'Přepočtené koeficientem množství</t>
  </si>
  <si>
    <t>36</t>
  </si>
  <si>
    <t>462512270</t>
  </si>
  <si>
    <t>Zához z lomového kamene s proštěrkováním z terénu hmotnost do 200 kg</t>
  </si>
  <si>
    <t>-210454601</t>
  </si>
  <si>
    <t>67,6*0,4</t>
  </si>
  <si>
    <t>37</t>
  </si>
  <si>
    <t>462519002</t>
  </si>
  <si>
    <t>Příplatek za urovnání ploch záhozu z lomového kamene hmotnost do 200 kg</t>
  </si>
  <si>
    <t>1124788981</t>
  </si>
  <si>
    <t>67,6</t>
  </si>
  <si>
    <t>38</t>
  </si>
  <si>
    <t>465512327</t>
  </si>
  <si>
    <t>Dlažba z lomového kamene na sucho se zalitím spár cementovou maltou tl 300 mm</t>
  </si>
  <si>
    <t>1316414152</t>
  </si>
  <si>
    <t>39</t>
  </si>
  <si>
    <t>465513327</t>
  </si>
  <si>
    <t>Dlažba z lomového kamene na cementovou maltu s vyspárováním tl 300 mm pro hydromeliorace</t>
  </si>
  <si>
    <t>-620636629</t>
  </si>
  <si>
    <t xml:space="preserve">"dlažba jezu - 15% nových kamenů" </t>
  </si>
  <si>
    <t>40</t>
  </si>
  <si>
    <t>58380R01</t>
  </si>
  <si>
    <t>kamenná dlažba tl. 300 mm</t>
  </si>
  <si>
    <t>-1881976931</t>
  </si>
  <si>
    <t>31,92*0,15</t>
  </si>
  <si>
    <t>Trubní vedení</t>
  </si>
  <si>
    <t>41</t>
  </si>
  <si>
    <t>871350410</t>
  </si>
  <si>
    <t>Montáž kanalizačního potrubí korugovaného SN 4 z polypropylenu DN 200</t>
  </si>
  <si>
    <t>887364751</t>
  </si>
  <si>
    <t>2*(9,0+19,5)</t>
  </si>
  <si>
    <t>42</t>
  </si>
  <si>
    <t>28611136</t>
  </si>
  <si>
    <t>trubka kanalizační PVC DN 200x1000 mm SN4</t>
  </si>
  <si>
    <t>-197063147</t>
  </si>
  <si>
    <t>43</t>
  </si>
  <si>
    <t>877350310</t>
  </si>
  <si>
    <t>Montáž kolen na kanalizačním potrubí z PP trub hladkých plnostěnných DN 200</t>
  </si>
  <si>
    <t>2119836416</t>
  </si>
  <si>
    <t>44</t>
  </si>
  <si>
    <t>28611366</t>
  </si>
  <si>
    <t>koleno kanalizace PVC KG 200x45°</t>
  </si>
  <si>
    <t>-1614653468</t>
  </si>
  <si>
    <t>45</t>
  </si>
  <si>
    <t>899623161</t>
  </si>
  <si>
    <t>Obetonování potrubí nebo zdiva stok betonem prostým tř. C 20/25 v otevřeném výkopu</t>
  </si>
  <si>
    <t>-928343668</t>
  </si>
  <si>
    <t xml:space="preserve">"ocelové potrubí DN 400 (náhon pro sádky St. rybářství)" </t>
  </si>
  <si>
    <t>((0,8*0,8)-0,125)*6,2</t>
  </si>
  <si>
    <t>46</t>
  </si>
  <si>
    <t>934956124</t>
  </si>
  <si>
    <t>Hradítka z dubového dřeva tl 50 mm</t>
  </si>
  <si>
    <t>1120737468</t>
  </si>
  <si>
    <t>"před vtokem potrubí DN 600 do mlýna" 0,9*0,8</t>
  </si>
  <si>
    <t>"rezervní potrubí pro MVE" 0,6*0,8</t>
  </si>
  <si>
    <t>"před levým polem jezu" (1,0*0,8)+(1,5*0,8)</t>
  </si>
  <si>
    <t>9349562R</t>
  </si>
  <si>
    <t>ocelová konstrukce hradítka z U profilů vč. kotvení - dodávka a montáž</t>
  </si>
  <si>
    <t>-338335428</t>
  </si>
  <si>
    <t>"před vtokem potrubí DN 600 do mlýna" 0,9*2*7</t>
  </si>
  <si>
    <t>"rezervní potrubí pro MVE" 0,9*2*7</t>
  </si>
  <si>
    <t>"před levým polem jezu" 0,9*4*7</t>
  </si>
  <si>
    <t>48</t>
  </si>
  <si>
    <t>9389021R1</t>
  </si>
  <si>
    <t>Očištění kamenných kvádrů</t>
  </si>
  <si>
    <t>338140129</t>
  </si>
  <si>
    <t>"zdi jezu"</t>
  </si>
  <si>
    <t>(3,0*(4,4+5,9))+(2,7*(4,8+4,4))+(2,0*5,9)</t>
  </si>
  <si>
    <t>49</t>
  </si>
  <si>
    <t>9389025R</t>
  </si>
  <si>
    <t>pasportizace a očíslování  kamenných kvádrů</t>
  </si>
  <si>
    <t>-868935599</t>
  </si>
  <si>
    <t>50</t>
  </si>
  <si>
    <t>960111221</t>
  </si>
  <si>
    <t>Bourání vodních staveb z dílců prefabrikovaných betonových a železobetonových, z vodní hladiny</t>
  </si>
  <si>
    <t>2060318462</t>
  </si>
  <si>
    <t xml:space="preserve">"podklad pod dlažby" </t>
  </si>
  <si>
    <t>((6,5*2,4)+(4,8*3,4))*0,2</t>
  </si>
  <si>
    <t>51</t>
  </si>
  <si>
    <t>960191241</t>
  </si>
  <si>
    <t>Bourání vodních staveb z kamenných kvádrů, z vodní hladiny</t>
  </si>
  <si>
    <t>-1810314223</t>
  </si>
  <si>
    <t>((6,5*2,4)+(4,8*3,4))*0,3</t>
  </si>
  <si>
    <t>52</t>
  </si>
  <si>
    <t>960321271</t>
  </si>
  <si>
    <t>Bourání vodních staveb ze železobetonu, z vodní hladiny</t>
  </si>
  <si>
    <t>1818612932</t>
  </si>
  <si>
    <t>"deska stěn"</t>
  </si>
  <si>
    <t>53</t>
  </si>
  <si>
    <t>961044111</t>
  </si>
  <si>
    <t>Bourání základů z betonu prostého</t>
  </si>
  <si>
    <t>-226259840</t>
  </si>
  <si>
    <t>"betonové bloky pro zajištění stability potrubí - odstranění" 2*0,4</t>
  </si>
  <si>
    <t>54</t>
  </si>
  <si>
    <t>969021121</t>
  </si>
  <si>
    <t>Vybourání kanalizačního potrubí DN do 200</t>
  </si>
  <si>
    <t>1759755632</t>
  </si>
  <si>
    <t>57</t>
  </si>
  <si>
    <t>55</t>
  </si>
  <si>
    <t>9852311R1</t>
  </si>
  <si>
    <t>přespárování kamenného zdiva</t>
  </si>
  <si>
    <t>1974988708</t>
  </si>
  <si>
    <t>"v prostoru jezu od stabilizačního prahu po zeď u vtoku do mlýna"</t>
  </si>
  <si>
    <t>6,5*4,2</t>
  </si>
  <si>
    <t>56</t>
  </si>
  <si>
    <t>997013801</t>
  </si>
  <si>
    <t>Poplatek za uložení na skládce (skládkovné) stavebního odpadu betonového kód odpadu 170 101</t>
  </si>
  <si>
    <t>-1542082298</t>
  </si>
  <si>
    <t>"podkl. beton dlažby" 15,622</t>
  </si>
  <si>
    <t>"základové bloky" 1,6</t>
  </si>
  <si>
    <t>997013802</t>
  </si>
  <si>
    <t>Poplatek za uložení na skládce (skládkovné) stavebního odpadu železobetonového kód odpadu 170 101</t>
  </si>
  <si>
    <t>1595264724</t>
  </si>
  <si>
    <t>"deska stěn" 12,99</t>
  </si>
  <si>
    <t>58</t>
  </si>
  <si>
    <t>997013831</t>
  </si>
  <si>
    <t>Poplatek za uložení na skládce (skládkovné) stavebního odpadu směsného kód odpadu 170 904</t>
  </si>
  <si>
    <t>-1432156091</t>
  </si>
  <si>
    <t>"ocel. nosníky" 1,84</t>
  </si>
  <si>
    <t>"potrubí DN  200" 2,736</t>
  </si>
  <si>
    <t>59</t>
  </si>
  <si>
    <t>376193973</t>
  </si>
  <si>
    <t>"kamenné stěny a dlažba - 15%" (147,062*0,15)</t>
  </si>
  <si>
    <t>60</t>
  </si>
  <si>
    <t>997321211</t>
  </si>
  <si>
    <t>Svislá doprava suti a vybouraných hmot v do 4 m</t>
  </si>
  <si>
    <t>211938219</t>
  </si>
  <si>
    <t>61</t>
  </si>
  <si>
    <t>1211992605</t>
  </si>
  <si>
    <t>62</t>
  </si>
  <si>
    <t>-1276144380</t>
  </si>
  <si>
    <t>56,847*9 'Přepočtené koeficientem množství</t>
  </si>
  <si>
    <t>63</t>
  </si>
  <si>
    <t>998323011</t>
  </si>
  <si>
    <t>Přesun hmot pro jezy a stupně</t>
  </si>
  <si>
    <t>-514956362</t>
  </si>
  <si>
    <t>713</t>
  </si>
  <si>
    <t>Izolace tepelné</t>
  </si>
  <si>
    <t>64</t>
  </si>
  <si>
    <t>713411R1</t>
  </si>
  <si>
    <t>Tepelná izolace ocelového potrubí DN 400 - dodávka a montáž</t>
  </si>
  <si>
    <t>-857627250</t>
  </si>
  <si>
    <t>1,256*3,8</t>
  </si>
  <si>
    <t>65</t>
  </si>
  <si>
    <t>998713201</t>
  </si>
  <si>
    <t>Přesun hmot procentní pro izolace tepelné v objektech v do 6 m</t>
  </si>
  <si>
    <t>-440200610</t>
  </si>
  <si>
    <t>66</t>
  </si>
  <si>
    <t>767995R01</t>
  </si>
  <si>
    <t>nové nosníky hrany jezu - dodávka a montáž</t>
  </si>
  <si>
    <t>1534072747</t>
  </si>
  <si>
    <t>"ocelové nosníky hrany jezu"</t>
  </si>
  <si>
    <t>2*8,0*115</t>
  </si>
  <si>
    <t>67</t>
  </si>
  <si>
    <t>767995R51</t>
  </si>
  <si>
    <t>vtoková mříž s rámem 1400x500/400 mm (mezera mezi pruty 30 mm) - dodávka a montáž</t>
  </si>
  <si>
    <t>366063818</t>
  </si>
  <si>
    <t>68</t>
  </si>
  <si>
    <t>767996702</t>
  </si>
  <si>
    <t>Demontáž atypických zámečnických konstrukcí řezáním hmotnosti jednotlivých dílů do 100 kg</t>
  </si>
  <si>
    <t>-300647597</t>
  </si>
  <si>
    <t>69</t>
  </si>
  <si>
    <t>-705524361</t>
  </si>
  <si>
    <t>101 - VON</t>
  </si>
  <si>
    <t>VRN - Vedlejší rozpočtové náklady</t>
  </si>
  <si>
    <t>VRN</t>
  </si>
  <si>
    <t>Vedlejší rozpočtové náklady</t>
  </si>
  <si>
    <t>00001</t>
  </si>
  <si>
    <t>Zařízení staveniště</t>
  </si>
  <si>
    <t>kpl</t>
  </si>
  <si>
    <t>1307687847</t>
  </si>
  <si>
    <t>00002</t>
  </si>
  <si>
    <t>Dokumentace skutečného provedení stavby vč. zaměření</t>
  </si>
  <si>
    <t>-1539798660</t>
  </si>
  <si>
    <t>00015</t>
  </si>
  <si>
    <t>geodetické práce</t>
  </si>
  <si>
    <t>-1169013972</t>
  </si>
  <si>
    <t>00031</t>
  </si>
  <si>
    <t>Dodavatelská dílenská dokumentace</t>
  </si>
  <si>
    <t>465249455</t>
  </si>
  <si>
    <t>00101</t>
  </si>
  <si>
    <t>Projektové práce</t>
  </si>
  <si>
    <t>-1921394249</t>
  </si>
  <si>
    <t>00103</t>
  </si>
  <si>
    <t>Průzkumné práce
podrobný inženýrskogeologický průzkum</t>
  </si>
  <si>
    <t>-2089782758</t>
  </si>
  <si>
    <t>00104</t>
  </si>
  <si>
    <t>Inženýrská činnost</t>
  </si>
  <si>
    <t>-1011856206</t>
  </si>
  <si>
    <t>10001</t>
  </si>
  <si>
    <t>územní vlivy (ztížené dopravní podmínky, práce na těžko přístupných místech)</t>
  </si>
  <si>
    <t>-919862431</t>
  </si>
  <si>
    <t>10002</t>
  </si>
  <si>
    <t>provozní vlivy (provoz investora,ztížený silniční provoz, umístění staveniště s prostorovým omezením)</t>
  </si>
  <si>
    <t>1812180732</t>
  </si>
  <si>
    <t>20001</t>
  </si>
  <si>
    <t>odlov živočichů před zahájením stavebních prací</t>
  </si>
  <si>
    <t>-1657262648</t>
  </si>
  <si>
    <t>Vodorovná doprava suti a vybouraných hmot po suchu do 10 km</t>
  </si>
  <si>
    <t>Příplatek ZKD 10 km vodorovné dopravy suti a vybouraných hmot po suchu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</si>
</sst>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21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 topLeftCell="A49">
      <selection activeCell="Q52" sqref="Q5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22" t="s">
        <v>5</v>
      </c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33" t="s">
        <v>14</v>
      </c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R5" s="20"/>
      <c r="BE5" s="240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34" t="s">
        <v>17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R6" s="20"/>
      <c r="BE6" s="24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17">
        <v>43798</v>
      </c>
      <c r="AR8" s="20"/>
      <c r="BE8" s="241"/>
      <c r="BS8" s="17" t="s">
        <v>6</v>
      </c>
    </row>
    <row r="9" spans="2:71" s="1" customFormat="1" ht="14.45" customHeight="1">
      <c r="B9" s="20"/>
      <c r="AR9" s="20"/>
      <c r="BE9" s="241"/>
      <c r="BS9" s="17" t="s">
        <v>6</v>
      </c>
    </row>
    <row r="10" spans="2:71" s="1" customFormat="1" ht="12" customHeight="1">
      <c r="B10" s="20"/>
      <c r="D10" s="27" t="s">
        <v>23</v>
      </c>
      <c r="AK10" s="27" t="s">
        <v>24</v>
      </c>
      <c r="AN10" s="25" t="s">
        <v>1</v>
      </c>
      <c r="AR10" s="20"/>
      <c r="BE10" s="241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25</v>
      </c>
      <c r="AN11" s="25" t="s">
        <v>1</v>
      </c>
      <c r="AR11" s="20"/>
      <c r="BE11" s="241"/>
      <c r="BS11" s="17" t="s">
        <v>6</v>
      </c>
    </row>
    <row r="12" spans="2:71" s="1" customFormat="1" ht="6.95" customHeight="1">
      <c r="B12" s="20"/>
      <c r="AR12" s="20"/>
      <c r="BE12" s="241"/>
      <c r="BS12" s="17" t="s">
        <v>6</v>
      </c>
    </row>
    <row r="13" spans="2:71" s="1" customFormat="1" ht="12" customHeight="1">
      <c r="B13" s="20"/>
      <c r="D13" s="27" t="s">
        <v>26</v>
      </c>
      <c r="AK13" s="27" t="s">
        <v>24</v>
      </c>
      <c r="AN13" s="29" t="s">
        <v>27</v>
      </c>
      <c r="AR13" s="20"/>
      <c r="BE13" s="241"/>
      <c r="BS13" s="17" t="s">
        <v>6</v>
      </c>
    </row>
    <row r="14" spans="2:71" ht="12.75">
      <c r="B14" s="20"/>
      <c r="E14" s="235" t="s">
        <v>27</v>
      </c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7" t="s">
        <v>25</v>
      </c>
      <c r="AN14" s="29" t="s">
        <v>27</v>
      </c>
      <c r="AR14" s="20"/>
      <c r="BE14" s="241"/>
      <c r="BS14" s="17" t="s">
        <v>6</v>
      </c>
    </row>
    <row r="15" spans="2:71" s="1" customFormat="1" ht="6.95" customHeight="1">
      <c r="B15" s="20"/>
      <c r="AR15" s="20"/>
      <c r="BE15" s="241"/>
      <c r="BS15" s="17" t="s">
        <v>3</v>
      </c>
    </row>
    <row r="16" spans="2:71" s="1" customFormat="1" ht="12" customHeight="1">
      <c r="B16" s="20"/>
      <c r="D16" s="27" t="s">
        <v>28</v>
      </c>
      <c r="AK16" s="27" t="s">
        <v>24</v>
      </c>
      <c r="AN16" s="25" t="s">
        <v>1</v>
      </c>
      <c r="AR16" s="20"/>
      <c r="BE16" s="241"/>
      <c r="BS16" s="17" t="s">
        <v>3</v>
      </c>
    </row>
    <row r="17" spans="2:71" s="1" customFormat="1" ht="18.4" customHeight="1">
      <c r="B17" s="20"/>
      <c r="E17" s="25" t="s">
        <v>21</v>
      </c>
      <c r="AK17" s="27" t="s">
        <v>25</v>
      </c>
      <c r="AN17" s="25" t="s">
        <v>1</v>
      </c>
      <c r="AR17" s="20"/>
      <c r="BE17" s="241"/>
      <c r="BS17" s="17" t="s">
        <v>29</v>
      </c>
    </row>
    <row r="18" spans="2:71" s="1" customFormat="1" ht="6.95" customHeight="1">
      <c r="B18" s="20"/>
      <c r="AR18" s="20"/>
      <c r="BE18" s="241"/>
      <c r="BS18" s="17" t="s">
        <v>6</v>
      </c>
    </row>
    <row r="19" spans="2:71" s="1" customFormat="1" ht="12" customHeight="1">
      <c r="B19" s="20"/>
      <c r="D19" s="27" t="s">
        <v>30</v>
      </c>
      <c r="AK19" s="27" t="s">
        <v>24</v>
      </c>
      <c r="AN19" s="25" t="s">
        <v>1</v>
      </c>
      <c r="AR19" s="20"/>
      <c r="BE19" s="241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25</v>
      </c>
      <c r="AN20" s="25" t="s">
        <v>1</v>
      </c>
      <c r="AR20" s="20"/>
      <c r="BE20" s="241"/>
      <c r="BS20" s="17" t="s">
        <v>29</v>
      </c>
    </row>
    <row r="21" spans="2:57" s="1" customFormat="1" ht="6.95" customHeight="1">
      <c r="B21" s="20"/>
      <c r="AR21" s="20"/>
      <c r="BE21" s="241"/>
    </row>
    <row r="22" spans="2:57" s="1" customFormat="1" ht="12" customHeight="1">
      <c r="B22" s="20"/>
      <c r="D22" s="27" t="s">
        <v>31</v>
      </c>
      <c r="AR22" s="20"/>
      <c r="BE22" s="241"/>
    </row>
    <row r="23" spans="2:57" s="1" customFormat="1" ht="16.5" customHeight="1">
      <c r="B23" s="20"/>
      <c r="E23" s="237" t="s">
        <v>1</v>
      </c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R23" s="20"/>
      <c r="BE23" s="241"/>
    </row>
    <row r="24" spans="2:57" s="1" customFormat="1" ht="6.95" customHeight="1">
      <c r="B24" s="20"/>
      <c r="AR24" s="20"/>
      <c r="BE24" s="241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1"/>
    </row>
    <row r="26" spans="1:57" s="2" customFormat="1" ht="25.9" customHeight="1">
      <c r="A26" s="32"/>
      <c r="B26" s="33"/>
      <c r="C26" s="32"/>
      <c r="D26" s="34" t="s">
        <v>32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0">
        <f>ROUND(AG94,2)</f>
        <v>0</v>
      </c>
      <c r="AL26" s="221"/>
      <c r="AM26" s="221"/>
      <c r="AN26" s="221"/>
      <c r="AO26" s="221"/>
      <c r="AP26" s="32"/>
      <c r="AQ26" s="32"/>
      <c r="AR26" s="33"/>
      <c r="BE26" s="241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1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38" t="s">
        <v>33</v>
      </c>
      <c r="M28" s="238"/>
      <c r="N28" s="238"/>
      <c r="O28" s="238"/>
      <c r="P28" s="238"/>
      <c r="Q28" s="32"/>
      <c r="R28" s="32"/>
      <c r="S28" s="32"/>
      <c r="T28" s="32"/>
      <c r="U28" s="32"/>
      <c r="V28" s="32"/>
      <c r="W28" s="238" t="s">
        <v>34</v>
      </c>
      <c r="X28" s="238"/>
      <c r="Y28" s="238"/>
      <c r="Z28" s="238"/>
      <c r="AA28" s="238"/>
      <c r="AB28" s="238"/>
      <c r="AC28" s="238"/>
      <c r="AD28" s="238"/>
      <c r="AE28" s="238"/>
      <c r="AF28" s="32"/>
      <c r="AG28" s="32"/>
      <c r="AH28" s="32"/>
      <c r="AI28" s="32"/>
      <c r="AJ28" s="32"/>
      <c r="AK28" s="238" t="s">
        <v>35</v>
      </c>
      <c r="AL28" s="238"/>
      <c r="AM28" s="238"/>
      <c r="AN28" s="238"/>
      <c r="AO28" s="238"/>
      <c r="AP28" s="32"/>
      <c r="AQ28" s="32"/>
      <c r="AR28" s="33"/>
      <c r="BE28" s="241"/>
    </row>
    <row r="29" spans="2:57" s="3" customFormat="1" ht="14.45" customHeight="1">
      <c r="B29" s="37"/>
      <c r="D29" s="27" t="s">
        <v>36</v>
      </c>
      <c r="F29" s="27" t="s">
        <v>37</v>
      </c>
      <c r="L29" s="239">
        <v>0.21</v>
      </c>
      <c r="M29" s="219"/>
      <c r="N29" s="219"/>
      <c r="O29" s="219"/>
      <c r="P29" s="219"/>
      <c r="W29" s="218">
        <f>ROUND(AZ94,2)</f>
        <v>0</v>
      </c>
      <c r="X29" s="219"/>
      <c r="Y29" s="219"/>
      <c r="Z29" s="219"/>
      <c r="AA29" s="219"/>
      <c r="AB29" s="219"/>
      <c r="AC29" s="219"/>
      <c r="AD29" s="219"/>
      <c r="AE29" s="219"/>
      <c r="AK29" s="218">
        <f>ROUND(AV94,2)</f>
        <v>0</v>
      </c>
      <c r="AL29" s="219"/>
      <c r="AM29" s="219"/>
      <c r="AN29" s="219"/>
      <c r="AO29" s="219"/>
      <c r="AR29" s="37"/>
      <c r="BE29" s="242"/>
    </row>
    <row r="30" spans="2:57" s="3" customFormat="1" ht="14.45" customHeight="1">
      <c r="B30" s="37"/>
      <c r="F30" s="27" t="s">
        <v>38</v>
      </c>
      <c r="L30" s="239">
        <v>0.15</v>
      </c>
      <c r="M30" s="219"/>
      <c r="N30" s="219"/>
      <c r="O30" s="219"/>
      <c r="P30" s="219"/>
      <c r="W30" s="218">
        <f>ROUND(BA94,2)</f>
        <v>0</v>
      </c>
      <c r="X30" s="219"/>
      <c r="Y30" s="219"/>
      <c r="Z30" s="219"/>
      <c r="AA30" s="219"/>
      <c r="AB30" s="219"/>
      <c r="AC30" s="219"/>
      <c r="AD30" s="219"/>
      <c r="AE30" s="219"/>
      <c r="AK30" s="218">
        <f>ROUND(AW94,2)</f>
        <v>0</v>
      </c>
      <c r="AL30" s="219"/>
      <c r="AM30" s="219"/>
      <c r="AN30" s="219"/>
      <c r="AO30" s="219"/>
      <c r="AR30" s="37"/>
      <c r="BE30" s="242"/>
    </row>
    <row r="31" spans="2:57" s="3" customFormat="1" ht="14.45" customHeight="1" hidden="1">
      <c r="B31" s="37"/>
      <c r="F31" s="27" t="s">
        <v>39</v>
      </c>
      <c r="L31" s="239">
        <v>0.21</v>
      </c>
      <c r="M31" s="219"/>
      <c r="N31" s="219"/>
      <c r="O31" s="219"/>
      <c r="P31" s="219"/>
      <c r="W31" s="218">
        <f>ROUND(BB94,2)</f>
        <v>0</v>
      </c>
      <c r="X31" s="219"/>
      <c r="Y31" s="219"/>
      <c r="Z31" s="219"/>
      <c r="AA31" s="219"/>
      <c r="AB31" s="219"/>
      <c r="AC31" s="219"/>
      <c r="AD31" s="219"/>
      <c r="AE31" s="219"/>
      <c r="AK31" s="218">
        <v>0</v>
      </c>
      <c r="AL31" s="219"/>
      <c r="AM31" s="219"/>
      <c r="AN31" s="219"/>
      <c r="AO31" s="219"/>
      <c r="AR31" s="37"/>
      <c r="BE31" s="242"/>
    </row>
    <row r="32" spans="2:57" s="3" customFormat="1" ht="14.45" customHeight="1" hidden="1">
      <c r="B32" s="37"/>
      <c r="F32" s="27" t="s">
        <v>40</v>
      </c>
      <c r="L32" s="239">
        <v>0.15</v>
      </c>
      <c r="M32" s="219"/>
      <c r="N32" s="219"/>
      <c r="O32" s="219"/>
      <c r="P32" s="219"/>
      <c r="W32" s="218">
        <f>ROUND(BC94,2)</f>
        <v>0</v>
      </c>
      <c r="X32" s="219"/>
      <c r="Y32" s="219"/>
      <c r="Z32" s="219"/>
      <c r="AA32" s="219"/>
      <c r="AB32" s="219"/>
      <c r="AC32" s="219"/>
      <c r="AD32" s="219"/>
      <c r="AE32" s="219"/>
      <c r="AK32" s="218">
        <v>0</v>
      </c>
      <c r="AL32" s="219"/>
      <c r="AM32" s="219"/>
      <c r="AN32" s="219"/>
      <c r="AO32" s="219"/>
      <c r="AR32" s="37"/>
      <c r="BE32" s="242"/>
    </row>
    <row r="33" spans="2:57" s="3" customFormat="1" ht="14.45" customHeight="1" hidden="1">
      <c r="B33" s="37"/>
      <c r="F33" s="27" t="s">
        <v>41</v>
      </c>
      <c r="L33" s="239">
        <v>0</v>
      </c>
      <c r="M33" s="219"/>
      <c r="N33" s="219"/>
      <c r="O33" s="219"/>
      <c r="P33" s="219"/>
      <c r="W33" s="218">
        <f>ROUND(BD94,2)</f>
        <v>0</v>
      </c>
      <c r="X33" s="219"/>
      <c r="Y33" s="219"/>
      <c r="Z33" s="219"/>
      <c r="AA33" s="219"/>
      <c r="AB33" s="219"/>
      <c r="AC33" s="219"/>
      <c r="AD33" s="219"/>
      <c r="AE33" s="219"/>
      <c r="AK33" s="218">
        <v>0</v>
      </c>
      <c r="AL33" s="219"/>
      <c r="AM33" s="219"/>
      <c r="AN33" s="219"/>
      <c r="AO33" s="219"/>
      <c r="AR33" s="37"/>
      <c r="BE33" s="242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1"/>
    </row>
    <row r="35" spans="1:57" s="2" customFormat="1" ht="25.9" customHeight="1">
      <c r="A35" s="32"/>
      <c r="B35" s="33"/>
      <c r="C35" s="38"/>
      <c r="D35" s="39" t="s">
        <v>42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43</v>
      </c>
      <c r="U35" s="40"/>
      <c r="V35" s="40"/>
      <c r="W35" s="40"/>
      <c r="X35" s="249" t="s">
        <v>44</v>
      </c>
      <c r="Y35" s="250"/>
      <c r="Z35" s="250"/>
      <c r="AA35" s="250"/>
      <c r="AB35" s="250"/>
      <c r="AC35" s="40"/>
      <c r="AD35" s="40"/>
      <c r="AE35" s="40"/>
      <c r="AF35" s="40"/>
      <c r="AG35" s="40"/>
      <c r="AH35" s="40"/>
      <c r="AI35" s="40"/>
      <c r="AJ35" s="40"/>
      <c r="AK35" s="251">
        <f>SUM(AK26:AK33)</f>
        <v>0</v>
      </c>
      <c r="AL35" s="250"/>
      <c r="AM35" s="250"/>
      <c r="AN35" s="250"/>
      <c r="AO35" s="252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46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47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48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47</v>
      </c>
      <c r="AI60" s="35"/>
      <c r="AJ60" s="35"/>
      <c r="AK60" s="35"/>
      <c r="AL60" s="35"/>
      <c r="AM60" s="45" t="s">
        <v>48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49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50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47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48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47</v>
      </c>
      <c r="AI75" s="35"/>
      <c r="AJ75" s="35"/>
      <c r="AK75" s="35"/>
      <c r="AL75" s="35"/>
      <c r="AM75" s="45" t="s">
        <v>48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51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01</v>
      </c>
      <c r="AR84" s="51"/>
    </row>
    <row r="85" spans="2:44" s="5" customFormat="1" ht="36.95" customHeight="1">
      <c r="B85" s="52"/>
      <c r="C85" s="53" t="s">
        <v>16</v>
      </c>
      <c r="L85" s="230" t="str">
        <f>K6</f>
        <v>Oprava jezu na náhonu v Tachově</v>
      </c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32">
        <f>IF(AN8="","",AN8)</f>
        <v>43798</v>
      </c>
      <c r="AN87" s="232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23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28</v>
      </c>
      <c r="AJ89" s="32"/>
      <c r="AK89" s="32"/>
      <c r="AL89" s="32"/>
      <c r="AM89" s="228" t="str">
        <f>IF(E17="","",E17)</f>
        <v xml:space="preserve"> </v>
      </c>
      <c r="AN89" s="229"/>
      <c r="AO89" s="229"/>
      <c r="AP89" s="229"/>
      <c r="AQ89" s="32"/>
      <c r="AR89" s="33"/>
      <c r="AS89" s="224" t="s">
        <v>52</v>
      </c>
      <c r="AT89" s="225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26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30</v>
      </c>
      <c r="AJ90" s="32"/>
      <c r="AK90" s="32"/>
      <c r="AL90" s="32"/>
      <c r="AM90" s="228" t="str">
        <f>IF(E20="","",E20)</f>
        <v xml:space="preserve"> </v>
      </c>
      <c r="AN90" s="229"/>
      <c r="AO90" s="229"/>
      <c r="AP90" s="229"/>
      <c r="AQ90" s="32"/>
      <c r="AR90" s="33"/>
      <c r="AS90" s="226"/>
      <c r="AT90" s="227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6"/>
      <c r="AT91" s="227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55" t="s">
        <v>53</v>
      </c>
      <c r="D92" s="246"/>
      <c r="E92" s="246"/>
      <c r="F92" s="246"/>
      <c r="G92" s="246"/>
      <c r="H92" s="60"/>
      <c r="I92" s="245" t="s">
        <v>54</v>
      </c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8" t="s">
        <v>55</v>
      </c>
      <c r="AH92" s="246"/>
      <c r="AI92" s="246"/>
      <c r="AJ92" s="246"/>
      <c r="AK92" s="246"/>
      <c r="AL92" s="246"/>
      <c r="AM92" s="246"/>
      <c r="AN92" s="245" t="s">
        <v>56</v>
      </c>
      <c r="AO92" s="246"/>
      <c r="AP92" s="247"/>
      <c r="AQ92" s="61" t="s">
        <v>57</v>
      </c>
      <c r="AR92" s="33"/>
      <c r="AS92" s="62" t="s">
        <v>58</v>
      </c>
      <c r="AT92" s="63" t="s">
        <v>59</v>
      </c>
      <c r="AU92" s="63" t="s">
        <v>60</v>
      </c>
      <c r="AV92" s="63" t="s">
        <v>61</v>
      </c>
      <c r="AW92" s="63" t="s">
        <v>62</v>
      </c>
      <c r="AX92" s="63" t="s">
        <v>63</v>
      </c>
      <c r="AY92" s="63" t="s">
        <v>64</v>
      </c>
      <c r="AZ92" s="63" t="s">
        <v>65</v>
      </c>
      <c r="BA92" s="63" t="s">
        <v>66</v>
      </c>
      <c r="BB92" s="63" t="s">
        <v>67</v>
      </c>
      <c r="BC92" s="63" t="s">
        <v>68</v>
      </c>
      <c r="BD92" s="64" t="s">
        <v>69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70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53">
        <f>ROUND(SUM(AG95:AG96),2)</f>
        <v>0</v>
      </c>
      <c r="AH94" s="253"/>
      <c r="AI94" s="253"/>
      <c r="AJ94" s="253"/>
      <c r="AK94" s="253"/>
      <c r="AL94" s="253"/>
      <c r="AM94" s="253"/>
      <c r="AN94" s="254">
        <f>SUM(AG94,AT94)</f>
        <v>0</v>
      </c>
      <c r="AO94" s="254"/>
      <c r="AP94" s="254"/>
      <c r="AQ94" s="72" t="s">
        <v>1</v>
      </c>
      <c r="AR94" s="68"/>
      <c r="AS94" s="73">
        <f>ROUND(SUM(AS95:AS96),2)</f>
        <v>0</v>
      </c>
      <c r="AT94" s="74">
        <f>ROUND(SUM(AV94:AW94),2)</f>
        <v>0</v>
      </c>
      <c r="AU94" s="75">
        <f>ROUND(SUM(AU95:AU96),5)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ROUND(SUM(AZ95:AZ96),2)</f>
        <v>0</v>
      </c>
      <c r="BA94" s="74">
        <f>ROUND(SUM(BA95:BA96),2)</f>
        <v>0</v>
      </c>
      <c r="BB94" s="74">
        <f>ROUND(SUM(BB95:BB96),2)</f>
        <v>0</v>
      </c>
      <c r="BC94" s="74">
        <f>ROUND(SUM(BC95:BC96),2)</f>
        <v>0</v>
      </c>
      <c r="BD94" s="76">
        <f>ROUND(SUM(BD95:BD96),2)</f>
        <v>0</v>
      </c>
      <c r="BS94" s="77" t="s">
        <v>71</v>
      </c>
      <c r="BT94" s="77" t="s">
        <v>72</v>
      </c>
      <c r="BU94" s="78" t="s">
        <v>73</v>
      </c>
      <c r="BV94" s="77" t="s">
        <v>74</v>
      </c>
      <c r="BW94" s="77" t="s">
        <v>4</v>
      </c>
      <c r="BX94" s="77" t="s">
        <v>75</v>
      </c>
      <c r="CL94" s="77" t="s">
        <v>1</v>
      </c>
    </row>
    <row r="95" spans="1:91" s="7" customFormat="1" ht="16.5" customHeight="1">
      <c r="A95" s="79" t="s">
        <v>76</v>
      </c>
      <c r="B95" s="80"/>
      <c r="C95" s="81"/>
      <c r="D95" s="256" t="s">
        <v>80</v>
      </c>
      <c r="E95" s="256"/>
      <c r="F95" s="256"/>
      <c r="G95" s="256"/>
      <c r="H95" s="256"/>
      <c r="I95" s="82"/>
      <c r="J95" s="256" t="s">
        <v>81</v>
      </c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6"/>
      <c r="W95" s="256"/>
      <c r="X95" s="256"/>
      <c r="Y95" s="256"/>
      <c r="Z95" s="256"/>
      <c r="AA95" s="256"/>
      <c r="AB95" s="256"/>
      <c r="AC95" s="256"/>
      <c r="AD95" s="256"/>
      <c r="AE95" s="256"/>
      <c r="AF95" s="256"/>
      <c r="AG95" s="243">
        <f>'SO 02 Oprava jezu'!J30</f>
        <v>0</v>
      </c>
      <c r="AH95" s="244"/>
      <c r="AI95" s="244"/>
      <c r="AJ95" s="244"/>
      <c r="AK95" s="244"/>
      <c r="AL95" s="244"/>
      <c r="AM95" s="244"/>
      <c r="AN95" s="243">
        <f>SUM(AG95,AT95)</f>
        <v>0</v>
      </c>
      <c r="AO95" s="244"/>
      <c r="AP95" s="244"/>
      <c r="AQ95" s="83" t="s">
        <v>77</v>
      </c>
      <c r="AR95" s="80"/>
      <c r="AS95" s="84">
        <v>0</v>
      </c>
      <c r="AT95" s="85">
        <f>ROUND(SUM(AV95:AW95),2)</f>
        <v>0</v>
      </c>
      <c r="AU95" s="86">
        <f>'SO 02 Oprava jezu'!P128</f>
        <v>0</v>
      </c>
      <c r="AV95" s="85">
        <f>'SO 02 Oprava jezu'!J33</f>
        <v>0</v>
      </c>
      <c r="AW95" s="85">
        <f>'SO 02 Oprava jezu'!J34</f>
        <v>0</v>
      </c>
      <c r="AX95" s="85">
        <f>'SO 02 Oprava jezu'!J35</f>
        <v>0</v>
      </c>
      <c r="AY95" s="85">
        <f>'SO 02 Oprava jezu'!J36</f>
        <v>0</v>
      </c>
      <c r="AZ95" s="85">
        <f>'SO 02 Oprava jezu'!F33</f>
        <v>0</v>
      </c>
      <c r="BA95" s="85">
        <f>'SO 02 Oprava jezu'!F34</f>
        <v>0</v>
      </c>
      <c r="BB95" s="85">
        <f>'SO 02 Oprava jezu'!F35</f>
        <v>0</v>
      </c>
      <c r="BC95" s="85">
        <f>'SO 02 Oprava jezu'!F36</f>
        <v>0</v>
      </c>
      <c r="BD95" s="87">
        <f>'SO 02 Oprava jezu'!F37</f>
        <v>0</v>
      </c>
      <c r="BT95" s="88" t="s">
        <v>78</v>
      </c>
      <c r="BV95" s="88" t="s">
        <v>74</v>
      </c>
      <c r="BW95" s="88" t="s">
        <v>82</v>
      </c>
      <c r="BX95" s="88" t="s">
        <v>4</v>
      </c>
      <c r="CL95" s="88" t="s">
        <v>1</v>
      </c>
      <c r="CM95" s="88" t="s">
        <v>79</v>
      </c>
    </row>
    <row r="96" spans="1:91" s="7" customFormat="1" ht="16.5" customHeight="1">
      <c r="A96" s="79" t="s">
        <v>76</v>
      </c>
      <c r="B96" s="80"/>
      <c r="C96" s="81"/>
      <c r="D96" s="256" t="s">
        <v>83</v>
      </c>
      <c r="E96" s="256"/>
      <c r="F96" s="256"/>
      <c r="G96" s="256"/>
      <c r="H96" s="256"/>
      <c r="I96" s="82"/>
      <c r="J96" s="256" t="s">
        <v>84</v>
      </c>
      <c r="K96" s="256"/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6"/>
      <c r="X96" s="256"/>
      <c r="Y96" s="256"/>
      <c r="Z96" s="256"/>
      <c r="AA96" s="256"/>
      <c r="AB96" s="256"/>
      <c r="AC96" s="256"/>
      <c r="AD96" s="256"/>
      <c r="AE96" s="256"/>
      <c r="AF96" s="256"/>
      <c r="AG96" s="243">
        <f>'101 - VON'!J30</f>
        <v>0</v>
      </c>
      <c r="AH96" s="244"/>
      <c r="AI96" s="244"/>
      <c r="AJ96" s="244"/>
      <c r="AK96" s="244"/>
      <c r="AL96" s="244"/>
      <c r="AM96" s="244"/>
      <c r="AN96" s="243">
        <f>SUM(AG96,AT96)</f>
        <v>0</v>
      </c>
      <c r="AO96" s="244"/>
      <c r="AP96" s="244"/>
      <c r="AQ96" s="83" t="s">
        <v>84</v>
      </c>
      <c r="AR96" s="80"/>
      <c r="AS96" s="89">
        <v>0</v>
      </c>
      <c r="AT96" s="90">
        <f>ROUND(SUM(AV96:AW96),2)</f>
        <v>0</v>
      </c>
      <c r="AU96" s="91">
        <f>'101 - VON'!P117</f>
        <v>0</v>
      </c>
      <c r="AV96" s="90">
        <f>'101 - VON'!J33</f>
        <v>0</v>
      </c>
      <c r="AW96" s="90">
        <f>'101 - VON'!J34</f>
        <v>0</v>
      </c>
      <c r="AX96" s="90">
        <f>'101 - VON'!J35</f>
        <v>0</v>
      </c>
      <c r="AY96" s="90">
        <f>'101 - VON'!J36</f>
        <v>0</v>
      </c>
      <c r="AZ96" s="90">
        <f>'101 - VON'!F33</f>
        <v>0</v>
      </c>
      <c r="BA96" s="90">
        <f>'101 - VON'!F34</f>
        <v>0</v>
      </c>
      <c r="BB96" s="90">
        <f>'101 - VON'!F35</f>
        <v>0</v>
      </c>
      <c r="BC96" s="90">
        <f>'101 - VON'!F36</f>
        <v>0</v>
      </c>
      <c r="BD96" s="92">
        <f>'101 - VON'!F37</f>
        <v>0</v>
      </c>
      <c r="BT96" s="88" t="s">
        <v>78</v>
      </c>
      <c r="BV96" s="88" t="s">
        <v>74</v>
      </c>
      <c r="BW96" s="88" t="s">
        <v>85</v>
      </c>
      <c r="BX96" s="88" t="s">
        <v>4</v>
      </c>
      <c r="CL96" s="88" t="s">
        <v>1</v>
      </c>
      <c r="CM96" s="88" t="s">
        <v>79</v>
      </c>
    </row>
    <row r="97" spans="1:57" s="2" customFormat="1" ht="30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  <row r="98" spans="1:57" s="2" customFormat="1" ht="6.95" customHeight="1">
      <c r="A98" s="32"/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33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</sheetData>
  <mergeCells count="46">
    <mergeCell ref="AN96:AP96"/>
    <mergeCell ref="AG96:AM96"/>
    <mergeCell ref="AG94:AM94"/>
    <mergeCell ref="AN94:AP94"/>
    <mergeCell ref="C92:G92"/>
    <mergeCell ref="I92:AF92"/>
    <mergeCell ref="D95:H95"/>
    <mergeCell ref="J95:AF95"/>
    <mergeCell ref="D96:H96"/>
    <mergeCell ref="J96:AF96"/>
    <mergeCell ref="AN95:AP95"/>
    <mergeCell ref="AG95:AM95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33:AO33"/>
    <mergeCell ref="AK26:AO26"/>
    <mergeCell ref="W29:AE29"/>
    <mergeCell ref="AK29:AO29"/>
    <mergeCell ref="W30:AE30"/>
    <mergeCell ref="AK30:AO30"/>
  </mergeCells>
  <hyperlinks>
    <hyperlink ref="A95" location="'02 - SO 02 Oprava jezu'!C2" display="/"/>
    <hyperlink ref="A96" location="'101 - VO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78"/>
  <sheetViews>
    <sheetView showGridLines="0" workbookViewId="0" topLeftCell="A341">
      <selection activeCell="W373" sqref="W37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222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82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79</v>
      </c>
    </row>
    <row r="4" spans="2:46" s="1" customFormat="1" ht="24.95" customHeight="1">
      <c r="B4" s="20"/>
      <c r="D4" s="21" t="s">
        <v>86</v>
      </c>
      <c r="I4" s="93"/>
      <c r="L4" s="20"/>
      <c r="M4" s="95" t="s">
        <v>10</v>
      </c>
      <c r="AT4" s="17" t="s">
        <v>3</v>
      </c>
    </row>
    <row r="5" spans="2:12" s="1" customFormat="1" ht="6.95" customHeight="1">
      <c r="B5" s="20"/>
      <c r="I5" s="93"/>
      <c r="L5" s="20"/>
    </row>
    <row r="6" spans="2:12" s="1" customFormat="1" ht="12" customHeight="1">
      <c r="B6" s="20"/>
      <c r="D6" s="27" t="s">
        <v>16</v>
      </c>
      <c r="I6" s="93"/>
      <c r="L6" s="20"/>
    </row>
    <row r="7" spans="2:12" s="1" customFormat="1" ht="16.5" customHeight="1">
      <c r="B7" s="20"/>
      <c r="E7" s="258" t="str">
        <f>'Rekapitulace stavby'!K6</f>
        <v>Oprava jezu na náhonu v Tachově</v>
      </c>
      <c r="F7" s="259"/>
      <c r="G7" s="259"/>
      <c r="H7" s="259"/>
      <c r="I7" s="93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0" t="s">
        <v>193</v>
      </c>
      <c r="F9" s="257"/>
      <c r="G9" s="257"/>
      <c r="H9" s="257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>
        <f>'Rekapitulace stavby'!AN8</f>
        <v>43798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97" t="s">
        <v>24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7" t="s">
        <v>25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97" t="s">
        <v>24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0" t="str">
        <f>'Rekapitulace stavby'!E14</f>
        <v>Vyplň údaj</v>
      </c>
      <c r="F18" s="233"/>
      <c r="G18" s="233"/>
      <c r="H18" s="233"/>
      <c r="I18" s="97" t="s">
        <v>25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7" t="s">
        <v>24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97" t="s">
        <v>25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97" t="s">
        <v>24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25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31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37" t="s">
        <v>1</v>
      </c>
      <c r="F27" s="237"/>
      <c r="G27" s="237"/>
      <c r="H27" s="237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32</v>
      </c>
      <c r="E30" s="32"/>
      <c r="F30" s="32"/>
      <c r="G30" s="32"/>
      <c r="H30" s="32"/>
      <c r="I30" s="96"/>
      <c r="J30" s="71">
        <f>ROUND(J128,2)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34</v>
      </c>
      <c r="G32" s="32"/>
      <c r="H32" s="32"/>
      <c r="I32" s="104" t="s">
        <v>33</v>
      </c>
      <c r="J32" s="36" t="s">
        <v>35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36</v>
      </c>
      <c r="E33" s="27" t="s">
        <v>37</v>
      </c>
      <c r="F33" s="106">
        <f>ROUND((SUM(BE128:BE377)),2)</f>
        <v>0</v>
      </c>
      <c r="G33" s="32"/>
      <c r="H33" s="32"/>
      <c r="I33" s="107">
        <v>0.21</v>
      </c>
      <c r="J33" s="106">
        <f>ROUND(((SUM(BE128:BE377))*I33),2)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38</v>
      </c>
      <c r="F34" s="106">
        <f>ROUND((SUM(BF128:BF377)),2)</f>
        <v>0</v>
      </c>
      <c r="G34" s="32"/>
      <c r="H34" s="32"/>
      <c r="I34" s="107">
        <v>0.15</v>
      </c>
      <c r="J34" s="106">
        <f>ROUND(((SUM(BF128:BF377))*I34),2)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39</v>
      </c>
      <c r="F35" s="106">
        <f>ROUND((SUM(BG128:BG377)),2)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40</v>
      </c>
      <c r="F36" s="106">
        <f>ROUND((SUM(BH128:BH377)),2)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41</v>
      </c>
      <c r="F37" s="106">
        <f>ROUND((SUM(BI128:BI377)),2)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42</v>
      </c>
      <c r="E39" s="60"/>
      <c r="F39" s="60"/>
      <c r="G39" s="110" t="s">
        <v>43</v>
      </c>
      <c r="H39" s="111" t="s">
        <v>44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115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47</v>
      </c>
      <c r="E61" s="35"/>
      <c r="F61" s="116" t="s">
        <v>48</v>
      </c>
      <c r="G61" s="45" t="s">
        <v>47</v>
      </c>
      <c r="H61" s="35"/>
      <c r="I61" s="117"/>
      <c r="J61" s="118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47</v>
      </c>
      <c r="E76" s="35"/>
      <c r="F76" s="116" t="s">
        <v>48</v>
      </c>
      <c r="G76" s="45" t="s">
        <v>47</v>
      </c>
      <c r="H76" s="35"/>
      <c r="I76" s="117"/>
      <c r="J76" s="118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8" t="str">
        <f>E7</f>
        <v>Oprava jezu na náhonu v Tachově</v>
      </c>
      <c r="F85" s="259"/>
      <c r="G85" s="259"/>
      <c r="H85" s="259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0" t="str">
        <f>E9</f>
        <v>02 - SO 02 Oprava jezu</v>
      </c>
      <c r="F87" s="257"/>
      <c r="G87" s="257"/>
      <c r="H87" s="257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>
        <f>IF(J12="","",J12)</f>
        <v>43798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23</v>
      </c>
      <c r="D91" s="32"/>
      <c r="E91" s="32"/>
      <c r="F91" s="25" t="str">
        <f>E15</f>
        <v xml:space="preserve"> </v>
      </c>
      <c r="G91" s="32"/>
      <c r="H91" s="32"/>
      <c r="I91" s="97" t="s">
        <v>28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97" t="s">
        <v>30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2" t="s">
        <v>89</v>
      </c>
      <c r="D94" s="108"/>
      <c r="E94" s="108"/>
      <c r="F94" s="108"/>
      <c r="G94" s="108"/>
      <c r="H94" s="108"/>
      <c r="I94" s="123"/>
      <c r="J94" s="124" t="s">
        <v>90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91</v>
      </c>
      <c r="D96" s="32"/>
      <c r="E96" s="32"/>
      <c r="F96" s="32"/>
      <c r="G96" s="32"/>
      <c r="H96" s="32"/>
      <c r="I96" s="96"/>
      <c r="J96" s="71">
        <f>J128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6"/>
      <c r="D97" s="127" t="s">
        <v>93</v>
      </c>
      <c r="E97" s="128"/>
      <c r="F97" s="128"/>
      <c r="G97" s="128"/>
      <c r="H97" s="128"/>
      <c r="I97" s="129"/>
      <c r="J97" s="130">
        <f>J129</f>
        <v>0</v>
      </c>
      <c r="L97" s="126"/>
    </row>
    <row r="98" spans="2:12" s="10" customFormat="1" ht="19.9" customHeight="1">
      <c r="B98" s="131"/>
      <c r="D98" s="132" t="s">
        <v>94</v>
      </c>
      <c r="E98" s="133"/>
      <c r="F98" s="133"/>
      <c r="G98" s="133"/>
      <c r="H98" s="133"/>
      <c r="I98" s="134"/>
      <c r="J98" s="135">
        <f>J130</f>
        <v>0</v>
      </c>
      <c r="L98" s="131"/>
    </row>
    <row r="99" spans="2:12" s="10" customFormat="1" ht="19.9" customHeight="1">
      <c r="B99" s="131"/>
      <c r="D99" s="132" t="s">
        <v>95</v>
      </c>
      <c r="E99" s="133"/>
      <c r="F99" s="133"/>
      <c r="G99" s="133"/>
      <c r="H99" s="133"/>
      <c r="I99" s="134"/>
      <c r="J99" s="135">
        <f>J201</f>
        <v>0</v>
      </c>
      <c r="L99" s="131"/>
    </row>
    <row r="100" spans="2:12" s="10" customFormat="1" ht="19.9" customHeight="1">
      <c r="B100" s="131"/>
      <c r="D100" s="132" t="s">
        <v>96</v>
      </c>
      <c r="E100" s="133"/>
      <c r="F100" s="133"/>
      <c r="G100" s="133"/>
      <c r="H100" s="133"/>
      <c r="I100" s="134"/>
      <c r="J100" s="135">
        <f>J205</f>
        <v>0</v>
      </c>
      <c r="L100" s="131"/>
    </row>
    <row r="101" spans="2:12" s="10" customFormat="1" ht="19.9" customHeight="1">
      <c r="B101" s="131"/>
      <c r="D101" s="132" t="s">
        <v>97</v>
      </c>
      <c r="E101" s="133"/>
      <c r="F101" s="133"/>
      <c r="G101" s="133"/>
      <c r="H101" s="133"/>
      <c r="I101" s="134"/>
      <c r="J101" s="135">
        <f>J234</f>
        <v>0</v>
      </c>
      <c r="L101" s="131"/>
    </row>
    <row r="102" spans="2:12" s="10" customFormat="1" ht="19.9" customHeight="1">
      <c r="B102" s="131"/>
      <c r="D102" s="132" t="s">
        <v>194</v>
      </c>
      <c r="E102" s="133"/>
      <c r="F102" s="133"/>
      <c r="G102" s="133"/>
      <c r="H102" s="133"/>
      <c r="I102" s="134"/>
      <c r="J102" s="135">
        <f>J270</f>
        <v>0</v>
      </c>
      <c r="L102" s="131"/>
    </row>
    <row r="103" spans="2:12" s="10" customFormat="1" ht="19.9" customHeight="1">
      <c r="B103" s="131"/>
      <c r="D103" s="132" t="s">
        <v>98</v>
      </c>
      <c r="E103" s="133"/>
      <c r="F103" s="133"/>
      <c r="G103" s="133"/>
      <c r="H103" s="133"/>
      <c r="I103" s="134"/>
      <c r="J103" s="135">
        <f>J283</f>
        <v>0</v>
      </c>
      <c r="L103" s="131"/>
    </row>
    <row r="104" spans="2:12" s="10" customFormat="1" ht="19.9" customHeight="1">
      <c r="B104" s="131"/>
      <c r="D104" s="132" t="s">
        <v>99</v>
      </c>
      <c r="E104" s="133"/>
      <c r="F104" s="133"/>
      <c r="G104" s="133"/>
      <c r="H104" s="133"/>
      <c r="I104" s="134"/>
      <c r="J104" s="135">
        <f>J330</f>
        <v>0</v>
      </c>
      <c r="L104" s="131"/>
    </row>
    <row r="105" spans="2:12" s="10" customFormat="1" ht="19.9" customHeight="1">
      <c r="B105" s="131"/>
      <c r="D105" s="132" t="s">
        <v>100</v>
      </c>
      <c r="E105" s="133"/>
      <c r="F105" s="133"/>
      <c r="G105" s="133"/>
      <c r="H105" s="133"/>
      <c r="I105" s="134"/>
      <c r="J105" s="135">
        <f>J356</f>
        <v>0</v>
      </c>
      <c r="L105" s="131"/>
    </row>
    <row r="106" spans="2:12" s="9" customFormat="1" ht="24.95" customHeight="1">
      <c r="B106" s="126"/>
      <c r="D106" s="127" t="s">
        <v>101</v>
      </c>
      <c r="E106" s="128"/>
      <c r="F106" s="128"/>
      <c r="G106" s="128"/>
      <c r="H106" s="128"/>
      <c r="I106" s="129"/>
      <c r="J106" s="130">
        <f>J358</f>
        <v>0</v>
      </c>
      <c r="L106" s="126"/>
    </row>
    <row r="107" spans="2:12" s="10" customFormat="1" ht="19.9" customHeight="1">
      <c r="B107" s="131"/>
      <c r="D107" s="132" t="s">
        <v>195</v>
      </c>
      <c r="E107" s="133"/>
      <c r="F107" s="133"/>
      <c r="G107" s="133"/>
      <c r="H107" s="133"/>
      <c r="I107" s="134"/>
      <c r="J107" s="135">
        <f>J359</f>
        <v>0</v>
      </c>
      <c r="L107" s="131"/>
    </row>
    <row r="108" spans="2:12" s="10" customFormat="1" ht="19.9" customHeight="1">
      <c r="B108" s="131"/>
      <c r="D108" s="132" t="s">
        <v>102</v>
      </c>
      <c r="E108" s="133"/>
      <c r="F108" s="133"/>
      <c r="G108" s="133"/>
      <c r="H108" s="133"/>
      <c r="I108" s="134"/>
      <c r="J108" s="135">
        <f>J365</f>
        <v>0</v>
      </c>
      <c r="L108" s="131"/>
    </row>
    <row r="109" spans="1:31" s="2" customFormat="1" ht="21.75" customHeight="1">
      <c r="A109" s="32"/>
      <c r="B109" s="33"/>
      <c r="C109" s="32"/>
      <c r="D109" s="32"/>
      <c r="E109" s="32"/>
      <c r="F109" s="32"/>
      <c r="G109" s="32"/>
      <c r="H109" s="32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47"/>
      <c r="C110" s="48"/>
      <c r="D110" s="48"/>
      <c r="E110" s="48"/>
      <c r="F110" s="48"/>
      <c r="G110" s="48"/>
      <c r="H110" s="48"/>
      <c r="I110" s="120"/>
      <c r="J110" s="48"/>
      <c r="K110" s="48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4" spans="1:31" s="2" customFormat="1" ht="6.95" customHeight="1">
      <c r="A114" s="32"/>
      <c r="B114" s="49"/>
      <c r="C114" s="50"/>
      <c r="D114" s="50"/>
      <c r="E114" s="50"/>
      <c r="F114" s="50"/>
      <c r="G114" s="50"/>
      <c r="H114" s="50"/>
      <c r="I114" s="121"/>
      <c r="J114" s="50"/>
      <c r="K114" s="50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24.95" customHeight="1">
      <c r="A115" s="32"/>
      <c r="B115" s="33"/>
      <c r="C115" s="21" t="s">
        <v>103</v>
      </c>
      <c r="D115" s="32"/>
      <c r="E115" s="32"/>
      <c r="F115" s="32"/>
      <c r="G115" s="32"/>
      <c r="H115" s="32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16</v>
      </c>
      <c r="D117" s="32"/>
      <c r="E117" s="32"/>
      <c r="F117" s="32"/>
      <c r="G117" s="32"/>
      <c r="H117" s="32"/>
      <c r="I117" s="96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58" t="str">
        <f>E7</f>
        <v>Oprava jezu na náhonu v Tachově</v>
      </c>
      <c r="F118" s="259"/>
      <c r="G118" s="259"/>
      <c r="H118" s="259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87</v>
      </c>
      <c r="D119" s="32"/>
      <c r="E119" s="32"/>
      <c r="F119" s="32"/>
      <c r="G119" s="32"/>
      <c r="H119" s="32"/>
      <c r="I119" s="96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6.5" customHeight="1">
      <c r="A120" s="32"/>
      <c r="B120" s="33"/>
      <c r="C120" s="32"/>
      <c r="D120" s="32"/>
      <c r="E120" s="230" t="str">
        <f>E9</f>
        <v>02 - SO 02 Oprava jezu</v>
      </c>
      <c r="F120" s="257"/>
      <c r="G120" s="257"/>
      <c r="H120" s="257"/>
      <c r="I120" s="96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96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20</v>
      </c>
      <c r="D122" s="32"/>
      <c r="E122" s="32"/>
      <c r="F122" s="25" t="str">
        <f>F12</f>
        <v xml:space="preserve"> </v>
      </c>
      <c r="G122" s="32"/>
      <c r="H122" s="32"/>
      <c r="I122" s="97" t="s">
        <v>22</v>
      </c>
      <c r="J122" s="55">
        <f>IF(J12="","",J12)</f>
        <v>43798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96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5.2" customHeight="1">
      <c r="A124" s="32"/>
      <c r="B124" s="33"/>
      <c r="C124" s="27" t="s">
        <v>23</v>
      </c>
      <c r="D124" s="32"/>
      <c r="E124" s="32"/>
      <c r="F124" s="25" t="str">
        <f>E15</f>
        <v xml:space="preserve"> </v>
      </c>
      <c r="G124" s="32"/>
      <c r="H124" s="32"/>
      <c r="I124" s="97" t="s">
        <v>28</v>
      </c>
      <c r="J124" s="30" t="str">
        <f>E21</f>
        <v xml:space="preserve"> 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5.2" customHeight="1">
      <c r="A125" s="32"/>
      <c r="B125" s="33"/>
      <c r="C125" s="27" t="s">
        <v>26</v>
      </c>
      <c r="D125" s="32"/>
      <c r="E125" s="32"/>
      <c r="F125" s="25" t="str">
        <f>IF(E18="","",E18)</f>
        <v>Vyplň údaj</v>
      </c>
      <c r="G125" s="32"/>
      <c r="H125" s="32"/>
      <c r="I125" s="97" t="s">
        <v>30</v>
      </c>
      <c r="J125" s="30" t="str">
        <f>E24</f>
        <v xml:space="preserve"> 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0.35" customHeight="1">
      <c r="A126" s="32"/>
      <c r="B126" s="33"/>
      <c r="C126" s="32"/>
      <c r="D126" s="32"/>
      <c r="E126" s="32"/>
      <c r="F126" s="32"/>
      <c r="G126" s="32"/>
      <c r="H126" s="32"/>
      <c r="I126" s="96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11" customFormat="1" ht="29.25" customHeight="1">
      <c r="A127" s="136"/>
      <c r="B127" s="137"/>
      <c r="C127" s="138" t="s">
        <v>104</v>
      </c>
      <c r="D127" s="139" t="s">
        <v>57</v>
      </c>
      <c r="E127" s="139" t="s">
        <v>53</v>
      </c>
      <c r="F127" s="139" t="s">
        <v>54</v>
      </c>
      <c r="G127" s="139" t="s">
        <v>105</v>
      </c>
      <c r="H127" s="139" t="s">
        <v>106</v>
      </c>
      <c r="I127" s="140" t="s">
        <v>107</v>
      </c>
      <c r="J127" s="141" t="s">
        <v>90</v>
      </c>
      <c r="K127" s="142" t="s">
        <v>108</v>
      </c>
      <c r="L127" s="143"/>
      <c r="M127" s="62" t="s">
        <v>1</v>
      </c>
      <c r="N127" s="63" t="s">
        <v>36</v>
      </c>
      <c r="O127" s="63" t="s">
        <v>109</v>
      </c>
      <c r="P127" s="63" t="s">
        <v>110</v>
      </c>
      <c r="Q127" s="63" t="s">
        <v>111</v>
      </c>
      <c r="R127" s="63" t="s">
        <v>112</v>
      </c>
      <c r="S127" s="63" t="s">
        <v>113</v>
      </c>
      <c r="T127" s="64" t="s">
        <v>114</v>
      </c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</row>
    <row r="128" spans="1:63" s="2" customFormat="1" ht="22.9" customHeight="1">
      <c r="A128" s="32"/>
      <c r="B128" s="33"/>
      <c r="C128" s="69" t="s">
        <v>115</v>
      </c>
      <c r="D128" s="32"/>
      <c r="E128" s="32"/>
      <c r="F128" s="32"/>
      <c r="G128" s="32"/>
      <c r="H128" s="32"/>
      <c r="I128" s="96"/>
      <c r="J128" s="144">
        <f>BK128</f>
        <v>0</v>
      </c>
      <c r="K128" s="32"/>
      <c r="L128" s="33"/>
      <c r="M128" s="65"/>
      <c r="N128" s="56"/>
      <c r="O128" s="66"/>
      <c r="P128" s="145">
        <f>P129+P358</f>
        <v>0</v>
      </c>
      <c r="Q128" s="66"/>
      <c r="R128" s="145">
        <f>R129+R358</f>
        <v>242.0152678</v>
      </c>
      <c r="S128" s="66"/>
      <c r="T128" s="146">
        <f>T129+T358</f>
        <v>181.84969799999996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71</v>
      </c>
      <c r="AU128" s="17" t="s">
        <v>92</v>
      </c>
      <c r="BK128" s="147">
        <f>BK129+BK358</f>
        <v>0</v>
      </c>
    </row>
    <row r="129" spans="2:63" s="12" customFormat="1" ht="25.9" customHeight="1">
      <c r="B129" s="148"/>
      <c r="D129" s="149" t="s">
        <v>71</v>
      </c>
      <c r="E129" s="150" t="s">
        <v>116</v>
      </c>
      <c r="F129" s="150" t="s">
        <v>117</v>
      </c>
      <c r="I129" s="151"/>
      <c r="J129" s="152">
        <f>BK129</f>
        <v>0</v>
      </c>
      <c r="L129" s="148"/>
      <c r="M129" s="153"/>
      <c r="N129" s="154"/>
      <c r="O129" s="154"/>
      <c r="P129" s="155">
        <f>P130+P201+P205+P234+P270+P283+P330+P356</f>
        <v>0</v>
      </c>
      <c r="Q129" s="154"/>
      <c r="R129" s="155">
        <f>R130+R201+R205+R234+R270+R283+R330+R356</f>
        <v>241.91997443</v>
      </c>
      <c r="S129" s="154"/>
      <c r="T129" s="156">
        <f>T130+T201+T205+T234+T270+T283+T330+T356</f>
        <v>180.00969799999996</v>
      </c>
      <c r="AR129" s="149" t="s">
        <v>78</v>
      </c>
      <c r="AT129" s="157" t="s">
        <v>71</v>
      </c>
      <c r="AU129" s="157" t="s">
        <v>72</v>
      </c>
      <c r="AY129" s="149" t="s">
        <v>118</v>
      </c>
      <c r="BK129" s="158">
        <f>BK130+BK201+BK205+BK234+BK270+BK283+BK330+BK356</f>
        <v>0</v>
      </c>
    </row>
    <row r="130" spans="2:63" s="12" customFormat="1" ht="22.9" customHeight="1">
      <c r="B130" s="148"/>
      <c r="D130" s="149" t="s">
        <v>71</v>
      </c>
      <c r="E130" s="159" t="s">
        <v>78</v>
      </c>
      <c r="F130" s="159" t="s">
        <v>119</v>
      </c>
      <c r="I130" s="151"/>
      <c r="J130" s="160">
        <f>BK130</f>
        <v>0</v>
      </c>
      <c r="L130" s="148"/>
      <c r="M130" s="153"/>
      <c r="N130" s="154"/>
      <c r="O130" s="154"/>
      <c r="P130" s="155">
        <f>SUM(P131:P200)</f>
        <v>0</v>
      </c>
      <c r="Q130" s="154"/>
      <c r="R130" s="155">
        <f>SUM(R131:R200)</f>
        <v>14.742994000000001</v>
      </c>
      <c r="S130" s="154"/>
      <c r="T130" s="156">
        <f>SUM(T131:T200)</f>
        <v>0</v>
      </c>
      <c r="AR130" s="149" t="s">
        <v>78</v>
      </c>
      <c r="AT130" s="157" t="s">
        <v>71</v>
      </c>
      <c r="AU130" s="157" t="s">
        <v>78</v>
      </c>
      <c r="AY130" s="149" t="s">
        <v>118</v>
      </c>
      <c r="BK130" s="158">
        <f>SUM(BK131:BK200)</f>
        <v>0</v>
      </c>
    </row>
    <row r="131" spans="1:65" s="2" customFormat="1" ht="24" customHeight="1">
      <c r="A131" s="32"/>
      <c r="B131" s="161"/>
      <c r="C131" s="162" t="s">
        <v>78</v>
      </c>
      <c r="D131" s="162" t="s">
        <v>120</v>
      </c>
      <c r="E131" s="163" t="s">
        <v>196</v>
      </c>
      <c r="F131" s="164" t="s">
        <v>197</v>
      </c>
      <c r="G131" s="165" t="s">
        <v>121</v>
      </c>
      <c r="H131" s="166">
        <v>600</v>
      </c>
      <c r="I131" s="167"/>
      <c r="J131" s="168">
        <f>ROUND(I131*H131,2)</f>
        <v>0</v>
      </c>
      <c r="K131" s="169"/>
      <c r="L131" s="33"/>
      <c r="M131" s="170" t="s">
        <v>1</v>
      </c>
      <c r="N131" s="171" t="s">
        <v>37</v>
      </c>
      <c r="O131" s="58"/>
      <c r="P131" s="172">
        <f>O131*H131</f>
        <v>0</v>
      </c>
      <c r="Q131" s="172">
        <v>0</v>
      </c>
      <c r="R131" s="172">
        <f>Q131*H131</f>
        <v>0</v>
      </c>
      <c r="S131" s="172">
        <v>0</v>
      </c>
      <c r="T131" s="173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4" t="s">
        <v>122</v>
      </c>
      <c r="AT131" s="174" t="s">
        <v>120</v>
      </c>
      <c r="AU131" s="174" t="s">
        <v>79</v>
      </c>
      <c r="AY131" s="17" t="s">
        <v>118</v>
      </c>
      <c r="BE131" s="175">
        <f>IF(N131="základní",J131,0)</f>
        <v>0</v>
      </c>
      <c r="BF131" s="175">
        <f>IF(N131="snížená",J131,0)</f>
        <v>0</v>
      </c>
      <c r="BG131" s="175">
        <f>IF(N131="zákl. přenesená",J131,0)</f>
        <v>0</v>
      </c>
      <c r="BH131" s="175">
        <f>IF(N131="sníž. přenesená",J131,0)</f>
        <v>0</v>
      </c>
      <c r="BI131" s="175">
        <f>IF(N131="nulová",J131,0)</f>
        <v>0</v>
      </c>
      <c r="BJ131" s="17" t="s">
        <v>78</v>
      </c>
      <c r="BK131" s="175">
        <f>ROUND(I131*H131,2)</f>
        <v>0</v>
      </c>
      <c r="BL131" s="17" t="s">
        <v>122</v>
      </c>
      <c r="BM131" s="174" t="s">
        <v>198</v>
      </c>
    </row>
    <row r="132" spans="2:51" s="13" customFormat="1" ht="12">
      <c r="B132" s="176"/>
      <c r="D132" s="177" t="s">
        <v>123</v>
      </c>
      <c r="E132" s="178" t="s">
        <v>1</v>
      </c>
      <c r="F132" s="179" t="s">
        <v>199</v>
      </c>
      <c r="H132" s="180">
        <v>600</v>
      </c>
      <c r="I132" s="181"/>
      <c r="L132" s="176"/>
      <c r="M132" s="182"/>
      <c r="N132" s="183"/>
      <c r="O132" s="183"/>
      <c r="P132" s="183"/>
      <c r="Q132" s="183"/>
      <c r="R132" s="183"/>
      <c r="S132" s="183"/>
      <c r="T132" s="184"/>
      <c r="AT132" s="178" t="s">
        <v>123</v>
      </c>
      <c r="AU132" s="178" t="s">
        <v>79</v>
      </c>
      <c r="AV132" s="13" t="s">
        <v>79</v>
      </c>
      <c r="AW132" s="13" t="s">
        <v>29</v>
      </c>
      <c r="AX132" s="13" t="s">
        <v>72</v>
      </c>
      <c r="AY132" s="178" t="s">
        <v>118</v>
      </c>
    </row>
    <row r="133" spans="2:51" s="14" customFormat="1" ht="12">
      <c r="B133" s="185"/>
      <c r="D133" s="177" t="s">
        <v>123</v>
      </c>
      <c r="E133" s="186" t="s">
        <v>1</v>
      </c>
      <c r="F133" s="187" t="s">
        <v>124</v>
      </c>
      <c r="H133" s="188">
        <v>600</v>
      </c>
      <c r="I133" s="189"/>
      <c r="L133" s="185"/>
      <c r="M133" s="190"/>
      <c r="N133" s="191"/>
      <c r="O133" s="191"/>
      <c r="P133" s="191"/>
      <c r="Q133" s="191"/>
      <c r="R133" s="191"/>
      <c r="S133" s="191"/>
      <c r="T133" s="192"/>
      <c r="AT133" s="186" t="s">
        <v>123</v>
      </c>
      <c r="AU133" s="186" t="s">
        <v>79</v>
      </c>
      <c r="AV133" s="14" t="s">
        <v>122</v>
      </c>
      <c r="AW133" s="14" t="s">
        <v>29</v>
      </c>
      <c r="AX133" s="14" t="s">
        <v>78</v>
      </c>
      <c r="AY133" s="186" t="s">
        <v>118</v>
      </c>
    </row>
    <row r="134" spans="1:65" s="2" customFormat="1" ht="24" customHeight="1">
      <c r="A134" s="32"/>
      <c r="B134" s="161"/>
      <c r="C134" s="162" t="s">
        <v>79</v>
      </c>
      <c r="D134" s="162" t="s">
        <v>120</v>
      </c>
      <c r="E134" s="163" t="s">
        <v>200</v>
      </c>
      <c r="F134" s="164" t="s">
        <v>201</v>
      </c>
      <c r="G134" s="165" t="s">
        <v>125</v>
      </c>
      <c r="H134" s="166">
        <v>5</v>
      </c>
      <c r="I134" s="167"/>
      <c r="J134" s="168">
        <f>ROUND(I134*H134,2)</f>
        <v>0</v>
      </c>
      <c r="K134" s="169"/>
      <c r="L134" s="33"/>
      <c r="M134" s="170" t="s">
        <v>1</v>
      </c>
      <c r="N134" s="171" t="s">
        <v>37</v>
      </c>
      <c r="O134" s="58"/>
      <c r="P134" s="172">
        <f>O134*H134</f>
        <v>0</v>
      </c>
      <c r="Q134" s="172">
        <v>0</v>
      </c>
      <c r="R134" s="172">
        <f>Q134*H134</f>
        <v>0</v>
      </c>
      <c r="S134" s="172">
        <v>0</v>
      </c>
      <c r="T134" s="173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74" t="s">
        <v>122</v>
      </c>
      <c r="AT134" s="174" t="s">
        <v>120</v>
      </c>
      <c r="AU134" s="174" t="s">
        <v>79</v>
      </c>
      <c r="AY134" s="17" t="s">
        <v>118</v>
      </c>
      <c r="BE134" s="175">
        <f>IF(N134="základní",J134,0)</f>
        <v>0</v>
      </c>
      <c r="BF134" s="175">
        <f>IF(N134="snížená",J134,0)</f>
        <v>0</v>
      </c>
      <c r="BG134" s="175">
        <f>IF(N134="zákl. přenesená",J134,0)</f>
        <v>0</v>
      </c>
      <c r="BH134" s="175">
        <f>IF(N134="sníž. přenesená",J134,0)</f>
        <v>0</v>
      </c>
      <c r="BI134" s="175">
        <f>IF(N134="nulová",J134,0)</f>
        <v>0</v>
      </c>
      <c r="BJ134" s="17" t="s">
        <v>78</v>
      </c>
      <c r="BK134" s="175">
        <f>ROUND(I134*H134,2)</f>
        <v>0</v>
      </c>
      <c r="BL134" s="17" t="s">
        <v>122</v>
      </c>
      <c r="BM134" s="174" t="s">
        <v>202</v>
      </c>
    </row>
    <row r="135" spans="2:51" s="13" customFormat="1" ht="12">
      <c r="B135" s="176"/>
      <c r="D135" s="177" t="s">
        <v>123</v>
      </c>
      <c r="E135" s="178" t="s">
        <v>1</v>
      </c>
      <c r="F135" s="179" t="s">
        <v>132</v>
      </c>
      <c r="H135" s="180">
        <v>5</v>
      </c>
      <c r="I135" s="181"/>
      <c r="L135" s="176"/>
      <c r="M135" s="182"/>
      <c r="N135" s="183"/>
      <c r="O135" s="183"/>
      <c r="P135" s="183"/>
      <c r="Q135" s="183"/>
      <c r="R135" s="183"/>
      <c r="S135" s="183"/>
      <c r="T135" s="184"/>
      <c r="AT135" s="178" t="s">
        <v>123</v>
      </c>
      <c r="AU135" s="178" t="s">
        <v>79</v>
      </c>
      <c r="AV135" s="13" t="s">
        <v>79</v>
      </c>
      <c r="AW135" s="13" t="s">
        <v>29</v>
      </c>
      <c r="AX135" s="13" t="s">
        <v>72</v>
      </c>
      <c r="AY135" s="178" t="s">
        <v>118</v>
      </c>
    </row>
    <row r="136" spans="2:51" s="14" customFormat="1" ht="12">
      <c r="B136" s="185"/>
      <c r="D136" s="177" t="s">
        <v>123</v>
      </c>
      <c r="E136" s="186" t="s">
        <v>1</v>
      </c>
      <c r="F136" s="187" t="s">
        <v>124</v>
      </c>
      <c r="H136" s="188">
        <v>5</v>
      </c>
      <c r="I136" s="189"/>
      <c r="L136" s="185"/>
      <c r="M136" s="190"/>
      <c r="N136" s="191"/>
      <c r="O136" s="191"/>
      <c r="P136" s="191"/>
      <c r="Q136" s="191"/>
      <c r="R136" s="191"/>
      <c r="S136" s="191"/>
      <c r="T136" s="192"/>
      <c r="AT136" s="186" t="s">
        <v>123</v>
      </c>
      <c r="AU136" s="186" t="s">
        <v>79</v>
      </c>
      <c r="AV136" s="14" t="s">
        <v>122</v>
      </c>
      <c r="AW136" s="14" t="s">
        <v>29</v>
      </c>
      <c r="AX136" s="14" t="s">
        <v>78</v>
      </c>
      <c r="AY136" s="186" t="s">
        <v>118</v>
      </c>
    </row>
    <row r="137" spans="1:65" s="2" customFormat="1" ht="24" customHeight="1">
      <c r="A137" s="32"/>
      <c r="B137" s="161"/>
      <c r="C137" s="162" t="s">
        <v>126</v>
      </c>
      <c r="D137" s="162" t="s">
        <v>120</v>
      </c>
      <c r="E137" s="163" t="s">
        <v>203</v>
      </c>
      <c r="F137" s="164" t="s">
        <v>204</v>
      </c>
      <c r="G137" s="165" t="s">
        <v>129</v>
      </c>
      <c r="H137" s="166">
        <v>8.034</v>
      </c>
      <c r="I137" s="167"/>
      <c r="J137" s="168">
        <f>ROUND(I137*H137,2)</f>
        <v>0</v>
      </c>
      <c r="K137" s="169"/>
      <c r="L137" s="33"/>
      <c r="M137" s="170" t="s">
        <v>1</v>
      </c>
      <c r="N137" s="171" t="s">
        <v>37</v>
      </c>
      <c r="O137" s="58"/>
      <c r="P137" s="172">
        <f>O137*H137</f>
        <v>0</v>
      </c>
      <c r="Q137" s="172">
        <v>0</v>
      </c>
      <c r="R137" s="172">
        <f>Q137*H137</f>
        <v>0</v>
      </c>
      <c r="S137" s="172">
        <v>0</v>
      </c>
      <c r="T137" s="173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4" t="s">
        <v>122</v>
      </c>
      <c r="AT137" s="174" t="s">
        <v>120</v>
      </c>
      <c r="AU137" s="174" t="s">
        <v>79</v>
      </c>
      <c r="AY137" s="17" t="s">
        <v>118</v>
      </c>
      <c r="BE137" s="175">
        <f>IF(N137="základní",J137,0)</f>
        <v>0</v>
      </c>
      <c r="BF137" s="175">
        <f>IF(N137="snížená",J137,0)</f>
        <v>0</v>
      </c>
      <c r="BG137" s="175">
        <f>IF(N137="zákl. přenesená",J137,0)</f>
        <v>0</v>
      </c>
      <c r="BH137" s="175">
        <f>IF(N137="sníž. přenesená",J137,0)</f>
        <v>0</v>
      </c>
      <c r="BI137" s="175">
        <f>IF(N137="nulová",J137,0)</f>
        <v>0</v>
      </c>
      <c r="BJ137" s="17" t="s">
        <v>78</v>
      </c>
      <c r="BK137" s="175">
        <f>ROUND(I137*H137,2)</f>
        <v>0</v>
      </c>
      <c r="BL137" s="17" t="s">
        <v>122</v>
      </c>
      <c r="BM137" s="174" t="s">
        <v>205</v>
      </c>
    </row>
    <row r="138" spans="2:51" s="13" customFormat="1" ht="12">
      <c r="B138" s="176"/>
      <c r="D138" s="177" t="s">
        <v>123</v>
      </c>
      <c r="E138" s="178" t="s">
        <v>1</v>
      </c>
      <c r="F138" s="179" t="s">
        <v>206</v>
      </c>
      <c r="H138" s="180">
        <v>5.5</v>
      </c>
      <c r="I138" s="181"/>
      <c r="L138" s="176"/>
      <c r="M138" s="182"/>
      <c r="N138" s="183"/>
      <c r="O138" s="183"/>
      <c r="P138" s="183"/>
      <c r="Q138" s="183"/>
      <c r="R138" s="183"/>
      <c r="S138" s="183"/>
      <c r="T138" s="184"/>
      <c r="AT138" s="178" t="s">
        <v>123</v>
      </c>
      <c r="AU138" s="178" t="s">
        <v>79</v>
      </c>
      <c r="AV138" s="13" t="s">
        <v>79</v>
      </c>
      <c r="AW138" s="13" t="s">
        <v>29</v>
      </c>
      <c r="AX138" s="13" t="s">
        <v>72</v>
      </c>
      <c r="AY138" s="178" t="s">
        <v>118</v>
      </c>
    </row>
    <row r="139" spans="2:51" s="13" customFormat="1" ht="12">
      <c r="B139" s="176"/>
      <c r="D139" s="177" t="s">
        <v>123</v>
      </c>
      <c r="E139" s="178" t="s">
        <v>1</v>
      </c>
      <c r="F139" s="179" t="s">
        <v>207</v>
      </c>
      <c r="H139" s="180">
        <v>1.4</v>
      </c>
      <c r="I139" s="181"/>
      <c r="L139" s="176"/>
      <c r="M139" s="182"/>
      <c r="N139" s="183"/>
      <c r="O139" s="183"/>
      <c r="P139" s="183"/>
      <c r="Q139" s="183"/>
      <c r="R139" s="183"/>
      <c r="S139" s="183"/>
      <c r="T139" s="184"/>
      <c r="AT139" s="178" t="s">
        <v>123</v>
      </c>
      <c r="AU139" s="178" t="s">
        <v>79</v>
      </c>
      <c r="AV139" s="13" t="s">
        <v>79</v>
      </c>
      <c r="AW139" s="13" t="s">
        <v>29</v>
      </c>
      <c r="AX139" s="13" t="s">
        <v>72</v>
      </c>
      <c r="AY139" s="178" t="s">
        <v>118</v>
      </c>
    </row>
    <row r="140" spans="2:51" s="13" customFormat="1" ht="12">
      <c r="B140" s="176"/>
      <c r="D140" s="177" t="s">
        <v>123</v>
      </c>
      <c r="E140" s="178" t="s">
        <v>1</v>
      </c>
      <c r="F140" s="179" t="s">
        <v>208</v>
      </c>
      <c r="H140" s="180">
        <v>1.134</v>
      </c>
      <c r="I140" s="181"/>
      <c r="L140" s="176"/>
      <c r="M140" s="182"/>
      <c r="N140" s="183"/>
      <c r="O140" s="183"/>
      <c r="P140" s="183"/>
      <c r="Q140" s="183"/>
      <c r="R140" s="183"/>
      <c r="S140" s="183"/>
      <c r="T140" s="184"/>
      <c r="AT140" s="178" t="s">
        <v>123</v>
      </c>
      <c r="AU140" s="178" t="s">
        <v>79</v>
      </c>
      <c r="AV140" s="13" t="s">
        <v>79</v>
      </c>
      <c r="AW140" s="13" t="s">
        <v>29</v>
      </c>
      <c r="AX140" s="13" t="s">
        <v>72</v>
      </c>
      <c r="AY140" s="178" t="s">
        <v>118</v>
      </c>
    </row>
    <row r="141" spans="2:51" s="14" customFormat="1" ht="12">
      <c r="B141" s="185"/>
      <c r="D141" s="177" t="s">
        <v>123</v>
      </c>
      <c r="E141" s="186" t="s">
        <v>1</v>
      </c>
      <c r="F141" s="187" t="s">
        <v>124</v>
      </c>
      <c r="H141" s="188">
        <v>8.034</v>
      </c>
      <c r="I141" s="189"/>
      <c r="L141" s="185"/>
      <c r="M141" s="190"/>
      <c r="N141" s="191"/>
      <c r="O141" s="191"/>
      <c r="P141" s="191"/>
      <c r="Q141" s="191"/>
      <c r="R141" s="191"/>
      <c r="S141" s="191"/>
      <c r="T141" s="192"/>
      <c r="AT141" s="186" t="s">
        <v>123</v>
      </c>
      <c r="AU141" s="186" t="s">
        <v>79</v>
      </c>
      <c r="AV141" s="14" t="s">
        <v>122</v>
      </c>
      <c r="AW141" s="14" t="s">
        <v>29</v>
      </c>
      <c r="AX141" s="14" t="s">
        <v>78</v>
      </c>
      <c r="AY141" s="186" t="s">
        <v>118</v>
      </c>
    </row>
    <row r="142" spans="1:65" s="2" customFormat="1" ht="24" customHeight="1">
      <c r="A142" s="32"/>
      <c r="B142" s="161"/>
      <c r="C142" s="162" t="s">
        <v>122</v>
      </c>
      <c r="D142" s="162" t="s">
        <v>120</v>
      </c>
      <c r="E142" s="163" t="s">
        <v>209</v>
      </c>
      <c r="F142" s="164" t="s">
        <v>210</v>
      </c>
      <c r="G142" s="165" t="s">
        <v>129</v>
      </c>
      <c r="H142" s="166">
        <v>2.41</v>
      </c>
      <c r="I142" s="167"/>
      <c r="J142" s="168">
        <f>ROUND(I142*H142,2)</f>
        <v>0</v>
      </c>
      <c r="K142" s="169"/>
      <c r="L142" s="33"/>
      <c r="M142" s="170" t="s">
        <v>1</v>
      </c>
      <c r="N142" s="171" t="s">
        <v>37</v>
      </c>
      <c r="O142" s="58"/>
      <c r="P142" s="172">
        <f>O142*H142</f>
        <v>0</v>
      </c>
      <c r="Q142" s="172">
        <v>0</v>
      </c>
      <c r="R142" s="172">
        <f>Q142*H142</f>
        <v>0</v>
      </c>
      <c r="S142" s="172">
        <v>0</v>
      </c>
      <c r="T142" s="173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4" t="s">
        <v>122</v>
      </c>
      <c r="AT142" s="174" t="s">
        <v>120</v>
      </c>
      <c r="AU142" s="174" t="s">
        <v>79</v>
      </c>
      <c r="AY142" s="17" t="s">
        <v>118</v>
      </c>
      <c r="BE142" s="175">
        <f>IF(N142="základní",J142,0)</f>
        <v>0</v>
      </c>
      <c r="BF142" s="175">
        <f>IF(N142="snížená",J142,0)</f>
        <v>0</v>
      </c>
      <c r="BG142" s="175">
        <f>IF(N142="zákl. přenesená",J142,0)</f>
        <v>0</v>
      </c>
      <c r="BH142" s="175">
        <f>IF(N142="sníž. přenesená",J142,0)</f>
        <v>0</v>
      </c>
      <c r="BI142" s="175">
        <f>IF(N142="nulová",J142,0)</f>
        <v>0</v>
      </c>
      <c r="BJ142" s="17" t="s">
        <v>78</v>
      </c>
      <c r="BK142" s="175">
        <f>ROUND(I142*H142,2)</f>
        <v>0</v>
      </c>
      <c r="BL142" s="17" t="s">
        <v>122</v>
      </c>
      <c r="BM142" s="174" t="s">
        <v>211</v>
      </c>
    </row>
    <row r="143" spans="2:51" s="13" customFormat="1" ht="12">
      <c r="B143" s="176"/>
      <c r="D143" s="177" t="s">
        <v>123</v>
      </c>
      <c r="E143" s="178" t="s">
        <v>1</v>
      </c>
      <c r="F143" s="179" t="s">
        <v>212</v>
      </c>
      <c r="H143" s="180">
        <v>2.41</v>
      </c>
      <c r="I143" s="181"/>
      <c r="L143" s="176"/>
      <c r="M143" s="182"/>
      <c r="N143" s="183"/>
      <c r="O143" s="183"/>
      <c r="P143" s="183"/>
      <c r="Q143" s="183"/>
      <c r="R143" s="183"/>
      <c r="S143" s="183"/>
      <c r="T143" s="184"/>
      <c r="AT143" s="178" t="s">
        <v>123</v>
      </c>
      <c r="AU143" s="178" t="s">
        <v>79</v>
      </c>
      <c r="AV143" s="13" t="s">
        <v>79</v>
      </c>
      <c r="AW143" s="13" t="s">
        <v>29</v>
      </c>
      <c r="AX143" s="13" t="s">
        <v>72</v>
      </c>
      <c r="AY143" s="178" t="s">
        <v>118</v>
      </c>
    </row>
    <row r="144" spans="2:51" s="14" customFormat="1" ht="12">
      <c r="B144" s="185"/>
      <c r="D144" s="177" t="s">
        <v>123</v>
      </c>
      <c r="E144" s="186" t="s">
        <v>1</v>
      </c>
      <c r="F144" s="187" t="s">
        <v>124</v>
      </c>
      <c r="H144" s="188">
        <v>2.41</v>
      </c>
      <c r="I144" s="189"/>
      <c r="L144" s="185"/>
      <c r="M144" s="190"/>
      <c r="N144" s="191"/>
      <c r="O144" s="191"/>
      <c r="P144" s="191"/>
      <c r="Q144" s="191"/>
      <c r="R144" s="191"/>
      <c r="S144" s="191"/>
      <c r="T144" s="192"/>
      <c r="AT144" s="186" t="s">
        <v>123</v>
      </c>
      <c r="AU144" s="186" t="s">
        <v>79</v>
      </c>
      <c r="AV144" s="14" t="s">
        <v>122</v>
      </c>
      <c r="AW144" s="14" t="s">
        <v>29</v>
      </c>
      <c r="AX144" s="14" t="s">
        <v>78</v>
      </c>
      <c r="AY144" s="186" t="s">
        <v>118</v>
      </c>
    </row>
    <row r="145" spans="1:65" s="2" customFormat="1" ht="24" customHeight="1">
      <c r="A145" s="32"/>
      <c r="B145" s="161"/>
      <c r="C145" s="162" t="s">
        <v>132</v>
      </c>
      <c r="D145" s="162" t="s">
        <v>120</v>
      </c>
      <c r="E145" s="163" t="s">
        <v>127</v>
      </c>
      <c r="F145" s="164" t="s">
        <v>128</v>
      </c>
      <c r="G145" s="165" t="s">
        <v>129</v>
      </c>
      <c r="H145" s="166">
        <v>21.6</v>
      </c>
      <c r="I145" s="167"/>
      <c r="J145" s="168">
        <f>ROUND(I145*H145,2)</f>
        <v>0</v>
      </c>
      <c r="K145" s="169"/>
      <c r="L145" s="33"/>
      <c r="M145" s="170" t="s">
        <v>1</v>
      </c>
      <c r="N145" s="171" t="s">
        <v>37</v>
      </c>
      <c r="O145" s="58"/>
      <c r="P145" s="172">
        <f>O145*H145</f>
        <v>0</v>
      </c>
      <c r="Q145" s="172">
        <v>0</v>
      </c>
      <c r="R145" s="172">
        <f>Q145*H145</f>
        <v>0</v>
      </c>
      <c r="S145" s="172">
        <v>0</v>
      </c>
      <c r="T145" s="173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4" t="s">
        <v>122</v>
      </c>
      <c r="AT145" s="174" t="s">
        <v>120</v>
      </c>
      <c r="AU145" s="174" t="s">
        <v>79</v>
      </c>
      <c r="AY145" s="17" t="s">
        <v>118</v>
      </c>
      <c r="BE145" s="175">
        <f>IF(N145="základní",J145,0)</f>
        <v>0</v>
      </c>
      <c r="BF145" s="175">
        <f>IF(N145="snížená",J145,0)</f>
        <v>0</v>
      </c>
      <c r="BG145" s="175">
        <f>IF(N145="zákl. přenesená",J145,0)</f>
        <v>0</v>
      </c>
      <c r="BH145" s="175">
        <f>IF(N145="sníž. přenesená",J145,0)</f>
        <v>0</v>
      </c>
      <c r="BI145" s="175">
        <f>IF(N145="nulová",J145,0)</f>
        <v>0</v>
      </c>
      <c r="BJ145" s="17" t="s">
        <v>78</v>
      </c>
      <c r="BK145" s="175">
        <f>ROUND(I145*H145,2)</f>
        <v>0</v>
      </c>
      <c r="BL145" s="17" t="s">
        <v>122</v>
      </c>
      <c r="BM145" s="174" t="s">
        <v>213</v>
      </c>
    </row>
    <row r="146" spans="2:51" s="13" customFormat="1" ht="12">
      <c r="B146" s="176"/>
      <c r="D146" s="177" t="s">
        <v>123</v>
      </c>
      <c r="E146" s="178" t="s">
        <v>1</v>
      </c>
      <c r="F146" s="179" t="s">
        <v>214</v>
      </c>
      <c r="H146" s="180">
        <v>10.8</v>
      </c>
      <c r="I146" s="181"/>
      <c r="L146" s="176"/>
      <c r="M146" s="182"/>
      <c r="N146" s="183"/>
      <c r="O146" s="183"/>
      <c r="P146" s="183"/>
      <c r="Q146" s="183"/>
      <c r="R146" s="183"/>
      <c r="S146" s="183"/>
      <c r="T146" s="184"/>
      <c r="AT146" s="178" t="s">
        <v>123</v>
      </c>
      <c r="AU146" s="178" t="s">
        <v>79</v>
      </c>
      <c r="AV146" s="13" t="s">
        <v>79</v>
      </c>
      <c r="AW146" s="13" t="s">
        <v>29</v>
      </c>
      <c r="AX146" s="13" t="s">
        <v>72</v>
      </c>
      <c r="AY146" s="178" t="s">
        <v>118</v>
      </c>
    </row>
    <row r="147" spans="2:51" s="13" customFormat="1" ht="22.5">
      <c r="B147" s="176"/>
      <c r="D147" s="177" t="s">
        <v>123</v>
      </c>
      <c r="E147" s="178" t="s">
        <v>1</v>
      </c>
      <c r="F147" s="179" t="s">
        <v>215</v>
      </c>
      <c r="H147" s="180">
        <v>10.8</v>
      </c>
      <c r="I147" s="181"/>
      <c r="L147" s="176"/>
      <c r="M147" s="182"/>
      <c r="N147" s="183"/>
      <c r="O147" s="183"/>
      <c r="P147" s="183"/>
      <c r="Q147" s="183"/>
      <c r="R147" s="183"/>
      <c r="S147" s="183"/>
      <c r="T147" s="184"/>
      <c r="AT147" s="178" t="s">
        <v>123</v>
      </c>
      <c r="AU147" s="178" t="s">
        <v>79</v>
      </c>
      <c r="AV147" s="13" t="s">
        <v>79</v>
      </c>
      <c r="AW147" s="13" t="s">
        <v>29</v>
      </c>
      <c r="AX147" s="13" t="s">
        <v>72</v>
      </c>
      <c r="AY147" s="178" t="s">
        <v>118</v>
      </c>
    </row>
    <row r="148" spans="2:51" s="14" customFormat="1" ht="12">
      <c r="B148" s="185"/>
      <c r="D148" s="177" t="s">
        <v>123</v>
      </c>
      <c r="E148" s="186" t="s">
        <v>1</v>
      </c>
      <c r="F148" s="187" t="s">
        <v>124</v>
      </c>
      <c r="H148" s="188">
        <v>21.6</v>
      </c>
      <c r="I148" s="189"/>
      <c r="L148" s="185"/>
      <c r="M148" s="190"/>
      <c r="N148" s="191"/>
      <c r="O148" s="191"/>
      <c r="P148" s="191"/>
      <c r="Q148" s="191"/>
      <c r="R148" s="191"/>
      <c r="S148" s="191"/>
      <c r="T148" s="192"/>
      <c r="AT148" s="186" t="s">
        <v>123</v>
      </c>
      <c r="AU148" s="186" t="s">
        <v>79</v>
      </c>
      <c r="AV148" s="14" t="s">
        <v>122</v>
      </c>
      <c r="AW148" s="14" t="s">
        <v>29</v>
      </c>
      <c r="AX148" s="14" t="s">
        <v>78</v>
      </c>
      <c r="AY148" s="186" t="s">
        <v>118</v>
      </c>
    </row>
    <row r="149" spans="1:65" s="2" customFormat="1" ht="24" customHeight="1">
      <c r="A149" s="32"/>
      <c r="B149" s="161"/>
      <c r="C149" s="162" t="s">
        <v>136</v>
      </c>
      <c r="D149" s="162" t="s">
        <v>120</v>
      </c>
      <c r="E149" s="163" t="s">
        <v>130</v>
      </c>
      <c r="F149" s="164" t="s">
        <v>131</v>
      </c>
      <c r="G149" s="165" t="s">
        <v>129</v>
      </c>
      <c r="H149" s="166">
        <v>6.48</v>
      </c>
      <c r="I149" s="167"/>
      <c r="J149" s="168">
        <f>ROUND(I149*H149,2)</f>
        <v>0</v>
      </c>
      <c r="K149" s="169"/>
      <c r="L149" s="33"/>
      <c r="M149" s="170" t="s">
        <v>1</v>
      </c>
      <c r="N149" s="171" t="s">
        <v>37</v>
      </c>
      <c r="O149" s="58"/>
      <c r="P149" s="172">
        <f>O149*H149</f>
        <v>0</v>
      </c>
      <c r="Q149" s="172">
        <v>0</v>
      </c>
      <c r="R149" s="172">
        <f>Q149*H149</f>
        <v>0</v>
      </c>
      <c r="S149" s="172">
        <v>0</v>
      </c>
      <c r="T149" s="173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4" t="s">
        <v>122</v>
      </c>
      <c r="AT149" s="174" t="s">
        <v>120</v>
      </c>
      <c r="AU149" s="174" t="s">
        <v>79</v>
      </c>
      <c r="AY149" s="17" t="s">
        <v>118</v>
      </c>
      <c r="BE149" s="175">
        <f>IF(N149="základní",J149,0)</f>
        <v>0</v>
      </c>
      <c r="BF149" s="175">
        <f>IF(N149="snížená",J149,0)</f>
        <v>0</v>
      </c>
      <c r="BG149" s="175">
        <f>IF(N149="zákl. přenesená",J149,0)</f>
        <v>0</v>
      </c>
      <c r="BH149" s="175">
        <f>IF(N149="sníž. přenesená",J149,0)</f>
        <v>0</v>
      </c>
      <c r="BI149" s="175">
        <f>IF(N149="nulová",J149,0)</f>
        <v>0</v>
      </c>
      <c r="BJ149" s="17" t="s">
        <v>78</v>
      </c>
      <c r="BK149" s="175">
        <f>ROUND(I149*H149,2)</f>
        <v>0</v>
      </c>
      <c r="BL149" s="17" t="s">
        <v>122</v>
      </c>
      <c r="BM149" s="174" t="s">
        <v>216</v>
      </c>
    </row>
    <row r="150" spans="2:51" s="13" customFormat="1" ht="12">
      <c r="B150" s="176"/>
      <c r="D150" s="177" t="s">
        <v>123</v>
      </c>
      <c r="E150" s="178" t="s">
        <v>1</v>
      </c>
      <c r="F150" s="179" t="s">
        <v>217</v>
      </c>
      <c r="H150" s="180">
        <v>6.48</v>
      </c>
      <c r="I150" s="181"/>
      <c r="L150" s="176"/>
      <c r="M150" s="182"/>
      <c r="N150" s="183"/>
      <c r="O150" s="183"/>
      <c r="P150" s="183"/>
      <c r="Q150" s="183"/>
      <c r="R150" s="183"/>
      <c r="S150" s="183"/>
      <c r="T150" s="184"/>
      <c r="AT150" s="178" t="s">
        <v>123</v>
      </c>
      <c r="AU150" s="178" t="s">
        <v>79</v>
      </c>
      <c r="AV150" s="13" t="s">
        <v>79</v>
      </c>
      <c r="AW150" s="13" t="s">
        <v>29</v>
      </c>
      <c r="AX150" s="13" t="s">
        <v>72</v>
      </c>
      <c r="AY150" s="178" t="s">
        <v>118</v>
      </c>
    </row>
    <row r="151" spans="2:51" s="14" customFormat="1" ht="12">
      <c r="B151" s="185"/>
      <c r="D151" s="177" t="s">
        <v>123</v>
      </c>
      <c r="E151" s="186" t="s">
        <v>1</v>
      </c>
      <c r="F151" s="187" t="s">
        <v>124</v>
      </c>
      <c r="H151" s="188">
        <v>6.48</v>
      </c>
      <c r="I151" s="189"/>
      <c r="L151" s="185"/>
      <c r="M151" s="190"/>
      <c r="N151" s="191"/>
      <c r="O151" s="191"/>
      <c r="P151" s="191"/>
      <c r="Q151" s="191"/>
      <c r="R151" s="191"/>
      <c r="S151" s="191"/>
      <c r="T151" s="192"/>
      <c r="AT151" s="186" t="s">
        <v>123</v>
      </c>
      <c r="AU151" s="186" t="s">
        <v>79</v>
      </c>
      <c r="AV151" s="14" t="s">
        <v>122</v>
      </c>
      <c r="AW151" s="14" t="s">
        <v>29</v>
      </c>
      <c r="AX151" s="14" t="s">
        <v>78</v>
      </c>
      <c r="AY151" s="186" t="s">
        <v>118</v>
      </c>
    </row>
    <row r="152" spans="1:65" s="2" customFormat="1" ht="16.5" customHeight="1">
      <c r="A152" s="32"/>
      <c r="B152" s="161"/>
      <c r="C152" s="162" t="s">
        <v>139</v>
      </c>
      <c r="D152" s="162" t="s">
        <v>120</v>
      </c>
      <c r="E152" s="163" t="s">
        <v>218</v>
      </c>
      <c r="F152" s="164" t="s">
        <v>219</v>
      </c>
      <c r="G152" s="165" t="s">
        <v>142</v>
      </c>
      <c r="H152" s="166">
        <v>1</v>
      </c>
      <c r="I152" s="167"/>
      <c r="J152" s="168">
        <f>ROUND(I152*H152,2)</f>
        <v>0</v>
      </c>
      <c r="K152" s="169"/>
      <c r="L152" s="33"/>
      <c r="M152" s="170" t="s">
        <v>1</v>
      </c>
      <c r="N152" s="171" t="s">
        <v>37</v>
      </c>
      <c r="O152" s="58"/>
      <c r="P152" s="172">
        <f>O152*H152</f>
        <v>0</v>
      </c>
      <c r="Q152" s="172">
        <v>0</v>
      </c>
      <c r="R152" s="172">
        <f>Q152*H152</f>
        <v>0</v>
      </c>
      <c r="S152" s="172">
        <v>0</v>
      </c>
      <c r="T152" s="173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4" t="s">
        <v>122</v>
      </c>
      <c r="AT152" s="174" t="s">
        <v>120</v>
      </c>
      <c r="AU152" s="174" t="s">
        <v>79</v>
      </c>
      <c r="AY152" s="17" t="s">
        <v>118</v>
      </c>
      <c r="BE152" s="175">
        <f>IF(N152="základní",J152,0)</f>
        <v>0</v>
      </c>
      <c r="BF152" s="175">
        <f>IF(N152="snížená",J152,0)</f>
        <v>0</v>
      </c>
      <c r="BG152" s="175">
        <f>IF(N152="zákl. přenesená",J152,0)</f>
        <v>0</v>
      </c>
      <c r="BH152" s="175">
        <f>IF(N152="sníž. přenesená",J152,0)</f>
        <v>0</v>
      </c>
      <c r="BI152" s="175">
        <f>IF(N152="nulová",J152,0)</f>
        <v>0</v>
      </c>
      <c r="BJ152" s="17" t="s">
        <v>78</v>
      </c>
      <c r="BK152" s="175">
        <f>ROUND(I152*H152,2)</f>
        <v>0</v>
      </c>
      <c r="BL152" s="17" t="s">
        <v>122</v>
      </c>
      <c r="BM152" s="174" t="s">
        <v>220</v>
      </c>
    </row>
    <row r="153" spans="1:65" s="2" customFormat="1" ht="16.5" customHeight="1">
      <c r="A153" s="32"/>
      <c r="B153" s="161"/>
      <c r="C153" s="162" t="s">
        <v>144</v>
      </c>
      <c r="D153" s="162" t="s">
        <v>120</v>
      </c>
      <c r="E153" s="163" t="s">
        <v>133</v>
      </c>
      <c r="F153" s="164" t="s">
        <v>134</v>
      </c>
      <c r="G153" s="165" t="s">
        <v>135</v>
      </c>
      <c r="H153" s="166">
        <v>21.6</v>
      </c>
      <c r="I153" s="167"/>
      <c r="J153" s="168">
        <f>ROUND(I153*H153,2)</f>
        <v>0</v>
      </c>
      <c r="K153" s="169"/>
      <c r="L153" s="33"/>
      <c r="M153" s="170" t="s">
        <v>1</v>
      </c>
      <c r="N153" s="171" t="s">
        <v>37</v>
      </c>
      <c r="O153" s="58"/>
      <c r="P153" s="172">
        <f>O153*H153</f>
        <v>0</v>
      </c>
      <c r="Q153" s="172">
        <v>0.00084</v>
      </c>
      <c r="R153" s="172">
        <f>Q153*H153</f>
        <v>0.018144</v>
      </c>
      <c r="S153" s="172">
        <v>0</v>
      </c>
      <c r="T153" s="173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4" t="s">
        <v>122</v>
      </c>
      <c r="AT153" s="174" t="s">
        <v>120</v>
      </c>
      <c r="AU153" s="174" t="s">
        <v>79</v>
      </c>
      <c r="AY153" s="17" t="s">
        <v>118</v>
      </c>
      <c r="BE153" s="175">
        <f>IF(N153="základní",J153,0)</f>
        <v>0</v>
      </c>
      <c r="BF153" s="175">
        <f>IF(N153="snížená",J153,0)</f>
        <v>0</v>
      </c>
      <c r="BG153" s="175">
        <f>IF(N153="zákl. přenesená",J153,0)</f>
        <v>0</v>
      </c>
      <c r="BH153" s="175">
        <f>IF(N153="sníž. přenesená",J153,0)</f>
        <v>0</v>
      </c>
      <c r="BI153" s="175">
        <f>IF(N153="nulová",J153,0)</f>
        <v>0</v>
      </c>
      <c r="BJ153" s="17" t="s">
        <v>78</v>
      </c>
      <c r="BK153" s="175">
        <f>ROUND(I153*H153,2)</f>
        <v>0</v>
      </c>
      <c r="BL153" s="17" t="s">
        <v>122</v>
      </c>
      <c r="BM153" s="174" t="s">
        <v>221</v>
      </c>
    </row>
    <row r="154" spans="2:51" s="13" customFormat="1" ht="12">
      <c r="B154" s="176"/>
      <c r="D154" s="177" t="s">
        <v>123</v>
      </c>
      <c r="E154" s="178" t="s">
        <v>1</v>
      </c>
      <c r="F154" s="179" t="s">
        <v>222</v>
      </c>
      <c r="H154" s="180">
        <v>21.6</v>
      </c>
      <c r="I154" s="181"/>
      <c r="L154" s="176"/>
      <c r="M154" s="182"/>
      <c r="N154" s="183"/>
      <c r="O154" s="183"/>
      <c r="P154" s="183"/>
      <c r="Q154" s="183"/>
      <c r="R154" s="183"/>
      <c r="S154" s="183"/>
      <c r="T154" s="184"/>
      <c r="AT154" s="178" t="s">
        <v>123</v>
      </c>
      <c r="AU154" s="178" t="s">
        <v>79</v>
      </c>
      <c r="AV154" s="13" t="s">
        <v>79</v>
      </c>
      <c r="AW154" s="13" t="s">
        <v>29</v>
      </c>
      <c r="AX154" s="13" t="s">
        <v>72</v>
      </c>
      <c r="AY154" s="178" t="s">
        <v>118</v>
      </c>
    </row>
    <row r="155" spans="2:51" s="14" customFormat="1" ht="12">
      <c r="B155" s="185"/>
      <c r="D155" s="177" t="s">
        <v>123</v>
      </c>
      <c r="E155" s="186" t="s">
        <v>1</v>
      </c>
      <c r="F155" s="187" t="s">
        <v>124</v>
      </c>
      <c r="H155" s="188">
        <v>21.6</v>
      </c>
      <c r="I155" s="189"/>
      <c r="L155" s="185"/>
      <c r="M155" s="190"/>
      <c r="N155" s="191"/>
      <c r="O155" s="191"/>
      <c r="P155" s="191"/>
      <c r="Q155" s="191"/>
      <c r="R155" s="191"/>
      <c r="S155" s="191"/>
      <c r="T155" s="192"/>
      <c r="AT155" s="186" t="s">
        <v>123</v>
      </c>
      <c r="AU155" s="186" t="s">
        <v>79</v>
      </c>
      <c r="AV155" s="14" t="s">
        <v>122</v>
      </c>
      <c r="AW155" s="14" t="s">
        <v>29</v>
      </c>
      <c r="AX155" s="14" t="s">
        <v>78</v>
      </c>
      <c r="AY155" s="186" t="s">
        <v>118</v>
      </c>
    </row>
    <row r="156" spans="1:65" s="2" customFormat="1" ht="24" customHeight="1">
      <c r="A156" s="32"/>
      <c r="B156" s="161"/>
      <c r="C156" s="162" t="s">
        <v>147</v>
      </c>
      <c r="D156" s="162" t="s">
        <v>120</v>
      </c>
      <c r="E156" s="163" t="s">
        <v>137</v>
      </c>
      <c r="F156" s="164" t="s">
        <v>138</v>
      </c>
      <c r="G156" s="165" t="s">
        <v>135</v>
      </c>
      <c r="H156" s="166">
        <v>21.6</v>
      </c>
      <c r="I156" s="167"/>
      <c r="J156" s="168">
        <f>ROUND(I156*H156,2)</f>
        <v>0</v>
      </c>
      <c r="K156" s="169"/>
      <c r="L156" s="33"/>
      <c r="M156" s="170" t="s">
        <v>1</v>
      </c>
      <c r="N156" s="171" t="s">
        <v>37</v>
      </c>
      <c r="O156" s="58"/>
      <c r="P156" s="172">
        <f>O156*H156</f>
        <v>0</v>
      </c>
      <c r="Q156" s="172">
        <v>0</v>
      </c>
      <c r="R156" s="172">
        <f>Q156*H156</f>
        <v>0</v>
      </c>
      <c r="S156" s="172">
        <v>0</v>
      </c>
      <c r="T156" s="173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4" t="s">
        <v>122</v>
      </c>
      <c r="AT156" s="174" t="s">
        <v>120</v>
      </c>
      <c r="AU156" s="174" t="s">
        <v>79</v>
      </c>
      <c r="AY156" s="17" t="s">
        <v>118</v>
      </c>
      <c r="BE156" s="175">
        <f>IF(N156="základní",J156,0)</f>
        <v>0</v>
      </c>
      <c r="BF156" s="175">
        <f>IF(N156="snížená",J156,0)</f>
        <v>0</v>
      </c>
      <c r="BG156" s="175">
        <f>IF(N156="zákl. přenesená",J156,0)</f>
        <v>0</v>
      </c>
      <c r="BH156" s="175">
        <f>IF(N156="sníž. přenesená",J156,0)</f>
        <v>0</v>
      </c>
      <c r="BI156" s="175">
        <f>IF(N156="nulová",J156,0)</f>
        <v>0</v>
      </c>
      <c r="BJ156" s="17" t="s">
        <v>78</v>
      </c>
      <c r="BK156" s="175">
        <f>ROUND(I156*H156,2)</f>
        <v>0</v>
      </c>
      <c r="BL156" s="17" t="s">
        <v>122</v>
      </c>
      <c r="BM156" s="174" t="s">
        <v>223</v>
      </c>
    </row>
    <row r="157" spans="1:65" s="2" customFormat="1" ht="16.5" customHeight="1">
      <c r="A157" s="32"/>
      <c r="B157" s="161"/>
      <c r="C157" s="162" t="s">
        <v>150</v>
      </c>
      <c r="D157" s="162" t="s">
        <v>120</v>
      </c>
      <c r="E157" s="163" t="s">
        <v>140</v>
      </c>
      <c r="F157" s="164" t="s">
        <v>141</v>
      </c>
      <c r="G157" s="165" t="s">
        <v>142</v>
      </c>
      <c r="H157" s="166">
        <v>75</v>
      </c>
      <c r="I157" s="167"/>
      <c r="J157" s="168">
        <f>ROUND(I157*H157,2)</f>
        <v>0</v>
      </c>
      <c r="K157" s="169"/>
      <c r="L157" s="33"/>
      <c r="M157" s="170" t="s">
        <v>1</v>
      </c>
      <c r="N157" s="171" t="s">
        <v>37</v>
      </c>
      <c r="O157" s="58"/>
      <c r="P157" s="172">
        <f>O157*H157</f>
        <v>0</v>
      </c>
      <c r="Q157" s="172">
        <v>0.0002</v>
      </c>
      <c r="R157" s="172">
        <f>Q157*H157</f>
        <v>0.015000000000000001</v>
      </c>
      <c r="S157" s="172">
        <v>0</v>
      </c>
      <c r="T157" s="173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4" t="s">
        <v>122</v>
      </c>
      <c r="AT157" s="174" t="s">
        <v>120</v>
      </c>
      <c r="AU157" s="174" t="s">
        <v>79</v>
      </c>
      <c r="AY157" s="17" t="s">
        <v>118</v>
      </c>
      <c r="BE157" s="175">
        <f>IF(N157="základní",J157,0)</f>
        <v>0</v>
      </c>
      <c r="BF157" s="175">
        <f>IF(N157="snížená",J157,0)</f>
        <v>0</v>
      </c>
      <c r="BG157" s="175">
        <f>IF(N157="zákl. přenesená",J157,0)</f>
        <v>0</v>
      </c>
      <c r="BH157" s="175">
        <f>IF(N157="sníž. přenesená",J157,0)</f>
        <v>0</v>
      </c>
      <c r="BI157" s="175">
        <f>IF(N157="nulová",J157,0)</f>
        <v>0</v>
      </c>
      <c r="BJ157" s="17" t="s">
        <v>78</v>
      </c>
      <c r="BK157" s="175">
        <f>ROUND(I157*H157,2)</f>
        <v>0</v>
      </c>
      <c r="BL157" s="17" t="s">
        <v>122</v>
      </c>
      <c r="BM157" s="174" t="s">
        <v>224</v>
      </c>
    </row>
    <row r="158" spans="2:51" s="13" customFormat="1" ht="12">
      <c r="B158" s="176"/>
      <c r="D158" s="177" t="s">
        <v>123</v>
      </c>
      <c r="E158" s="178" t="s">
        <v>1</v>
      </c>
      <c r="F158" s="179" t="s">
        <v>225</v>
      </c>
      <c r="H158" s="180">
        <v>75</v>
      </c>
      <c r="I158" s="181"/>
      <c r="L158" s="176"/>
      <c r="M158" s="182"/>
      <c r="N158" s="183"/>
      <c r="O158" s="183"/>
      <c r="P158" s="183"/>
      <c r="Q158" s="183"/>
      <c r="R158" s="183"/>
      <c r="S158" s="183"/>
      <c r="T158" s="184"/>
      <c r="AT158" s="178" t="s">
        <v>123</v>
      </c>
      <c r="AU158" s="178" t="s">
        <v>79</v>
      </c>
      <c r="AV158" s="13" t="s">
        <v>79</v>
      </c>
      <c r="AW158" s="13" t="s">
        <v>29</v>
      </c>
      <c r="AX158" s="13" t="s">
        <v>72</v>
      </c>
      <c r="AY158" s="178" t="s">
        <v>118</v>
      </c>
    </row>
    <row r="159" spans="2:51" s="14" customFormat="1" ht="12">
      <c r="B159" s="185"/>
      <c r="D159" s="177" t="s">
        <v>123</v>
      </c>
      <c r="E159" s="186" t="s">
        <v>1</v>
      </c>
      <c r="F159" s="187" t="s">
        <v>124</v>
      </c>
      <c r="H159" s="188">
        <v>75</v>
      </c>
      <c r="I159" s="189"/>
      <c r="L159" s="185"/>
      <c r="M159" s="190"/>
      <c r="N159" s="191"/>
      <c r="O159" s="191"/>
      <c r="P159" s="191"/>
      <c r="Q159" s="191"/>
      <c r="R159" s="191"/>
      <c r="S159" s="191"/>
      <c r="T159" s="192"/>
      <c r="AT159" s="186" t="s">
        <v>123</v>
      </c>
      <c r="AU159" s="186" t="s">
        <v>79</v>
      </c>
      <c r="AV159" s="14" t="s">
        <v>122</v>
      </c>
      <c r="AW159" s="14" t="s">
        <v>29</v>
      </c>
      <c r="AX159" s="14" t="s">
        <v>78</v>
      </c>
      <c r="AY159" s="186" t="s">
        <v>118</v>
      </c>
    </row>
    <row r="160" spans="1:65" s="2" customFormat="1" ht="24" customHeight="1">
      <c r="A160" s="32"/>
      <c r="B160" s="161"/>
      <c r="C160" s="162" t="s">
        <v>156</v>
      </c>
      <c r="D160" s="162" t="s">
        <v>120</v>
      </c>
      <c r="E160" s="163" t="s">
        <v>145</v>
      </c>
      <c r="F160" s="164" t="s">
        <v>146</v>
      </c>
      <c r="G160" s="165" t="s">
        <v>135</v>
      </c>
      <c r="H160" s="166">
        <v>90</v>
      </c>
      <c r="I160" s="167"/>
      <c r="J160" s="168">
        <f>ROUND(I160*H160,2)</f>
        <v>0</v>
      </c>
      <c r="K160" s="169"/>
      <c r="L160" s="33"/>
      <c r="M160" s="170" t="s">
        <v>1</v>
      </c>
      <c r="N160" s="171" t="s">
        <v>37</v>
      </c>
      <c r="O160" s="58"/>
      <c r="P160" s="172">
        <f>O160*H160</f>
        <v>0</v>
      </c>
      <c r="Q160" s="172">
        <v>0.00015</v>
      </c>
      <c r="R160" s="172">
        <f>Q160*H160</f>
        <v>0.013499999999999998</v>
      </c>
      <c r="S160" s="172">
        <v>0</v>
      </c>
      <c r="T160" s="173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4" t="s">
        <v>122</v>
      </c>
      <c r="AT160" s="174" t="s">
        <v>120</v>
      </c>
      <c r="AU160" s="174" t="s">
        <v>79</v>
      </c>
      <c r="AY160" s="17" t="s">
        <v>118</v>
      </c>
      <c r="BE160" s="175">
        <f>IF(N160="základní",J160,0)</f>
        <v>0</v>
      </c>
      <c r="BF160" s="175">
        <f>IF(N160="snížená",J160,0)</f>
        <v>0</v>
      </c>
      <c r="BG160" s="175">
        <f>IF(N160="zákl. přenesená",J160,0)</f>
        <v>0</v>
      </c>
      <c r="BH160" s="175">
        <f>IF(N160="sníž. přenesená",J160,0)</f>
        <v>0</v>
      </c>
      <c r="BI160" s="175">
        <f>IF(N160="nulová",J160,0)</f>
        <v>0</v>
      </c>
      <c r="BJ160" s="17" t="s">
        <v>78</v>
      </c>
      <c r="BK160" s="175">
        <f>ROUND(I160*H160,2)</f>
        <v>0</v>
      </c>
      <c r="BL160" s="17" t="s">
        <v>122</v>
      </c>
      <c r="BM160" s="174" t="s">
        <v>226</v>
      </c>
    </row>
    <row r="161" spans="2:51" s="13" customFormat="1" ht="12">
      <c r="B161" s="176"/>
      <c r="D161" s="177" t="s">
        <v>123</v>
      </c>
      <c r="E161" s="178" t="s">
        <v>1</v>
      </c>
      <c r="F161" s="179" t="s">
        <v>227</v>
      </c>
      <c r="H161" s="180">
        <v>90</v>
      </c>
      <c r="I161" s="181"/>
      <c r="L161" s="176"/>
      <c r="M161" s="182"/>
      <c r="N161" s="183"/>
      <c r="O161" s="183"/>
      <c r="P161" s="183"/>
      <c r="Q161" s="183"/>
      <c r="R161" s="183"/>
      <c r="S161" s="183"/>
      <c r="T161" s="184"/>
      <c r="AT161" s="178" t="s">
        <v>123</v>
      </c>
      <c r="AU161" s="178" t="s">
        <v>79</v>
      </c>
      <c r="AV161" s="13" t="s">
        <v>79</v>
      </c>
      <c r="AW161" s="13" t="s">
        <v>29</v>
      </c>
      <c r="AX161" s="13" t="s">
        <v>72</v>
      </c>
      <c r="AY161" s="178" t="s">
        <v>118</v>
      </c>
    </row>
    <row r="162" spans="2:51" s="14" customFormat="1" ht="12">
      <c r="B162" s="185"/>
      <c r="D162" s="177" t="s">
        <v>123</v>
      </c>
      <c r="E162" s="186" t="s">
        <v>1</v>
      </c>
      <c r="F162" s="187" t="s">
        <v>124</v>
      </c>
      <c r="H162" s="188">
        <v>90</v>
      </c>
      <c r="I162" s="189"/>
      <c r="L162" s="185"/>
      <c r="M162" s="190"/>
      <c r="N162" s="191"/>
      <c r="O162" s="191"/>
      <c r="P162" s="191"/>
      <c r="Q162" s="191"/>
      <c r="R162" s="191"/>
      <c r="S162" s="191"/>
      <c r="T162" s="192"/>
      <c r="AT162" s="186" t="s">
        <v>123</v>
      </c>
      <c r="AU162" s="186" t="s">
        <v>79</v>
      </c>
      <c r="AV162" s="14" t="s">
        <v>122</v>
      </c>
      <c r="AW162" s="14" t="s">
        <v>29</v>
      </c>
      <c r="AX162" s="14" t="s">
        <v>78</v>
      </c>
      <c r="AY162" s="186" t="s">
        <v>118</v>
      </c>
    </row>
    <row r="163" spans="1:65" s="2" customFormat="1" ht="24" customHeight="1">
      <c r="A163" s="32"/>
      <c r="B163" s="161"/>
      <c r="C163" s="162" t="s">
        <v>159</v>
      </c>
      <c r="D163" s="162" t="s">
        <v>120</v>
      </c>
      <c r="E163" s="163" t="s">
        <v>148</v>
      </c>
      <c r="F163" s="164" t="s">
        <v>149</v>
      </c>
      <c r="G163" s="165" t="s">
        <v>135</v>
      </c>
      <c r="H163" s="166">
        <v>90</v>
      </c>
      <c r="I163" s="167"/>
      <c r="J163" s="168">
        <f>ROUND(I163*H163,2)</f>
        <v>0</v>
      </c>
      <c r="K163" s="169"/>
      <c r="L163" s="33"/>
      <c r="M163" s="170" t="s">
        <v>1</v>
      </c>
      <c r="N163" s="171" t="s">
        <v>37</v>
      </c>
      <c r="O163" s="58"/>
      <c r="P163" s="172">
        <f>O163*H163</f>
        <v>0</v>
      </c>
      <c r="Q163" s="172">
        <v>0</v>
      </c>
      <c r="R163" s="172">
        <f>Q163*H163</f>
        <v>0</v>
      </c>
      <c r="S163" s="172">
        <v>0</v>
      </c>
      <c r="T163" s="173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4" t="s">
        <v>122</v>
      </c>
      <c r="AT163" s="174" t="s">
        <v>120</v>
      </c>
      <c r="AU163" s="174" t="s">
        <v>79</v>
      </c>
      <c r="AY163" s="17" t="s">
        <v>118</v>
      </c>
      <c r="BE163" s="175">
        <f>IF(N163="základní",J163,0)</f>
        <v>0</v>
      </c>
      <c r="BF163" s="175">
        <f>IF(N163="snížená",J163,0)</f>
        <v>0</v>
      </c>
      <c r="BG163" s="175">
        <f>IF(N163="zákl. přenesená",J163,0)</f>
        <v>0</v>
      </c>
      <c r="BH163" s="175">
        <f>IF(N163="sníž. přenesená",J163,0)</f>
        <v>0</v>
      </c>
      <c r="BI163" s="175">
        <f>IF(N163="nulová",J163,0)</f>
        <v>0</v>
      </c>
      <c r="BJ163" s="17" t="s">
        <v>78</v>
      </c>
      <c r="BK163" s="175">
        <f>ROUND(I163*H163,2)</f>
        <v>0</v>
      </c>
      <c r="BL163" s="17" t="s">
        <v>122</v>
      </c>
      <c r="BM163" s="174" t="s">
        <v>228</v>
      </c>
    </row>
    <row r="164" spans="2:51" s="13" customFormat="1" ht="12">
      <c r="B164" s="176"/>
      <c r="D164" s="177" t="s">
        <v>123</v>
      </c>
      <c r="E164" s="178" t="s">
        <v>1</v>
      </c>
      <c r="F164" s="179" t="s">
        <v>227</v>
      </c>
      <c r="H164" s="180">
        <v>90</v>
      </c>
      <c r="I164" s="181"/>
      <c r="L164" s="176"/>
      <c r="M164" s="182"/>
      <c r="N164" s="183"/>
      <c r="O164" s="183"/>
      <c r="P164" s="183"/>
      <c r="Q164" s="183"/>
      <c r="R164" s="183"/>
      <c r="S164" s="183"/>
      <c r="T164" s="184"/>
      <c r="AT164" s="178" t="s">
        <v>123</v>
      </c>
      <c r="AU164" s="178" t="s">
        <v>79</v>
      </c>
      <c r="AV164" s="13" t="s">
        <v>79</v>
      </c>
      <c r="AW164" s="13" t="s">
        <v>29</v>
      </c>
      <c r="AX164" s="13" t="s">
        <v>72</v>
      </c>
      <c r="AY164" s="178" t="s">
        <v>118</v>
      </c>
    </row>
    <row r="165" spans="2:51" s="14" customFormat="1" ht="12">
      <c r="B165" s="185"/>
      <c r="D165" s="177" t="s">
        <v>123</v>
      </c>
      <c r="E165" s="186" t="s">
        <v>1</v>
      </c>
      <c r="F165" s="187" t="s">
        <v>124</v>
      </c>
      <c r="H165" s="188">
        <v>90</v>
      </c>
      <c r="I165" s="189"/>
      <c r="L165" s="185"/>
      <c r="M165" s="190"/>
      <c r="N165" s="191"/>
      <c r="O165" s="191"/>
      <c r="P165" s="191"/>
      <c r="Q165" s="191"/>
      <c r="R165" s="191"/>
      <c r="S165" s="191"/>
      <c r="T165" s="192"/>
      <c r="AT165" s="186" t="s">
        <v>123</v>
      </c>
      <c r="AU165" s="186" t="s">
        <v>79</v>
      </c>
      <c r="AV165" s="14" t="s">
        <v>122</v>
      </c>
      <c r="AW165" s="14" t="s">
        <v>29</v>
      </c>
      <c r="AX165" s="14" t="s">
        <v>78</v>
      </c>
      <c r="AY165" s="186" t="s">
        <v>118</v>
      </c>
    </row>
    <row r="166" spans="1:65" s="2" customFormat="1" ht="16.5" customHeight="1">
      <c r="A166" s="32"/>
      <c r="B166" s="161"/>
      <c r="C166" s="193" t="s">
        <v>162</v>
      </c>
      <c r="D166" s="193" t="s">
        <v>151</v>
      </c>
      <c r="E166" s="194" t="s">
        <v>152</v>
      </c>
      <c r="F166" s="195" t="s">
        <v>153</v>
      </c>
      <c r="G166" s="196" t="s">
        <v>154</v>
      </c>
      <c r="H166" s="197">
        <v>14.695</v>
      </c>
      <c r="I166" s="198"/>
      <c r="J166" s="199">
        <f>ROUND(I166*H166,2)</f>
        <v>0</v>
      </c>
      <c r="K166" s="200"/>
      <c r="L166" s="201"/>
      <c r="M166" s="202" t="s">
        <v>1</v>
      </c>
      <c r="N166" s="203" t="s">
        <v>37</v>
      </c>
      <c r="O166" s="58"/>
      <c r="P166" s="172">
        <f>O166*H166</f>
        <v>0</v>
      </c>
      <c r="Q166" s="172">
        <v>1</v>
      </c>
      <c r="R166" s="172">
        <f>Q166*H166</f>
        <v>14.695</v>
      </c>
      <c r="S166" s="172">
        <v>0</v>
      </c>
      <c r="T166" s="173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4" t="s">
        <v>144</v>
      </c>
      <c r="AT166" s="174" t="s">
        <v>151</v>
      </c>
      <c r="AU166" s="174" t="s">
        <v>79</v>
      </c>
      <c r="AY166" s="17" t="s">
        <v>118</v>
      </c>
      <c r="BE166" s="175">
        <f>IF(N166="základní",J166,0)</f>
        <v>0</v>
      </c>
      <c r="BF166" s="175">
        <f>IF(N166="snížená",J166,0)</f>
        <v>0</v>
      </c>
      <c r="BG166" s="175">
        <f>IF(N166="zákl. přenesená",J166,0)</f>
        <v>0</v>
      </c>
      <c r="BH166" s="175">
        <f>IF(N166="sníž. přenesená",J166,0)</f>
        <v>0</v>
      </c>
      <c r="BI166" s="175">
        <f>IF(N166="nulová",J166,0)</f>
        <v>0</v>
      </c>
      <c r="BJ166" s="17" t="s">
        <v>78</v>
      </c>
      <c r="BK166" s="175">
        <f>ROUND(I166*H166,2)</f>
        <v>0</v>
      </c>
      <c r="BL166" s="17" t="s">
        <v>122</v>
      </c>
      <c r="BM166" s="174" t="s">
        <v>229</v>
      </c>
    </row>
    <row r="167" spans="2:51" s="15" customFormat="1" ht="12">
      <c r="B167" s="204"/>
      <c r="D167" s="177" t="s">
        <v>123</v>
      </c>
      <c r="E167" s="205" t="s">
        <v>1</v>
      </c>
      <c r="F167" s="206" t="s">
        <v>155</v>
      </c>
      <c r="H167" s="205" t="s">
        <v>1</v>
      </c>
      <c r="I167" s="207"/>
      <c r="L167" s="204"/>
      <c r="M167" s="208"/>
      <c r="N167" s="209"/>
      <c r="O167" s="209"/>
      <c r="P167" s="209"/>
      <c r="Q167" s="209"/>
      <c r="R167" s="209"/>
      <c r="S167" s="209"/>
      <c r="T167" s="210"/>
      <c r="AT167" s="205" t="s">
        <v>123</v>
      </c>
      <c r="AU167" s="205" t="s">
        <v>79</v>
      </c>
      <c r="AV167" s="15" t="s">
        <v>78</v>
      </c>
      <c r="AW167" s="15" t="s">
        <v>29</v>
      </c>
      <c r="AX167" s="15" t="s">
        <v>72</v>
      </c>
      <c r="AY167" s="205" t="s">
        <v>118</v>
      </c>
    </row>
    <row r="168" spans="2:51" s="13" customFormat="1" ht="12">
      <c r="B168" s="176"/>
      <c r="D168" s="177" t="s">
        <v>123</v>
      </c>
      <c r="E168" s="178" t="s">
        <v>1</v>
      </c>
      <c r="F168" s="179" t="s">
        <v>230</v>
      </c>
      <c r="H168" s="180">
        <v>13.995</v>
      </c>
      <c r="I168" s="181"/>
      <c r="L168" s="176"/>
      <c r="M168" s="182"/>
      <c r="N168" s="183"/>
      <c r="O168" s="183"/>
      <c r="P168" s="183"/>
      <c r="Q168" s="183"/>
      <c r="R168" s="183"/>
      <c r="S168" s="183"/>
      <c r="T168" s="184"/>
      <c r="AT168" s="178" t="s">
        <v>123</v>
      </c>
      <c r="AU168" s="178" t="s">
        <v>79</v>
      </c>
      <c r="AV168" s="13" t="s">
        <v>79</v>
      </c>
      <c r="AW168" s="13" t="s">
        <v>29</v>
      </c>
      <c r="AX168" s="13" t="s">
        <v>72</v>
      </c>
      <c r="AY168" s="178" t="s">
        <v>118</v>
      </c>
    </row>
    <row r="169" spans="2:51" s="14" customFormat="1" ht="12">
      <c r="B169" s="185"/>
      <c r="D169" s="177" t="s">
        <v>123</v>
      </c>
      <c r="E169" s="186" t="s">
        <v>1</v>
      </c>
      <c r="F169" s="187" t="s">
        <v>124</v>
      </c>
      <c r="H169" s="188">
        <v>13.995</v>
      </c>
      <c r="I169" s="189"/>
      <c r="L169" s="185"/>
      <c r="M169" s="190"/>
      <c r="N169" s="191"/>
      <c r="O169" s="191"/>
      <c r="P169" s="191"/>
      <c r="Q169" s="191"/>
      <c r="R169" s="191"/>
      <c r="S169" s="191"/>
      <c r="T169" s="192"/>
      <c r="AT169" s="186" t="s">
        <v>123</v>
      </c>
      <c r="AU169" s="186" t="s">
        <v>79</v>
      </c>
      <c r="AV169" s="14" t="s">
        <v>122</v>
      </c>
      <c r="AW169" s="14" t="s">
        <v>29</v>
      </c>
      <c r="AX169" s="14" t="s">
        <v>78</v>
      </c>
      <c r="AY169" s="186" t="s">
        <v>118</v>
      </c>
    </row>
    <row r="170" spans="2:51" s="13" customFormat="1" ht="12">
      <c r="B170" s="176"/>
      <c r="D170" s="177" t="s">
        <v>123</v>
      </c>
      <c r="F170" s="179" t="s">
        <v>231</v>
      </c>
      <c r="H170" s="180">
        <v>14.695</v>
      </c>
      <c r="I170" s="181"/>
      <c r="L170" s="176"/>
      <c r="M170" s="182"/>
      <c r="N170" s="183"/>
      <c r="O170" s="183"/>
      <c r="P170" s="183"/>
      <c r="Q170" s="183"/>
      <c r="R170" s="183"/>
      <c r="S170" s="183"/>
      <c r="T170" s="184"/>
      <c r="AT170" s="178" t="s">
        <v>123</v>
      </c>
      <c r="AU170" s="178" t="s">
        <v>79</v>
      </c>
      <c r="AV170" s="13" t="s">
        <v>79</v>
      </c>
      <c r="AW170" s="13" t="s">
        <v>3</v>
      </c>
      <c r="AX170" s="13" t="s">
        <v>78</v>
      </c>
      <c r="AY170" s="178" t="s">
        <v>118</v>
      </c>
    </row>
    <row r="171" spans="1:65" s="2" customFormat="1" ht="24" customHeight="1">
      <c r="A171" s="32"/>
      <c r="B171" s="161"/>
      <c r="C171" s="162" t="s">
        <v>166</v>
      </c>
      <c r="D171" s="162" t="s">
        <v>120</v>
      </c>
      <c r="E171" s="163" t="s">
        <v>157</v>
      </c>
      <c r="F171" s="164" t="s">
        <v>158</v>
      </c>
      <c r="G171" s="165" t="s">
        <v>135</v>
      </c>
      <c r="H171" s="166">
        <v>90</v>
      </c>
      <c r="I171" s="167"/>
      <c r="J171" s="168">
        <f>ROUND(I171*H171,2)</f>
        <v>0</v>
      </c>
      <c r="K171" s="169"/>
      <c r="L171" s="33"/>
      <c r="M171" s="170" t="s">
        <v>1</v>
      </c>
      <c r="N171" s="171" t="s">
        <v>37</v>
      </c>
      <c r="O171" s="58"/>
      <c r="P171" s="172">
        <f>O171*H171</f>
        <v>0</v>
      </c>
      <c r="Q171" s="172">
        <v>0</v>
      </c>
      <c r="R171" s="172">
        <f>Q171*H171</f>
        <v>0</v>
      </c>
      <c r="S171" s="172">
        <v>0</v>
      </c>
      <c r="T171" s="173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4" t="s">
        <v>122</v>
      </c>
      <c r="AT171" s="174" t="s">
        <v>120</v>
      </c>
      <c r="AU171" s="174" t="s">
        <v>79</v>
      </c>
      <c r="AY171" s="17" t="s">
        <v>118</v>
      </c>
      <c r="BE171" s="175">
        <f>IF(N171="základní",J171,0)</f>
        <v>0</v>
      </c>
      <c r="BF171" s="175">
        <f>IF(N171="snížená",J171,0)</f>
        <v>0</v>
      </c>
      <c r="BG171" s="175">
        <f>IF(N171="zákl. přenesená",J171,0)</f>
        <v>0</v>
      </c>
      <c r="BH171" s="175">
        <f>IF(N171="sníž. přenesená",J171,0)</f>
        <v>0</v>
      </c>
      <c r="BI171" s="175">
        <f>IF(N171="nulová",J171,0)</f>
        <v>0</v>
      </c>
      <c r="BJ171" s="17" t="s">
        <v>78</v>
      </c>
      <c r="BK171" s="175">
        <f>ROUND(I171*H171,2)</f>
        <v>0</v>
      </c>
      <c r="BL171" s="17" t="s">
        <v>122</v>
      </c>
      <c r="BM171" s="174" t="s">
        <v>232</v>
      </c>
    </row>
    <row r="172" spans="2:51" s="13" customFormat="1" ht="12">
      <c r="B172" s="176"/>
      <c r="D172" s="177" t="s">
        <v>123</v>
      </c>
      <c r="E172" s="178" t="s">
        <v>1</v>
      </c>
      <c r="F172" s="179" t="s">
        <v>227</v>
      </c>
      <c r="H172" s="180">
        <v>90</v>
      </c>
      <c r="I172" s="181"/>
      <c r="L172" s="176"/>
      <c r="M172" s="182"/>
      <c r="N172" s="183"/>
      <c r="O172" s="183"/>
      <c r="P172" s="183"/>
      <c r="Q172" s="183"/>
      <c r="R172" s="183"/>
      <c r="S172" s="183"/>
      <c r="T172" s="184"/>
      <c r="AT172" s="178" t="s">
        <v>123</v>
      </c>
      <c r="AU172" s="178" t="s">
        <v>79</v>
      </c>
      <c r="AV172" s="13" t="s">
        <v>79</v>
      </c>
      <c r="AW172" s="13" t="s">
        <v>29</v>
      </c>
      <c r="AX172" s="13" t="s">
        <v>72</v>
      </c>
      <c r="AY172" s="178" t="s">
        <v>118</v>
      </c>
    </row>
    <row r="173" spans="2:51" s="14" customFormat="1" ht="12">
      <c r="B173" s="185"/>
      <c r="D173" s="177" t="s">
        <v>123</v>
      </c>
      <c r="E173" s="186" t="s">
        <v>1</v>
      </c>
      <c r="F173" s="187" t="s">
        <v>124</v>
      </c>
      <c r="H173" s="188">
        <v>90</v>
      </c>
      <c r="I173" s="189"/>
      <c r="L173" s="185"/>
      <c r="M173" s="190"/>
      <c r="N173" s="191"/>
      <c r="O173" s="191"/>
      <c r="P173" s="191"/>
      <c r="Q173" s="191"/>
      <c r="R173" s="191"/>
      <c r="S173" s="191"/>
      <c r="T173" s="192"/>
      <c r="AT173" s="186" t="s">
        <v>123</v>
      </c>
      <c r="AU173" s="186" t="s">
        <v>79</v>
      </c>
      <c r="AV173" s="14" t="s">
        <v>122</v>
      </c>
      <c r="AW173" s="14" t="s">
        <v>29</v>
      </c>
      <c r="AX173" s="14" t="s">
        <v>78</v>
      </c>
      <c r="AY173" s="186" t="s">
        <v>118</v>
      </c>
    </row>
    <row r="174" spans="1:65" s="2" customFormat="1" ht="24" customHeight="1">
      <c r="A174" s="32"/>
      <c r="B174" s="161"/>
      <c r="C174" s="162" t="s">
        <v>8</v>
      </c>
      <c r="D174" s="162" t="s">
        <v>120</v>
      </c>
      <c r="E174" s="163" t="s">
        <v>233</v>
      </c>
      <c r="F174" s="164" t="s">
        <v>234</v>
      </c>
      <c r="G174" s="165" t="s">
        <v>129</v>
      </c>
      <c r="H174" s="166">
        <v>21.6</v>
      </c>
      <c r="I174" s="167"/>
      <c r="J174" s="168">
        <f>ROUND(I174*H174,2)</f>
        <v>0</v>
      </c>
      <c r="K174" s="169"/>
      <c r="L174" s="33"/>
      <c r="M174" s="170" t="s">
        <v>1</v>
      </c>
      <c r="N174" s="171" t="s">
        <v>37</v>
      </c>
      <c r="O174" s="58"/>
      <c r="P174" s="172">
        <f>O174*H174</f>
        <v>0</v>
      </c>
      <c r="Q174" s="172">
        <v>0</v>
      </c>
      <c r="R174" s="172">
        <f>Q174*H174</f>
        <v>0</v>
      </c>
      <c r="S174" s="172">
        <v>0</v>
      </c>
      <c r="T174" s="173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4" t="s">
        <v>122</v>
      </c>
      <c r="AT174" s="174" t="s">
        <v>120</v>
      </c>
      <c r="AU174" s="174" t="s">
        <v>79</v>
      </c>
      <c r="AY174" s="17" t="s">
        <v>118</v>
      </c>
      <c r="BE174" s="175">
        <f>IF(N174="základní",J174,0)</f>
        <v>0</v>
      </c>
      <c r="BF174" s="175">
        <f>IF(N174="snížená",J174,0)</f>
        <v>0</v>
      </c>
      <c r="BG174" s="175">
        <f>IF(N174="zákl. přenesená",J174,0)</f>
        <v>0</v>
      </c>
      <c r="BH174" s="175">
        <f>IF(N174="sníž. přenesená",J174,0)</f>
        <v>0</v>
      </c>
      <c r="BI174" s="175">
        <f>IF(N174="nulová",J174,0)</f>
        <v>0</v>
      </c>
      <c r="BJ174" s="17" t="s">
        <v>78</v>
      </c>
      <c r="BK174" s="175">
        <f>ROUND(I174*H174,2)</f>
        <v>0</v>
      </c>
      <c r="BL174" s="17" t="s">
        <v>122</v>
      </c>
      <c r="BM174" s="174" t="s">
        <v>235</v>
      </c>
    </row>
    <row r="175" spans="2:51" s="13" customFormat="1" ht="12">
      <c r="B175" s="176"/>
      <c r="D175" s="177" t="s">
        <v>123</v>
      </c>
      <c r="E175" s="178" t="s">
        <v>1</v>
      </c>
      <c r="F175" s="179" t="s">
        <v>236</v>
      </c>
      <c r="H175" s="180">
        <v>21.6</v>
      </c>
      <c r="I175" s="181"/>
      <c r="L175" s="176"/>
      <c r="M175" s="182"/>
      <c r="N175" s="183"/>
      <c r="O175" s="183"/>
      <c r="P175" s="183"/>
      <c r="Q175" s="183"/>
      <c r="R175" s="183"/>
      <c r="S175" s="183"/>
      <c r="T175" s="184"/>
      <c r="AT175" s="178" t="s">
        <v>123</v>
      </c>
      <c r="AU175" s="178" t="s">
        <v>79</v>
      </c>
      <c r="AV175" s="13" t="s">
        <v>79</v>
      </c>
      <c r="AW175" s="13" t="s">
        <v>29</v>
      </c>
      <c r="AX175" s="13" t="s">
        <v>72</v>
      </c>
      <c r="AY175" s="178" t="s">
        <v>118</v>
      </c>
    </row>
    <row r="176" spans="2:51" s="14" customFormat="1" ht="12">
      <c r="B176" s="185"/>
      <c r="D176" s="177" t="s">
        <v>123</v>
      </c>
      <c r="E176" s="186" t="s">
        <v>1</v>
      </c>
      <c r="F176" s="187" t="s">
        <v>124</v>
      </c>
      <c r="H176" s="188">
        <v>21.6</v>
      </c>
      <c r="I176" s="189"/>
      <c r="L176" s="185"/>
      <c r="M176" s="190"/>
      <c r="N176" s="191"/>
      <c r="O176" s="191"/>
      <c r="P176" s="191"/>
      <c r="Q176" s="191"/>
      <c r="R176" s="191"/>
      <c r="S176" s="191"/>
      <c r="T176" s="192"/>
      <c r="AT176" s="186" t="s">
        <v>123</v>
      </c>
      <c r="AU176" s="186" t="s">
        <v>79</v>
      </c>
      <c r="AV176" s="14" t="s">
        <v>122</v>
      </c>
      <c r="AW176" s="14" t="s">
        <v>29</v>
      </c>
      <c r="AX176" s="14" t="s">
        <v>78</v>
      </c>
      <c r="AY176" s="186" t="s">
        <v>118</v>
      </c>
    </row>
    <row r="177" spans="1:65" s="2" customFormat="1" ht="24" customHeight="1">
      <c r="A177" s="32"/>
      <c r="B177" s="161"/>
      <c r="C177" s="162" t="s">
        <v>169</v>
      </c>
      <c r="D177" s="162" t="s">
        <v>120</v>
      </c>
      <c r="E177" s="163" t="s">
        <v>160</v>
      </c>
      <c r="F177" s="164" t="s">
        <v>161</v>
      </c>
      <c r="G177" s="165" t="s">
        <v>129</v>
      </c>
      <c r="H177" s="166">
        <v>8.034</v>
      </c>
      <c r="I177" s="167"/>
      <c r="J177" s="168">
        <f>ROUND(I177*H177,2)</f>
        <v>0</v>
      </c>
      <c r="K177" s="169"/>
      <c r="L177" s="33"/>
      <c r="M177" s="170" t="s">
        <v>1</v>
      </c>
      <c r="N177" s="171" t="s">
        <v>37</v>
      </c>
      <c r="O177" s="58"/>
      <c r="P177" s="172">
        <f>O177*H177</f>
        <v>0</v>
      </c>
      <c r="Q177" s="172">
        <v>0</v>
      </c>
      <c r="R177" s="172">
        <f>Q177*H177</f>
        <v>0</v>
      </c>
      <c r="S177" s="172">
        <v>0</v>
      </c>
      <c r="T177" s="173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4" t="s">
        <v>122</v>
      </c>
      <c r="AT177" s="174" t="s">
        <v>120</v>
      </c>
      <c r="AU177" s="174" t="s">
        <v>79</v>
      </c>
      <c r="AY177" s="17" t="s">
        <v>118</v>
      </c>
      <c r="BE177" s="175">
        <f>IF(N177="základní",J177,0)</f>
        <v>0</v>
      </c>
      <c r="BF177" s="175">
        <f>IF(N177="snížená",J177,0)</f>
        <v>0</v>
      </c>
      <c r="BG177" s="175">
        <f>IF(N177="zákl. přenesená",J177,0)</f>
        <v>0</v>
      </c>
      <c r="BH177" s="175">
        <f>IF(N177="sníž. přenesená",J177,0)</f>
        <v>0</v>
      </c>
      <c r="BI177" s="175">
        <f>IF(N177="nulová",J177,0)</f>
        <v>0</v>
      </c>
      <c r="BJ177" s="17" t="s">
        <v>78</v>
      </c>
      <c r="BK177" s="175">
        <f>ROUND(I177*H177,2)</f>
        <v>0</v>
      </c>
      <c r="BL177" s="17" t="s">
        <v>122</v>
      </c>
      <c r="BM177" s="174" t="s">
        <v>237</v>
      </c>
    </row>
    <row r="178" spans="2:51" s="13" customFormat="1" ht="12">
      <c r="B178" s="176"/>
      <c r="D178" s="177" t="s">
        <v>123</v>
      </c>
      <c r="E178" s="178" t="s">
        <v>1</v>
      </c>
      <c r="F178" s="179" t="s">
        <v>238</v>
      </c>
      <c r="H178" s="180">
        <v>8.034</v>
      </c>
      <c r="I178" s="181"/>
      <c r="L178" s="176"/>
      <c r="M178" s="182"/>
      <c r="N178" s="183"/>
      <c r="O178" s="183"/>
      <c r="P178" s="183"/>
      <c r="Q178" s="183"/>
      <c r="R178" s="183"/>
      <c r="S178" s="183"/>
      <c r="T178" s="184"/>
      <c r="AT178" s="178" t="s">
        <v>123</v>
      </c>
      <c r="AU178" s="178" t="s">
        <v>79</v>
      </c>
      <c r="AV178" s="13" t="s">
        <v>79</v>
      </c>
      <c r="AW178" s="13" t="s">
        <v>29</v>
      </c>
      <c r="AX178" s="13" t="s">
        <v>72</v>
      </c>
      <c r="AY178" s="178" t="s">
        <v>118</v>
      </c>
    </row>
    <row r="179" spans="2:51" s="14" customFormat="1" ht="12">
      <c r="B179" s="185"/>
      <c r="D179" s="177" t="s">
        <v>123</v>
      </c>
      <c r="E179" s="186" t="s">
        <v>1</v>
      </c>
      <c r="F179" s="187" t="s">
        <v>124</v>
      </c>
      <c r="H179" s="188">
        <v>8.034</v>
      </c>
      <c r="I179" s="189"/>
      <c r="L179" s="185"/>
      <c r="M179" s="190"/>
      <c r="N179" s="191"/>
      <c r="O179" s="191"/>
      <c r="P179" s="191"/>
      <c r="Q179" s="191"/>
      <c r="R179" s="191"/>
      <c r="S179" s="191"/>
      <c r="T179" s="192"/>
      <c r="AT179" s="186" t="s">
        <v>123</v>
      </c>
      <c r="AU179" s="186" t="s">
        <v>79</v>
      </c>
      <c r="AV179" s="14" t="s">
        <v>122</v>
      </c>
      <c r="AW179" s="14" t="s">
        <v>29</v>
      </c>
      <c r="AX179" s="14" t="s">
        <v>78</v>
      </c>
      <c r="AY179" s="186" t="s">
        <v>118</v>
      </c>
    </row>
    <row r="180" spans="1:65" s="2" customFormat="1" ht="16.5" customHeight="1">
      <c r="A180" s="32"/>
      <c r="B180" s="161"/>
      <c r="C180" s="162" t="s">
        <v>171</v>
      </c>
      <c r="D180" s="162" t="s">
        <v>120</v>
      </c>
      <c r="E180" s="163" t="s">
        <v>239</v>
      </c>
      <c r="F180" s="164" t="s">
        <v>240</v>
      </c>
      <c r="G180" s="165" t="s">
        <v>129</v>
      </c>
      <c r="H180" s="166">
        <v>10.8</v>
      </c>
      <c r="I180" s="167"/>
      <c r="J180" s="168">
        <f>ROUND(I180*H180,2)</f>
        <v>0</v>
      </c>
      <c r="K180" s="169"/>
      <c r="L180" s="33"/>
      <c r="M180" s="170" t="s">
        <v>1</v>
      </c>
      <c r="N180" s="171" t="s">
        <v>37</v>
      </c>
      <c r="O180" s="58"/>
      <c r="P180" s="172">
        <f>O180*H180</f>
        <v>0</v>
      </c>
      <c r="Q180" s="172">
        <v>0</v>
      </c>
      <c r="R180" s="172">
        <f>Q180*H180</f>
        <v>0</v>
      </c>
      <c r="S180" s="172">
        <v>0</v>
      </c>
      <c r="T180" s="173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4" t="s">
        <v>122</v>
      </c>
      <c r="AT180" s="174" t="s">
        <v>120</v>
      </c>
      <c r="AU180" s="174" t="s">
        <v>79</v>
      </c>
      <c r="AY180" s="17" t="s">
        <v>118</v>
      </c>
      <c r="BE180" s="175">
        <f>IF(N180="základní",J180,0)</f>
        <v>0</v>
      </c>
      <c r="BF180" s="175">
        <f>IF(N180="snížená",J180,0)</f>
        <v>0</v>
      </c>
      <c r="BG180" s="175">
        <f>IF(N180="zákl. přenesená",J180,0)</f>
        <v>0</v>
      </c>
      <c r="BH180" s="175">
        <f>IF(N180="sníž. přenesená",J180,0)</f>
        <v>0</v>
      </c>
      <c r="BI180" s="175">
        <f>IF(N180="nulová",J180,0)</f>
        <v>0</v>
      </c>
      <c r="BJ180" s="17" t="s">
        <v>78</v>
      </c>
      <c r="BK180" s="175">
        <f>ROUND(I180*H180,2)</f>
        <v>0</v>
      </c>
      <c r="BL180" s="17" t="s">
        <v>122</v>
      </c>
      <c r="BM180" s="174" t="s">
        <v>241</v>
      </c>
    </row>
    <row r="181" spans="2:51" s="13" customFormat="1" ht="12">
      <c r="B181" s="176"/>
      <c r="D181" s="177" t="s">
        <v>123</v>
      </c>
      <c r="E181" s="178" t="s">
        <v>1</v>
      </c>
      <c r="F181" s="179" t="s">
        <v>242</v>
      </c>
      <c r="H181" s="180">
        <v>10.8</v>
      </c>
      <c r="I181" s="181"/>
      <c r="L181" s="176"/>
      <c r="M181" s="182"/>
      <c r="N181" s="183"/>
      <c r="O181" s="183"/>
      <c r="P181" s="183"/>
      <c r="Q181" s="183"/>
      <c r="R181" s="183"/>
      <c r="S181" s="183"/>
      <c r="T181" s="184"/>
      <c r="AT181" s="178" t="s">
        <v>123</v>
      </c>
      <c r="AU181" s="178" t="s">
        <v>79</v>
      </c>
      <c r="AV181" s="13" t="s">
        <v>79</v>
      </c>
      <c r="AW181" s="13" t="s">
        <v>29</v>
      </c>
      <c r="AX181" s="13" t="s">
        <v>72</v>
      </c>
      <c r="AY181" s="178" t="s">
        <v>118</v>
      </c>
    </row>
    <row r="182" spans="2:51" s="14" customFormat="1" ht="12">
      <c r="B182" s="185"/>
      <c r="D182" s="177" t="s">
        <v>123</v>
      </c>
      <c r="E182" s="186" t="s">
        <v>1</v>
      </c>
      <c r="F182" s="187" t="s">
        <v>124</v>
      </c>
      <c r="H182" s="188">
        <v>10.8</v>
      </c>
      <c r="I182" s="189"/>
      <c r="L182" s="185"/>
      <c r="M182" s="190"/>
      <c r="N182" s="191"/>
      <c r="O182" s="191"/>
      <c r="P182" s="191"/>
      <c r="Q182" s="191"/>
      <c r="R182" s="191"/>
      <c r="S182" s="191"/>
      <c r="T182" s="192"/>
      <c r="AT182" s="186" t="s">
        <v>123</v>
      </c>
      <c r="AU182" s="186" t="s">
        <v>79</v>
      </c>
      <c r="AV182" s="14" t="s">
        <v>122</v>
      </c>
      <c r="AW182" s="14" t="s">
        <v>29</v>
      </c>
      <c r="AX182" s="14" t="s">
        <v>78</v>
      </c>
      <c r="AY182" s="186" t="s">
        <v>118</v>
      </c>
    </row>
    <row r="183" spans="1:65" s="2" customFormat="1" ht="24" customHeight="1">
      <c r="A183" s="32"/>
      <c r="B183" s="161"/>
      <c r="C183" s="162" t="s">
        <v>174</v>
      </c>
      <c r="D183" s="162" t="s">
        <v>120</v>
      </c>
      <c r="E183" s="163" t="s">
        <v>163</v>
      </c>
      <c r="F183" s="164" t="s">
        <v>164</v>
      </c>
      <c r="G183" s="165" t="s">
        <v>154</v>
      </c>
      <c r="H183" s="166">
        <v>12.854</v>
      </c>
      <c r="I183" s="167"/>
      <c r="J183" s="168">
        <f>ROUND(I183*H183,2)</f>
        <v>0</v>
      </c>
      <c r="K183" s="169"/>
      <c r="L183" s="33"/>
      <c r="M183" s="170" t="s">
        <v>1</v>
      </c>
      <c r="N183" s="171" t="s">
        <v>37</v>
      </c>
      <c r="O183" s="58"/>
      <c r="P183" s="172">
        <f>O183*H183</f>
        <v>0</v>
      </c>
      <c r="Q183" s="172">
        <v>0</v>
      </c>
      <c r="R183" s="172">
        <f>Q183*H183</f>
        <v>0</v>
      </c>
      <c r="S183" s="172">
        <v>0</v>
      </c>
      <c r="T183" s="173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4" t="s">
        <v>122</v>
      </c>
      <c r="AT183" s="174" t="s">
        <v>120</v>
      </c>
      <c r="AU183" s="174" t="s">
        <v>79</v>
      </c>
      <c r="AY183" s="17" t="s">
        <v>118</v>
      </c>
      <c r="BE183" s="175">
        <f>IF(N183="základní",J183,0)</f>
        <v>0</v>
      </c>
      <c r="BF183" s="175">
        <f>IF(N183="snížená",J183,0)</f>
        <v>0</v>
      </c>
      <c r="BG183" s="175">
        <f>IF(N183="zákl. přenesená",J183,0)</f>
        <v>0</v>
      </c>
      <c r="BH183" s="175">
        <f>IF(N183="sníž. přenesená",J183,0)</f>
        <v>0</v>
      </c>
      <c r="BI183" s="175">
        <f>IF(N183="nulová",J183,0)</f>
        <v>0</v>
      </c>
      <c r="BJ183" s="17" t="s">
        <v>78</v>
      </c>
      <c r="BK183" s="175">
        <f>ROUND(I183*H183,2)</f>
        <v>0</v>
      </c>
      <c r="BL183" s="17" t="s">
        <v>122</v>
      </c>
      <c r="BM183" s="174" t="s">
        <v>243</v>
      </c>
    </row>
    <row r="184" spans="2:51" s="13" customFormat="1" ht="12">
      <c r="B184" s="176"/>
      <c r="D184" s="177" t="s">
        <v>123</v>
      </c>
      <c r="E184" s="178" t="s">
        <v>1</v>
      </c>
      <c r="F184" s="179" t="s">
        <v>244</v>
      </c>
      <c r="H184" s="180">
        <v>12.854</v>
      </c>
      <c r="I184" s="181"/>
      <c r="L184" s="176"/>
      <c r="M184" s="182"/>
      <c r="N184" s="183"/>
      <c r="O184" s="183"/>
      <c r="P184" s="183"/>
      <c r="Q184" s="183"/>
      <c r="R184" s="183"/>
      <c r="S184" s="183"/>
      <c r="T184" s="184"/>
      <c r="AT184" s="178" t="s">
        <v>123</v>
      </c>
      <c r="AU184" s="178" t="s">
        <v>79</v>
      </c>
      <c r="AV184" s="13" t="s">
        <v>79</v>
      </c>
      <c r="AW184" s="13" t="s">
        <v>29</v>
      </c>
      <c r="AX184" s="13" t="s">
        <v>72</v>
      </c>
      <c r="AY184" s="178" t="s">
        <v>118</v>
      </c>
    </row>
    <row r="185" spans="2:51" s="14" customFormat="1" ht="12">
      <c r="B185" s="185"/>
      <c r="D185" s="177" t="s">
        <v>123</v>
      </c>
      <c r="E185" s="186" t="s">
        <v>1</v>
      </c>
      <c r="F185" s="187" t="s">
        <v>124</v>
      </c>
      <c r="H185" s="188">
        <v>12.854</v>
      </c>
      <c r="I185" s="189"/>
      <c r="L185" s="185"/>
      <c r="M185" s="190"/>
      <c r="N185" s="191"/>
      <c r="O185" s="191"/>
      <c r="P185" s="191"/>
      <c r="Q185" s="191"/>
      <c r="R185" s="191"/>
      <c r="S185" s="191"/>
      <c r="T185" s="192"/>
      <c r="AT185" s="186" t="s">
        <v>123</v>
      </c>
      <c r="AU185" s="186" t="s">
        <v>79</v>
      </c>
      <c r="AV185" s="14" t="s">
        <v>122</v>
      </c>
      <c r="AW185" s="14" t="s">
        <v>29</v>
      </c>
      <c r="AX185" s="14" t="s">
        <v>78</v>
      </c>
      <c r="AY185" s="186" t="s">
        <v>118</v>
      </c>
    </row>
    <row r="186" spans="1:65" s="2" customFormat="1" ht="24" customHeight="1">
      <c r="A186" s="32"/>
      <c r="B186" s="161"/>
      <c r="C186" s="162" t="s">
        <v>177</v>
      </c>
      <c r="D186" s="162" t="s">
        <v>120</v>
      </c>
      <c r="E186" s="163" t="s">
        <v>245</v>
      </c>
      <c r="F186" s="164" t="s">
        <v>246</v>
      </c>
      <c r="G186" s="165" t="s">
        <v>129</v>
      </c>
      <c r="H186" s="166">
        <v>21.6</v>
      </c>
      <c r="I186" s="167"/>
      <c r="J186" s="168">
        <f>ROUND(I186*H186,2)</f>
        <v>0</v>
      </c>
      <c r="K186" s="169"/>
      <c r="L186" s="33"/>
      <c r="M186" s="170" t="s">
        <v>1</v>
      </c>
      <c r="N186" s="171" t="s">
        <v>37</v>
      </c>
      <c r="O186" s="58"/>
      <c r="P186" s="172">
        <f>O186*H186</f>
        <v>0</v>
      </c>
      <c r="Q186" s="172">
        <v>0</v>
      </c>
      <c r="R186" s="172">
        <f>Q186*H186</f>
        <v>0</v>
      </c>
      <c r="S186" s="172">
        <v>0</v>
      </c>
      <c r="T186" s="173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4" t="s">
        <v>122</v>
      </c>
      <c r="AT186" s="174" t="s">
        <v>120</v>
      </c>
      <c r="AU186" s="174" t="s">
        <v>79</v>
      </c>
      <c r="AY186" s="17" t="s">
        <v>118</v>
      </c>
      <c r="BE186" s="175">
        <f>IF(N186="základní",J186,0)</f>
        <v>0</v>
      </c>
      <c r="BF186" s="175">
        <f>IF(N186="snížená",J186,0)</f>
        <v>0</v>
      </c>
      <c r="BG186" s="175">
        <f>IF(N186="zákl. přenesená",J186,0)</f>
        <v>0</v>
      </c>
      <c r="BH186" s="175">
        <f>IF(N186="sníž. přenesená",J186,0)</f>
        <v>0</v>
      </c>
      <c r="BI186" s="175">
        <f>IF(N186="nulová",J186,0)</f>
        <v>0</v>
      </c>
      <c r="BJ186" s="17" t="s">
        <v>78</v>
      </c>
      <c r="BK186" s="175">
        <f>ROUND(I186*H186,2)</f>
        <v>0</v>
      </c>
      <c r="BL186" s="17" t="s">
        <v>122</v>
      </c>
      <c r="BM186" s="174" t="s">
        <v>247</v>
      </c>
    </row>
    <row r="187" spans="2:51" s="13" customFormat="1" ht="12">
      <c r="B187" s="176"/>
      <c r="D187" s="177" t="s">
        <v>123</v>
      </c>
      <c r="E187" s="178" t="s">
        <v>1</v>
      </c>
      <c r="F187" s="179" t="s">
        <v>214</v>
      </c>
      <c r="H187" s="180">
        <v>10.8</v>
      </c>
      <c r="I187" s="181"/>
      <c r="L187" s="176"/>
      <c r="M187" s="182"/>
      <c r="N187" s="183"/>
      <c r="O187" s="183"/>
      <c r="P187" s="183"/>
      <c r="Q187" s="183"/>
      <c r="R187" s="183"/>
      <c r="S187" s="183"/>
      <c r="T187" s="184"/>
      <c r="AT187" s="178" t="s">
        <v>123</v>
      </c>
      <c r="AU187" s="178" t="s">
        <v>79</v>
      </c>
      <c r="AV187" s="13" t="s">
        <v>79</v>
      </c>
      <c r="AW187" s="13" t="s">
        <v>29</v>
      </c>
      <c r="AX187" s="13" t="s">
        <v>72</v>
      </c>
      <c r="AY187" s="178" t="s">
        <v>118</v>
      </c>
    </row>
    <row r="188" spans="2:51" s="13" customFormat="1" ht="22.5">
      <c r="B188" s="176"/>
      <c r="D188" s="177" t="s">
        <v>123</v>
      </c>
      <c r="E188" s="178" t="s">
        <v>1</v>
      </c>
      <c r="F188" s="179" t="s">
        <v>215</v>
      </c>
      <c r="H188" s="180">
        <v>10.8</v>
      </c>
      <c r="I188" s="181"/>
      <c r="L188" s="176"/>
      <c r="M188" s="182"/>
      <c r="N188" s="183"/>
      <c r="O188" s="183"/>
      <c r="P188" s="183"/>
      <c r="Q188" s="183"/>
      <c r="R188" s="183"/>
      <c r="S188" s="183"/>
      <c r="T188" s="184"/>
      <c r="AT188" s="178" t="s">
        <v>123</v>
      </c>
      <c r="AU188" s="178" t="s">
        <v>79</v>
      </c>
      <c r="AV188" s="13" t="s">
        <v>79</v>
      </c>
      <c r="AW188" s="13" t="s">
        <v>29</v>
      </c>
      <c r="AX188" s="13" t="s">
        <v>72</v>
      </c>
      <c r="AY188" s="178" t="s">
        <v>118</v>
      </c>
    </row>
    <row r="189" spans="2:51" s="14" customFormat="1" ht="12">
      <c r="B189" s="185"/>
      <c r="D189" s="177" t="s">
        <v>123</v>
      </c>
      <c r="E189" s="186" t="s">
        <v>1</v>
      </c>
      <c r="F189" s="187" t="s">
        <v>124</v>
      </c>
      <c r="H189" s="188">
        <v>21.6</v>
      </c>
      <c r="I189" s="189"/>
      <c r="L189" s="185"/>
      <c r="M189" s="190"/>
      <c r="N189" s="191"/>
      <c r="O189" s="191"/>
      <c r="P189" s="191"/>
      <c r="Q189" s="191"/>
      <c r="R189" s="191"/>
      <c r="S189" s="191"/>
      <c r="T189" s="192"/>
      <c r="AT189" s="186" t="s">
        <v>123</v>
      </c>
      <c r="AU189" s="186" t="s">
        <v>79</v>
      </c>
      <c r="AV189" s="14" t="s">
        <v>122</v>
      </c>
      <c r="AW189" s="14" t="s">
        <v>29</v>
      </c>
      <c r="AX189" s="14" t="s">
        <v>78</v>
      </c>
      <c r="AY189" s="186" t="s">
        <v>118</v>
      </c>
    </row>
    <row r="190" spans="1:65" s="2" customFormat="1" ht="24" customHeight="1">
      <c r="A190" s="32"/>
      <c r="B190" s="161"/>
      <c r="C190" s="162" t="s">
        <v>179</v>
      </c>
      <c r="D190" s="162" t="s">
        <v>120</v>
      </c>
      <c r="E190" s="163" t="s">
        <v>248</v>
      </c>
      <c r="F190" s="164" t="s">
        <v>249</v>
      </c>
      <c r="G190" s="165" t="s">
        <v>135</v>
      </c>
      <c r="H190" s="166">
        <v>90</v>
      </c>
      <c r="I190" s="167"/>
      <c r="J190" s="168">
        <f>ROUND(I190*H190,2)</f>
        <v>0</v>
      </c>
      <c r="K190" s="169"/>
      <c r="L190" s="33"/>
      <c r="M190" s="170" t="s">
        <v>1</v>
      </c>
      <c r="N190" s="171" t="s">
        <v>37</v>
      </c>
      <c r="O190" s="58"/>
      <c r="P190" s="172">
        <f>O190*H190</f>
        <v>0</v>
      </c>
      <c r="Q190" s="172">
        <v>0</v>
      </c>
      <c r="R190" s="172">
        <f>Q190*H190</f>
        <v>0</v>
      </c>
      <c r="S190" s="172">
        <v>0</v>
      </c>
      <c r="T190" s="173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4" t="s">
        <v>122</v>
      </c>
      <c r="AT190" s="174" t="s">
        <v>120</v>
      </c>
      <c r="AU190" s="174" t="s">
        <v>79</v>
      </c>
      <c r="AY190" s="17" t="s">
        <v>118</v>
      </c>
      <c r="BE190" s="175">
        <f>IF(N190="základní",J190,0)</f>
        <v>0</v>
      </c>
      <c r="BF190" s="175">
        <f>IF(N190="snížená",J190,0)</f>
        <v>0</v>
      </c>
      <c r="BG190" s="175">
        <f>IF(N190="zákl. přenesená",J190,0)</f>
        <v>0</v>
      </c>
      <c r="BH190" s="175">
        <f>IF(N190="sníž. přenesená",J190,0)</f>
        <v>0</v>
      </c>
      <c r="BI190" s="175">
        <f>IF(N190="nulová",J190,0)</f>
        <v>0</v>
      </c>
      <c r="BJ190" s="17" t="s">
        <v>78</v>
      </c>
      <c r="BK190" s="175">
        <f>ROUND(I190*H190,2)</f>
        <v>0</v>
      </c>
      <c r="BL190" s="17" t="s">
        <v>122</v>
      </c>
      <c r="BM190" s="174" t="s">
        <v>250</v>
      </c>
    </row>
    <row r="191" spans="2:51" s="13" customFormat="1" ht="12">
      <c r="B191" s="176"/>
      <c r="D191" s="177" t="s">
        <v>123</v>
      </c>
      <c r="E191" s="178" t="s">
        <v>1</v>
      </c>
      <c r="F191" s="179" t="s">
        <v>251</v>
      </c>
      <c r="H191" s="180">
        <v>90</v>
      </c>
      <c r="I191" s="181"/>
      <c r="L191" s="176"/>
      <c r="M191" s="182"/>
      <c r="N191" s="183"/>
      <c r="O191" s="183"/>
      <c r="P191" s="183"/>
      <c r="Q191" s="183"/>
      <c r="R191" s="183"/>
      <c r="S191" s="183"/>
      <c r="T191" s="184"/>
      <c r="AT191" s="178" t="s">
        <v>123</v>
      </c>
      <c r="AU191" s="178" t="s">
        <v>79</v>
      </c>
      <c r="AV191" s="13" t="s">
        <v>79</v>
      </c>
      <c r="AW191" s="13" t="s">
        <v>29</v>
      </c>
      <c r="AX191" s="13" t="s">
        <v>72</v>
      </c>
      <c r="AY191" s="178" t="s">
        <v>118</v>
      </c>
    </row>
    <row r="192" spans="2:51" s="14" customFormat="1" ht="12">
      <c r="B192" s="185"/>
      <c r="D192" s="177" t="s">
        <v>123</v>
      </c>
      <c r="E192" s="186" t="s">
        <v>1</v>
      </c>
      <c r="F192" s="187" t="s">
        <v>124</v>
      </c>
      <c r="H192" s="188">
        <v>90</v>
      </c>
      <c r="I192" s="189"/>
      <c r="L192" s="185"/>
      <c r="M192" s="190"/>
      <c r="N192" s="191"/>
      <c r="O192" s="191"/>
      <c r="P192" s="191"/>
      <c r="Q192" s="191"/>
      <c r="R192" s="191"/>
      <c r="S192" s="191"/>
      <c r="T192" s="192"/>
      <c r="AT192" s="186" t="s">
        <v>123</v>
      </c>
      <c r="AU192" s="186" t="s">
        <v>79</v>
      </c>
      <c r="AV192" s="14" t="s">
        <v>122</v>
      </c>
      <c r="AW192" s="14" t="s">
        <v>29</v>
      </c>
      <c r="AX192" s="14" t="s">
        <v>78</v>
      </c>
      <c r="AY192" s="186" t="s">
        <v>118</v>
      </c>
    </row>
    <row r="193" spans="1:65" s="2" customFormat="1" ht="16.5" customHeight="1">
      <c r="A193" s="32"/>
      <c r="B193" s="161"/>
      <c r="C193" s="193" t="s">
        <v>7</v>
      </c>
      <c r="D193" s="193" t="s">
        <v>151</v>
      </c>
      <c r="E193" s="194" t="s">
        <v>252</v>
      </c>
      <c r="F193" s="195" t="s">
        <v>253</v>
      </c>
      <c r="G193" s="196" t="s">
        <v>254</v>
      </c>
      <c r="H193" s="197">
        <v>1.35</v>
      </c>
      <c r="I193" s="198"/>
      <c r="J193" s="199">
        <f>ROUND(I193*H193,2)</f>
        <v>0</v>
      </c>
      <c r="K193" s="200"/>
      <c r="L193" s="201"/>
      <c r="M193" s="202" t="s">
        <v>1</v>
      </c>
      <c r="N193" s="203" t="s">
        <v>37</v>
      </c>
      <c r="O193" s="58"/>
      <c r="P193" s="172">
        <f>O193*H193</f>
        <v>0</v>
      </c>
      <c r="Q193" s="172">
        <v>0.001</v>
      </c>
      <c r="R193" s="172">
        <f>Q193*H193</f>
        <v>0.00135</v>
      </c>
      <c r="S193" s="172">
        <v>0</v>
      </c>
      <c r="T193" s="173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4" t="s">
        <v>144</v>
      </c>
      <c r="AT193" s="174" t="s">
        <v>151</v>
      </c>
      <c r="AU193" s="174" t="s">
        <v>79</v>
      </c>
      <c r="AY193" s="17" t="s">
        <v>118</v>
      </c>
      <c r="BE193" s="175">
        <f>IF(N193="základní",J193,0)</f>
        <v>0</v>
      </c>
      <c r="BF193" s="175">
        <f>IF(N193="snížená",J193,0)</f>
        <v>0</v>
      </c>
      <c r="BG193" s="175">
        <f>IF(N193="zákl. přenesená",J193,0)</f>
        <v>0</v>
      </c>
      <c r="BH193" s="175">
        <f>IF(N193="sníž. přenesená",J193,0)</f>
        <v>0</v>
      </c>
      <c r="BI193" s="175">
        <f>IF(N193="nulová",J193,0)</f>
        <v>0</v>
      </c>
      <c r="BJ193" s="17" t="s">
        <v>78</v>
      </c>
      <c r="BK193" s="175">
        <f>ROUND(I193*H193,2)</f>
        <v>0</v>
      </c>
      <c r="BL193" s="17" t="s">
        <v>122</v>
      </c>
      <c r="BM193" s="174" t="s">
        <v>255</v>
      </c>
    </row>
    <row r="194" spans="2:51" s="13" customFormat="1" ht="12">
      <c r="B194" s="176"/>
      <c r="D194" s="177" t="s">
        <v>123</v>
      </c>
      <c r="F194" s="179" t="s">
        <v>256</v>
      </c>
      <c r="H194" s="180">
        <v>1.35</v>
      </c>
      <c r="I194" s="181"/>
      <c r="L194" s="176"/>
      <c r="M194" s="182"/>
      <c r="N194" s="183"/>
      <c r="O194" s="183"/>
      <c r="P194" s="183"/>
      <c r="Q194" s="183"/>
      <c r="R194" s="183"/>
      <c r="S194" s="183"/>
      <c r="T194" s="184"/>
      <c r="AT194" s="178" t="s">
        <v>123</v>
      </c>
      <c r="AU194" s="178" t="s">
        <v>79</v>
      </c>
      <c r="AV194" s="13" t="s">
        <v>79</v>
      </c>
      <c r="AW194" s="13" t="s">
        <v>3</v>
      </c>
      <c r="AX194" s="13" t="s">
        <v>78</v>
      </c>
      <c r="AY194" s="178" t="s">
        <v>118</v>
      </c>
    </row>
    <row r="195" spans="1:65" s="2" customFormat="1" ht="16.5" customHeight="1">
      <c r="A195" s="32"/>
      <c r="B195" s="161"/>
      <c r="C195" s="162" t="s">
        <v>187</v>
      </c>
      <c r="D195" s="162" t="s">
        <v>120</v>
      </c>
      <c r="E195" s="163" t="s">
        <v>257</v>
      </c>
      <c r="F195" s="164" t="s">
        <v>258</v>
      </c>
      <c r="G195" s="165" t="s">
        <v>135</v>
      </c>
      <c r="H195" s="166">
        <v>90</v>
      </c>
      <c r="I195" s="167"/>
      <c r="J195" s="168">
        <f>ROUND(I195*H195,2)</f>
        <v>0</v>
      </c>
      <c r="K195" s="169"/>
      <c r="L195" s="33"/>
      <c r="M195" s="170" t="s">
        <v>1</v>
      </c>
      <c r="N195" s="171" t="s">
        <v>37</v>
      </c>
      <c r="O195" s="58"/>
      <c r="P195" s="172">
        <f>O195*H195</f>
        <v>0</v>
      </c>
      <c r="Q195" s="172">
        <v>0</v>
      </c>
      <c r="R195" s="172">
        <f>Q195*H195</f>
        <v>0</v>
      </c>
      <c r="S195" s="172">
        <v>0</v>
      </c>
      <c r="T195" s="173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4" t="s">
        <v>122</v>
      </c>
      <c r="AT195" s="174" t="s">
        <v>120</v>
      </c>
      <c r="AU195" s="174" t="s">
        <v>79</v>
      </c>
      <c r="AY195" s="17" t="s">
        <v>118</v>
      </c>
      <c r="BE195" s="175">
        <f>IF(N195="základní",J195,0)</f>
        <v>0</v>
      </c>
      <c r="BF195" s="175">
        <f>IF(N195="snížená",J195,0)</f>
        <v>0</v>
      </c>
      <c r="BG195" s="175">
        <f>IF(N195="zákl. přenesená",J195,0)</f>
        <v>0</v>
      </c>
      <c r="BH195" s="175">
        <f>IF(N195="sníž. přenesená",J195,0)</f>
        <v>0</v>
      </c>
      <c r="BI195" s="175">
        <f>IF(N195="nulová",J195,0)</f>
        <v>0</v>
      </c>
      <c r="BJ195" s="17" t="s">
        <v>78</v>
      </c>
      <c r="BK195" s="175">
        <f>ROUND(I195*H195,2)</f>
        <v>0</v>
      </c>
      <c r="BL195" s="17" t="s">
        <v>122</v>
      </c>
      <c r="BM195" s="174" t="s">
        <v>259</v>
      </c>
    </row>
    <row r="196" spans="2:51" s="13" customFormat="1" ht="12">
      <c r="B196" s="176"/>
      <c r="D196" s="177" t="s">
        <v>123</v>
      </c>
      <c r="E196" s="178" t="s">
        <v>1</v>
      </c>
      <c r="F196" s="179" t="s">
        <v>251</v>
      </c>
      <c r="H196" s="180">
        <v>90</v>
      </c>
      <c r="I196" s="181"/>
      <c r="L196" s="176"/>
      <c r="M196" s="182"/>
      <c r="N196" s="183"/>
      <c r="O196" s="183"/>
      <c r="P196" s="183"/>
      <c r="Q196" s="183"/>
      <c r="R196" s="183"/>
      <c r="S196" s="183"/>
      <c r="T196" s="184"/>
      <c r="AT196" s="178" t="s">
        <v>123</v>
      </c>
      <c r="AU196" s="178" t="s">
        <v>79</v>
      </c>
      <c r="AV196" s="13" t="s">
        <v>79</v>
      </c>
      <c r="AW196" s="13" t="s">
        <v>29</v>
      </c>
      <c r="AX196" s="13" t="s">
        <v>72</v>
      </c>
      <c r="AY196" s="178" t="s">
        <v>118</v>
      </c>
    </row>
    <row r="197" spans="2:51" s="14" customFormat="1" ht="12">
      <c r="B197" s="185"/>
      <c r="D197" s="177" t="s">
        <v>123</v>
      </c>
      <c r="E197" s="186" t="s">
        <v>1</v>
      </c>
      <c r="F197" s="187" t="s">
        <v>124</v>
      </c>
      <c r="H197" s="188">
        <v>90</v>
      </c>
      <c r="I197" s="189"/>
      <c r="L197" s="185"/>
      <c r="M197" s="190"/>
      <c r="N197" s="191"/>
      <c r="O197" s="191"/>
      <c r="P197" s="191"/>
      <c r="Q197" s="191"/>
      <c r="R197" s="191"/>
      <c r="S197" s="191"/>
      <c r="T197" s="192"/>
      <c r="AT197" s="186" t="s">
        <v>123</v>
      </c>
      <c r="AU197" s="186" t="s">
        <v>79</v>
      </c>
      <c r="AV197" s="14" t="s">
        <v>122</v>
      </c>
      <c r="AW197" s="14" t="s">
        <v>29</v>
      </c>
      <c r="AX197" s="14" t="s">
        <v>78</v>
      </c>
      <c r="AY197" s="186" t="s">
        <v>118</v>
      </c>
    </row>
    <row r="198" spans="1:65" s="2" customFormat="1" ht="24" customHeight="1">
      <c r="A198" s="32"/>
      <c r="B198" s="161"/>
      <c r="C198" s="162" t="s">
        <v>189</v>
      </c>
      <c r="D198" s="162" t="s">
        <v>120</v>
      </c>
      <c r="E198" s="163" t="s">
        <v>260</v>
      </c>
      <c r="F198" s="164" t="s">
        <v>261</v>
      </c>
      <c r="G198" s="165" t="s">
        <v>135</v>
      </c>
      <c r="H198" s="166">
        <v>90</v>
      </c>
      <c r="I198" s="167"/>
      <c r="J198" s="168">
        <f>ROUND(I198*H198,2)</f>
        <v>0</v>
      </c>
      <c r="K198" s="169"/>
      <c r="L198" s="33"/>
      <c r="M198" s="170" t="s">
        <v>1</v>
      </c>
      <c r="N198" s="171" t="s">
        <v>37</v>
      </c>
      <c r="O198" s="58"/>
      <c r="P198" s="172">
        <f>O198*H198</f>
        <v>0</v>
      </c>
      <c r="Q198" s="172">
        <v>0</v>
      </c>
      <c r="R198" s="172">
        <f>Q198*H198</f>
        <v>0</v>
      </c>
      <c r="S198" s="172">
        <v>0</v>
      </c>
      <c r="T198" s="173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4" t="s">
        <v>122</v>
      </c>
      <c r="AT198" s="174" t="s">
        <v>120</v>
      </c>
      <c r="AU198" s="174" t="s">
        <v>79</v>
      </c>
      <c r="AY198" s="17" t="s">
        <v>118</v>
      </c>
      <c r="BE198" s="175">
        <f>IF(N198="základní",J198,0)</f>
        <v>0</v>
      </c>
      <c r="BF198" s="175">
        <f>IF(N198="snížená",J198,0)</f>
        <v>0</v>
      </c>
      <c r="BG198" s="175">
        <f>IF(N198="zákl. přenesená",J198,0)</f>
        <v>0</v>
      </c>
      <c r="BH198" s="175">
        <f>IF(N198="sníž. přenesená",J198,0)</f>
        <v>0</v>
      </c>
      <c r="BI198" s="175">
        <f>IF(N198="nulová",J198,0)</f>
        <v>0</v>
      </c>
      <c r="BJ198" s="17" t="s">
        <v>78</v>
      </c>
      <c r="BK198" s="175">
        <f>ROUND(I198*H198,2)</f>
        <v>0</v>
      </c>
      <c r="BL198" s="17" t="s">
        <v>122</v>
      </c>
      <c r="BM198" s="174" t="s">
        <v>262</v>
      </c>
    </row>
    <row r="199" spans="2:51" s="13" customFormat="1" ht="12">
      <c r="B199" s="176"/>
      <c r="D199" s="177" t="s">
        <v>123</v>
      </c>
      <c r="E199" s="178" t="s">
        <v>1</v>
      </c>
      <c r="F199" s="179" t="s">
        <v>251</v>
      </c>
      <c r="H199" s="180">
        <v>90</v>
      </c>
      <c r="I199" s="181"/>
      <c r="L199" s="176"/>
      <c r="M199" s="182"/>
      <c r="N199" s="183"/>
      <c r="O199" s="183"/>
      <c r="P199" s="183"/>
      <c r="Q199" s="183"/>
      <c r="R199" s="183"/>
      <c r="S199" s="183"/>
      <c r="T199" s="184"/>
      <c r="AT199" s="178" t="s">
        <v>123</v>
      </c>
      <c r="AU199" s="178" t="s">
        <v>79</v>
      </c>
      <c r="AV199" s="13" t="s">
        <v>79</v>
      </c>
      <c r="AW199" s="13" t="s">
        <v>29</v>
      </c>
      <c r="AX199" s="13" t="s">
        <v>72</v>
      </c>
      <c r="AY199" s="178" t="s">
        <v>118</v>
      </c>
    </row>
    <row r="200" spans="2:51" s="14" customFormat="1" ht="12">
      <c r="B200" s="185"/>
      <c r="D200" s="177" t="s">
        <v>123</v>
      </c>
      <c r="E200" s="186" t="s">
        <v>1</v>
      </c>
      <c r="F200" s="187" t="s">
        <v>124</v>
      </c>
      <c r="H200" s="188">
        <v>90</v>
      </c>
      <c r="I200" s="189"/>
      <c r="L200" s="185"/>
      <c r="M200" s="190"/>
      <c r="N200" s="191"/>
      <c r="O200" s="191"/>
      <c r="P200" s="191"/>
      <c r="Q200" s="191"/>
      <c r="R200" s="191"/>
      <c r="S200" s="191"/>
      <c r="T200" s="192"/>
      <c r="AT200" s="186" t="s">
        <v>123</v>
      </c>
      <c r="AU200" s="186" t="s">
        <v>79</v>
      </c>
      <c r="AV200" s="14" t="s">
        <v>122</v>
      </c>
      <c r="AW200" s="14" t="s">
        <v>29</v>
      </c>
      <c r="AX200" s="14" t="s">
        <v>78</v>
      </c>
      <c r="AY200" s="186" t="s">
        <v>118</v>
      </c>
    </row>
    <row r="201" spans="2:63" s="12" customFormat="1" ht="22.9" customHeight="1">
      <c r="B201" s="148"/>
      <c r="D201" s="149" t="s">
        <v>71</v>
      </c>
      <c r="E201" s="159" t="s">
        <v>79</v>
      </c>
      <c r="F201" s="159" t="s">
        <v>165</v>
      </c>
      <c r="I201" s="151"/>
      <c r="J201" s="160">
        <f>BK201</f>
        <v>0</v>
      </c>
      <c r="L201" s="148"/>
      <c r="M201" s="153"/>
      <c r="N201" s="154"/>
      <c r="O201" s="154"/>
      <c r="P201" s="155">
        <f>SUM(P202:P204)</f>
        <v>0</v>
      </c>
      <c r="Q201" s="154"/>
      <c r="R201" s="155">
        <f>SUM(R202:R204)</f>
        <v>1.9626320000000002</v>
      </c>
      <c r="S201" s="154"/>
      <c r="T201" s="156">
        <f>SUM(T202:T204)</f>
        <v>0</v>
      </c>
      <c r="AR201" s="149" t="s">
        <v>78</v>
      </c>
      <c r="AT201" s="157" t="s">
        <v>71</v>
      </c>
      <c r="AU201" s="157" t="s">
        <v>78</v>
      </c>
      <c r="AY201" s="149" t="s">
        <v>118</v>
      </c>
      <c r="BK201" s="158">
        <f>SUM(BK202:BK204)</f>
        <v>0</v>
      </c>
    </row>
    <row r="202" spans="1:65" s="2" customFormat="1" ht="16.5" customHeight="1">
      <c r="A202" s="32"/>
      <c r="B202" s="161"/>
      <c r="C202" s="162" t="s">
        <v>263</v>
      </c>
      <c r="D202" s="162" t="s">
        <v>120</v>
      </c>
      <c r="E202" s="163" t="s">
        <v>264</v>
      </c>
      <c r="F202" s="164" t="s">
        <v>265</v>
      </c>
      <c r="G202" s="165" t="s">
        <v>129</v>
      </c>
      <c r="H202" s="166">
        <v>0.8</v>
      </c>
      <c r="I202" s="167"/>
      <c r="J202" s="168">
        <f>ROUND(I202*H202,2)</f>
        <v>0</v>
      </c>
      <c r="K202" s="169"/>
      <c r="L202" s="33"/>
      <c r="M202" s="170" t="s">
        <v>1</v>
      </c>
      <c r="N202" s="171" t="s">
        <v>37</v>
      </c>
      <c r="O202" s="58"/>
      <c r="P202" s="172">
        <f>O202*H202</f>
        <v>0</v>
      </c>
      <c r="Q202" s="172">
        <v>2.45329</v>
      </c>
      <c r="R202" s="172">
        <f>Q202*H202</f>
        <v>1.9626320000000002</v>
      </c>
      <c r="S202" s="172">
        <v>0</v>
      </c>
      <c r="T202" s="173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4" t="s">
        <v>122</v>
      </c>
      <c r="AT202" s="174" t="s">
        <v>120</v>
      </c>
      <c r="AU202" s="174" t="s">
        <v>79</v>
      </c>
      <c r="AY202" s="17" t="s">
        <v>118</v>
      </c>
      <c r="BE202" s="175">
        <f>IF(N202="základní",J202,0)</f>
        <v>0</v>
      </c>
      <c r="BF202" s="175">
        <f>IF(N202="snížená",J202,0)</f>
        <v>0</v>
      </c>
      <c r="BG202" s="175">
        <f>IF(N202="zákl. přenesená",J202,0)</f>
        <v>0</v>
      </c>
      <c r="BH202" s="175">
        <f>IF(N202="sníž. přenesená",J202,0)</f>
        <v>0</v>
      </c>
      <c r="BI202" s="175">
        <f>IF(N202="nulová",J202,0)</f>
        <v>0</v>
      </c>
      <c r="BJ202" s="17" t="s">
        <v>78</v>
      </c>
      <c r="BK202" s="175">
        <f>ROUND(I202*H202,2)</f>
        <v>0</v>
      </c>
      <c r="BL202" s="17" t="s">
        <v>122</v>
      </c>
      <c r="BM202" s="174" t="s">
        <v>266</v>
      </c>
    </row>
    <row r="203" spans="2:51" s="13" customFormat="1" ht="12">
      <c r="B203" s="176"/>
      <c r="D203" s="177" t="s">
        <v>123</v>
      </c>
      <c r="E203" s="178" t="s">
        <v>1</v>
      </c>
      <c r="F203" s="179" t="s">
        <v>267</v>
      </c>
      <c r="H203" s="180">
        <v>0.8</v>
      </c>
      <c r="I203" s="181"/>
      <c r="L203" s="176"/>
      <c r="M203" s="182"/>
      <c r="N203" s="183"/>
      <c r="O203" s="183"/>
      <c r="P203" s="183"/>
      <c r="Q203" s="183"/>
      <c r="R203" s="183"/>
      <c r="S203" s="183"/>
      <c r="T203" s="184"/>
      <c r="AT203" s="178" t="s">
        <v>123</v>
      </c>
      <c r="AU203" s="178" t="s">
        <v>79</v>
      </c>
      <c r="AV203" s="13" t="s">
        <v>79</v>
      </c>
      <c r="AW203" s="13" t="s">
        <v>29</v>
      </c>
      <c r="AX203" s="13" t="s">
        <v>72</v>
      </c>
      <c r="AY203" s="178" t="s">
        <v>118</v>
      </c>
    </row>
    <row r="204" spans="2:51" s="14" customFormat="1" ht="12">
      <c r="B204" s="185"/>
      <c r="D204" s="177" t="s">
        <v>123</v>
      </c>
      <c r="E204" s="186" t="s">
        <v>1</v>
      </c>
      <c r="F204" s="187" t="s">
        <v>124</v>
      </c>
      <c r="H204" s="188">
        <v>0.8</v>
      </c>
      <c r="I204" s="189"/>
      <c r="L204" s="185"/>
      <c r="M204" s="190"/>
      <c r="N204" s="191"/>
      <c r="O204" s="191"/>
      <c r="P204" s="191"/>
      <c r="Q204" s="191"/>
      <c r="R204" s="191"/>
      <c r="S204" s="191"/>
      <c r="T204" s="192"/>
      <c r="AT204" s="186" t="s">
        <v>123</v>
      </c>
      <c r="AU204" s="186" t="s">
        <v>79</v>
      </c>
      <c r="AV204" s="14" t="s">
        <v>122</v>
      </c>
      <c r="AW204" s="14" t="s">
        <v>29</v>
      </c>
      <c r="AX204" s="14" t="s">
        <v>78</v>
      </c>
      <c r="AY204" s="186" t="s">
        <v>118</v>
      </c>
    </row>
    <row r="205" spans="2:63" s="12" customFormat="1" ht="22.9" customHeight="1">
      <c r="B205" s="148"/>
      <c r="D205" s="149" t="s">
        <v>71</v>
      </c>
      <c r="E205" s="159" t="s">
        <v>126</v>
      </c>
      <c r="F205" s="159" t="s">
        <v>167</v>
      </c>
      <c r="I205" s="151"/>
      <c r="J205" s="160">
        <f>BK205</f>
        <v>0</v>
      </c>
      <c r="L205" s="148"/>
      <c r="M205" s="153"/>
      <c r="N205" s="154"/>
      <c r="O205" s="154"/>
      <c r="P205" s="155">
        <f>SUM(P206:P233)</f>
        <v>0</v>
      </c>
      <c r="Q205" s="154"/>
      <c r="R205" s="155">
        <f>SUM(R206:R233)</f>
        <v>28.799296180000002</v>
      </c>
      <c r="S205" s="154"/>
      <c r="T205" s="156">
        <f>SUM(T206:T233)</f>
        <v>0</v>
      </c>
      <c r="AR205" s="149" t="s">
        <v>78</v>
      </c>
      <c r="AT205" s="157" t="s">
        <v>71</v>
      </c>
      <c r="AU205" s="157" t="s">
        <v>78</v>
      </c>
      <c r="AY205" s="149" t="s">
        <v>118</v>
      </c>
      <c r="BK205" s="158">
        <f>SUM(BK206:BK233)</f>
        <v>0</v>
      </c>
    </row>
    <row r="206" spans="1:65" s="2" customFormat="1" ht="24" customHeight="1">
      <c r="A206" s="32"/>
      <c r="B206" s="161"/>
      <c r="C206" s="162" t="s">
        <v>268</v>
      </c>
      <c r="D206" s="162" t="s">
        <v>120</v>
      </c>
      <c r="E206" s="163" t="s">
        <v>269</v>
      </c>
      <c r="F206" s="164" t="s">
        <v>270</v>
      </c>
      <c r="G206" s="165" t="s">
        <v>129</v>
      </c>
      <c r="H206" s="166">
        <v>43.901</v>
      </c>
      <c r="I206" s="167"/>
      <c r="J206" s="168">
        <f>ROUND(I206*H206,2)</f>
        <v>0</v>
      </c>
      <c r="K206" s="169"/>
      <c r="L206" s="33"/>
      <c r="M206" s="170" t="s">
        <v>1</v>
      </c>
      <c r="N206" s="171" t="s">
        <v>37</v>
      </c>
      <c r="O206" s="58"/>
      <c r="P206" s="172">
        <f>O206*H206</f>
        <v>0</v>
      </c>
      <c r="Q206" s="172">
        <v>0.36038</v>
      </c>
      <c r="R206" s="172">
        <f>Q206*H206</f>
        <v>15.82104238</v>
      </c>
      <c r="S206" s="172">
        <v>0</v>
      </c>
      <c r="T206" s="173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4" t="s">
        <v>122</v>
      </c>
      <c r="AT206" s="174" t="s">
        <v>120</v>
      </c>
      <c r="AU206" s="174" t="s">
        <v>79</v>
      </c>
      <c r="AY206" s="17" t="s">
        <v>118</v>
      </c>
      <c r="BE206" s="175">
        <f>IF(N206="základní",J206,0)</f>
        <v>0</v>
      </c>
      <c r="BF206" s="175">
        <f>IF(N206="snížená",J206,0)</f>
        <v>0</v>
      </c>
      <c r="BG206" s="175">
        <f>IF(N206="zákl. přenesená",J206,0)</f>
        <v>0</v>
      </c>
      <c r="BH206" s="175">
        <f>IF(N206="sníž. přenesená",J206,0)</f>
        <v>0</v>
      </c>
      <c r="BI206" s="175">
        <f>IF(N206="nulová",J206,0)</f>
        <v>0</v>
      </c>
      <c r="BJ206" s="17" t="s">
        <v>78</v>
      </c>
      <c r="BK206" s="175">
        <f>ROUND(I206*H206,2)</f>
        <v>0</v>
      </c>
      <c r="BL206" s="17" t="s">
        <v>122</v>
      </c>
      <c r="BM206" s="174" t="s">
        <v>271</v>
      </c>
    </row>
    <row r="207" spans="2:51" s="15" customFormat="1" ht="12">
      <c r="B207" s="204"/>
      <c r="D207" s="177" t="s">
        <v>123</v>
      </c>
      <c r="E207" s="205" t="s">
        <v>1</v>
      </c>
      <c r="F207" s="206" t="s">
        <v>272</v>
      </c>
      <c r="H207" s="205" t="s">
        <v>1</v>
      </c>
      <c r="I207" s="207"/>
      <c r="L207" s="204"/>
      <c r="M207" s="208"/>
      <c r="N207" s="209"/>
      <c r="O207" s="209"/>
      <c r="P207" s="209"/>
      <c r="Q207" s="209"/>
      <c r="R207" s="209"/>
      <c r="S207" s="209"/>
      <c r="T207" s="210"/>
      <c r="AT207" s="205" t="s">
        <v>123</v>
      </c>
      <c r="AU207" s="205" t="s">
        <v>79</v>
      </c>
      <c r="AV207" s="15" t="s">
        <v>78</v>
      </c>
      <c r="AW207" s="15" t="s">
        <v>29</v>
      </c>
      <c r="AX207" s="15" t="s">
        <v>72</v>
      </c>
      <c r="AY207" s="205" t="s">
        <v>118</v>
      </c>
    </row>
    <row r="208" spans="2:51" s="13" customFormat="1" ht="12">
      <c r="B208" s="176"/>
      <c r="D208" s="177" t="s">
        <v>123</v>
      </c>
      <c r="E208" s="178" t="s">
        <v>1</v>
      </c>
      <c r="F208" s="179" t="s">
        <v>273</v>
      </c>
      <c r="H208" s="180">
        <v>43.901</v>
      </c>
      <c r="I208" s="181"/>
      <c r="L208" s="176"/>
      <c r="M208" s="182"/>
      <c r="N208" s="183"/>
      <c r="O208" s="183"/>
      <c r="P208" s="183"/>
      <c r="Q208" s="183"/>
      <c r="R208" s="183"/>
      <c r="S208" s="183"/>
      <c r="T208" s="184"/>
      <c r="AT208" s="178" t="s">
        <v>123</v>
      </c>
      <c r="AU208" s="178" t="s">
        <v>79</v>
      </c>
      <c r="AV208" s="13" t="s">
        <v>79</v>
      </c>
      <c r="AW208" s="13" t="s">
        <v>29</v>
      </c>
      <c r="AX208" s="13" t="s">
        <v>72</v>
      </c>
      <c r="AY208" s="178" t="s">
        <v>118</v>
      </c>
    </row>
    <row r="209" spans="2:51" s="14" customFormat="1" ht="12">
      <c r="B209" s="185"/>
      <c r="D209" s="177" t="s">
        <v>123</v>
      </c>
      <c r="E209" s="186" t="s">
        <v>1</v>
      </c>
      <c r="F209" s="187" t="s">
        <v>124</v>
      </c>
      <c r="H209" s="188">
        <v>43.901</v>
      </c>
      <c r="I209" s="189"/>
      <c r="L209" s="185"/>
      <c r="M209" s="190"/>
      <c r="N209" s="191"/>
      <c r="O209" s="191"/>
      <c r="P209" s="191"/>
      <c r="Q209" s="191"/>
      <c r="R209" s="191"/>
      <c r="S209" s="191"/>
      <c r="T209" s="192"/>
      <c r="AT209" s="186" t="s">
        <v>123</v>
      </c>
      <c r="AU209" s="186" t="s">
        <v>79</v>
      </c>
      <c r="AV209" s="14" t="s">
        <v>122</v>
      </c>
      <c r="AW209" s="14" t="s">
        <v>29</v>
      </c>
      <c r="AX209" s="14" t="s">
        <v>78</v>
      </c>
      <c r="AY209" s="186" t="s">
        <v>118</v>
      </c>
    </row>
    <row r="210" spans="1:65" s="2" customFormat="1" ht="16.5" customHeight="1">
      <c r="A210" s="32"/>
      <c r="B210" s="161"/>
      <c r="C210" s="193" t="s">
        <v>274</v>
      </c>
      <c r="D210" s="193" t="s">
        <v>151</v>
      </c>
      <c r="E210" s="194" t="s">
        <v>275</v>
      </c>
      <c r="F210" s="195" t="s">
        <v>276</v>
      </c>
      <c r="G210" s="196" t="s">
        <v>154</v>
      </c>
      <c r="H210" s="197">
        <v>11.853</v>
      </c>
      <c r="I210" s="198"/>
      <c r="J210" s="199">
        <f>ROUND(I210*H210,2)</f>
        <v>0</v>
      </c>
      <c r="K210" s="200"/>
      <c r="L210" s="201"/>
      <c r="M210" s="202" t="s">
        <v>1</v>
      </c>
      <c r="N210" s="203" t="s">
        <v>37</v>
      </c>
      <c r="O210" s="58"/>
      <c r="P210" s="172">
        <f>O210*H210</f>
        <v>0</v>
      </c>
      <c r="Q210" s="172">
        <v>1</v>
      </c>
      <c r="R210" s="172">
        <f>Q210*H210</f>
        <v>11.853</v>
      </c>
      <c r="S210" s="172">
        <v>0</v>
      </c>
      <c r="T210" s="173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4" t="s">
        <v>144</v>
      </c>
      <c r="AT210" s="174" t="s">
        <v>151</v>
      </c>
      <c r="AU210" s="174" t="s">
        <v>79</v>
      </c>
      <c r="AY210" s="17" t="s">
        <v>118</v>
      </c>
      <c r="BE210" s="175">
        <f>IF(N210="základní",J210,0)</f>
        <v>0</v>
      </c>
      <c r="BF210" s="175">
        <f>IF(N210="snížená",J210,0)</f>
        <v>0</v>
      </c>
      <c r="BG210" s="175">
        <f>IF(N210="zákl. přenesená",J210,0)</f>
        <v>0</v>
      </c>
      <c r="BH210" s="175">
        <f>IF(N210="sníž. přenesená",J210,0)</f>
        <v>0</v>
      </c>
      <c r="BI210" s="175">
        <f>IF(N210="nulová",J210,0)</f>
        <v>0</v>
      </c>
      <c r="BJ210" s="17" t="s">
        <v>78</v>
      </c>
      <c r="BK210" s="175">
        <f>ROUND(I210*H210,2)</f>
        <v>0</v>
      </c>
      <c r="BL210" s="17" t="s">
        <v>122</v>
      </c>
      <c r="BM210" s="174" t="s">
        <v>277</v>
      </c>
    </row>
    <row r="211" spans="2:51" s="15" customFormat="1" ht="12">
      <c r="B211" s="204"/>
      <c r="D211" s="177" t="s">
        <v>123</v>
      </c>
      <c r="E211" s="205" t="s">
        <v>1</v>
      </c>
      <c r="F211" s="206" t="s">
        <v>272</v>
      </c>
      <c r="H211" s="205" t="s">
        <v>1</v>
      </c>
      <c r="I211" s="207"/>
      <c r="L211" s="204"/>
      <c r="M211" s="208"/>
      <c r="N211" s="209"/>
      <c r="O211" s="209"/>
      <c r="P211" s="209"/>
      <c r="Q211" s="209"/>
      <c r="R211" s="209"/>
      <c r="S211" s="209"/>
      <c r="T211" s="210"/>
      <c r="AT211" s="205" t="s">
        <v>123</v>
      </c>
      <c r="AU211" s="205" t="s">
        <v>79</v>
      </c>
      <c r="AV211" s="15" t="s">
        <v>78</v>
      </c>
      <c r="AW211" s="15" t="s">
        <v>29</v>
      </c>
      <c r="AX211" s="15" t="s">
        <v>72</v>
      </c>
      <c r="AY211" s="205" t="s">
        <v>118</v>
      </c>
    </row>
    <row r="212" spans="2:51" s="13" customFormat="1" ht="12">
      <c r="B212" s="176"/>
      <c r="D212" s="177" t="s">
        <v>123</v>
      </c>
      <c r="E212" s="178" t="s">
        <v>1</v>
      </c>
      <c r="F212" s="179" t="s">
        <v>278</v>
      </c>
      <c r="H212" s="180">
        <v>11.853</v>
      </c>
      <c r="I212" s="181"/>
      <c r="L212" s="176"/>
      <c r="M212" s="182"/>
      <c r="N212" s="183"/>
      <c r="O212" s="183"/>
      <c r="P212" s="183"/>
      <c r="Q212" s="183"/>
      <c r="R212" s="183"/>
      <c r="S212" s="183"/>
      <c r="T212" s="184"/>
      <c r="AT212" s="178" t="s">
        <v>123</v>
      </c>
      <c r="AU212" s="178" t="s">
        <v>79</v>
      </c>
      <c r="AV212" s="13" t="s">
        <v>79</v>
      </c>
      <c r="AW212" s="13" t="s">
        <v>29</v>
      </c>
      <c r="AX212" s="13" t="s">
        <v>72</v>
      </c>
      <c r="AY212" s="178" t="s">
        <v>118</v>
      </c>
    </row>
    <row r="213" spans="2:51" s="14" customFormat="1" ht="12">
      <c r="B213" s="185"/>
      <c r="D213" s="177" t="s">
        <v>123</v>
      </c>
      <c r="E213" s="186" t="s">
        <v>1</v>
      </c>
      <c r="F213" s="187" t="s">
        <v>124</v>
      </c>
      <c r="H213" s="188">
        <v>11.853</v>
      </c>
      <c r="I213" s="189"/>
      <c r="L213" s="185"/>
      <c r="M213" s="190"/>
      <c r="N213" s="191"/>
      <c r="O213" s="191"/>
      <c r="P213" s="191"/>
      <c r="Q213" s="191"/>
      <c r="R213" s="191"/>
      <c r="S213" s="191"/>
      <c r="T213" s="192"/>
      <c r="AT213" s="186" t="s">
        <v>123</v>
      </c>
      <c r="AU213" s="186" t="s">
        <v>79</v>
      </c>
      <c r="AV213" s="14" t="s">
        <v>122</v>
      </c>
      <c r="AW213" s="14" t="s">
        <v>29</v>
      </c>
      <c r="AX213" s="14" t="s">
        <v>78</v>
      </c>
      <c r="AY213" s="186" t="s">
        <v>118</v>
      </c>
    </row>
    <row r="214" spans="1:65" s="2" customFormat="1" ht="24" customHeight="1">
      <c r="A214" s="32"/>
      <c r="B214" s="161"/>
      <c r="C214" s="162" t="s">
        <v>279</v>
      </c>
      <c r="D214" s="162" t="s">
        <v>120</v>
      </c>
      <c r="E214" s="163" t="s">
        <v>280</v>
      </c>
      <c r="F214" s="164" t="s">
        <v>281</v>
      </c>
      <c r="G214" s="165" t="s">
        <v>129</v>
      </c>
      <c r="H214" s="166">
        <v>7.868</v>
      </c>
      <c r="I214" s="167"/>
      <c r="J214" s="168">
        <f>ROUND(I214*H214,2)</f>
        <v>0</v>
      </c>
      <c r="K214" s="169"/>
      <c r="L214" s="33"/>
      <c r="M214" s="170" t="s">
        <v>1</v>
      </c>
      <c r="N214" s="171" t="s">
        <v>37</v>
      </c>
      <c r="O214" s="58"/>
      <c r="P214" s="172">
        <f>O214*H214</f>
        <v>0</v>
      </c>
      <c r="Q214" s="172">
        <v>0</v>
      </c>
      <c r="R214" s="172">
        <f>Q214*H214</f>
        <v>0</v>
      </c>
      <c r="S214" s="172">
        <v>0</v>
      </c>
      <c r="T214" s="173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4" t="s">
        <v>122</v>
      </c>
      <c r="AT214" s="174" t="s">
        <v>120</v>
      </c>
      <c r="AU214" s="174" t="s">
        <v>79</v>
      </c>
      <c r="AY214" s="17" t="s">
        <v>118</v>
      </c>
      <c r="BE214" s="175">
        <f>IF(N214="základní",J214,0)</f>
        <v>0</v>
      </c>
      <c r="BF214" s="175">
        <f>IF(N214="snížená",J214,0)</f>
        <v>0</v>
      </c>
      <c r="BG214" s="175">
        <f>IF(N214="zákl. přenesená",J214,0)</f>
        <v>0</v>
      </c>
      <c r="BH214" s="175">
        <f>IF(N214="sníž. přenesená",J214,0)</f>
        <v>0</v>
      </c>
      <c r="BI214" s="175">
        <f>IF(N214="nulová",J214,0)</f>
        <v>0</v>
      </c>
      <c r="BJ214" s="17" t="s">
        <v>78</v>
      </c>
      <c r="BK214" s="175">
        <f>ROUND(I214*H214,2)</f>
        <v>0</v>
      </c>
      <c r="BL214" s="17" t="s">
        <v>122</v>
      </c>
      <c r="BM214" s="174" t="s">
        <v>282</v>
      </c>
    </row>
    <row r="215" spans="2:51" s="13" customFormat="1" ht="12">
      <c r="B215" s="176"/>
      <c r="D215" s="177" t="s">
        <v>123</v>
      </c>
      <c r="E215" s="178" t="s">
        <v>1</v>
      </c>
      <c r="F215" s="179" t="s">
        <v>206</v>
      </c>
      <c r="H215" s="180">
        <v>5.5</v>
      </c>
      <c r="I215" s="181"/>
      <c r="L215" s="176"/>
      <c r="M215" s="182"/>
      <c r="N215" s="183"/>
      <c r="O215" s="183"/>
      <c r="P215" s="183"/>
      <c r="Q215" s="183"/>
      <c r="R215" s="183"/>
      <c r="S215" s="183"/>
      <c r="T215" s="184"/>
      <c r="AT215" s="178" t="s">
        <v>123</v>
      </c>
      <c r="AU215" s="178" t="s">
        <v>79</v>
      </c>
      <c r="AV215" s="13" t="s">
        <v>79</v>
      </c>
      <c r="AW215" s="13" t="s">
        <v>29</v>
      </c>
      <c r="AX215" s="13" t="s">
        <v>72</v>
      </c>
      <c r="AY215" s="178" t="s">
        <v>118</v>
      </c>
    </row>
    <row r="216" spans="2:51" s="13" customFormat="1" ht="12">
      <c r="B216" s="176"/>
      <c r="D216" s="177" t="s">
        <v>123</v>
      </c>
      <c r="E216" s="178" t="s">
        <v>1</v>
      </c>
      <c r="F216" s="179" t="s">
        <v>207</v>
      </c>
      <c r="H216" s="180">
        <v>1.4</v>
      </c>
      <c r="I216" s="181"/>
      <c r="L216" s="176"/>
      <c r="M216" s="182"/>
      <c r="N216" s="183"/>
      <c r="O216" s="183"/>
      <c r="P216" s="183"/>
      <c r="Q216" s="183"/>
      <c r="R216" s="183"/>
      <c r="S216" s="183"/>
      <c r="T216" s="184"/>
      <c r="AT216" s="178" t="s">
        <v>123</v>
      </c>
      <c r="AU216" s="178" t="s">
        <v>79</v>
      </c>
      <c r="AV216" s="13" t="s">
        <v>79</v>
      </c>
      <c r="AW216" s="13" t="s">
        <v>29</v>
      </c>
      <c r="AX216" s="13" t="s">
        <v>72</v>
      </c>
      <c r="AY216" s="178" t="s">
        <v>118</v>
      </c>
    </row>
    <row r="217" spans="2:51" s="13" customFormat="1" ht="12">
      <c r="B217" s="176"/>
      <c r="D217" s="177" t="s">
        <v>123</v>
      </c>
      <c r="E217" s="178" t="s">
        <v>1</v>
      </c>
      <c r="F217" s="179" t="s">
        <v>283</v>
      </c>
      <c r="H217" s="180">
        <v>0.968</v>
      </c>
      <c r="I217" s="181"/>
      <c r="L217" s="176"/>
      <c r="M217" s="182"/>
      <c r="N217" s="183"/>
      <c r="O217" s="183"/>
      <c r="P217" s="183"/>
      <c r="Q217" s="183"/>
      <c r="R217" s="183"/>
      <c r="S217" s="183"/>
      <c r="T217" s="184"/>
      <c r="AT217" s="178" t="s">
        <v>123</v>
      </c>
      <c r="AU217" s="178" t="s">
        <v>79</v>
      </c>
      <c r="AV217" s="13" t="s">
        <v>79</v>
      </c>
      <c r="AW217" s="13" t="s">
        <v>29</v>
      </c>
      <c r="AX217" s="13" t="s">
        <v>72</v>
      </c>
      <c r="AY217" s="178" t="s">
        <v>118</v>
      </c>
    </row>
    <row r="218" spans="2:51" s="14" customFormat="1" ht="12">
      <c r="B218" s="185"/>
      <c r="D218" s="177" t="s">
        <v>123</v>
      </c>
      <c r="E218" s="186" t="s">
        <v>1</v>
      </c>
      <c r="F218" s="187" t="s">
        <v>124</v>
      </c>
      <c r="H218" s="188">
        <v>7.868</v>
      </c>
      <c r="I218" s="189"/>
      <c r="L218" s="185"/>
      <c r="M218" s="190"/>
      <c r="N218" s="191"/>
      <c r="O218" s="191"/>
      <c r="P218" s="191"/>
      <c r="Q218" s="191"/>
      <c r="R218" s="191"/>
      <c r="S218" s="191"/>
      <c r="T218" s="192"/>
      <c r="AT218" s="186" t="s">
        <v>123</v>
      </c>
      <c r="AU218" s="186" t="s">
        <v>79</v>
      </c>
      <c r="AV218" s="14" t="s">
        <v>122</v>
      </c>
      <c r="AW218" s="14" t="s">
        <v>29</v>
      </c>
      <c r="AX218" s="14" t="s">
        <v>78</v>
      </c>
      <c r="AY218" s="186" t="s">
        <v>118</v>
      </c>
    </row>
    <row r="219" spans="1:65" s="2" customFormat="1" ht="24" customHeight="1">
      <c r="A219" s="32"/>
      <c r="B219" s="161"/>
      <c r="C219" s="162" t="s">
        <v>284</v>
      </c>
      <c r="D219" s="162" t="s">
        <v>120</v>
      </c>
      <c r="E219" s="163" t="s">
        <v>285</v>
      </c>
      <c r="F219" s="164" t="s">
        <v>286</v>
      </c>
      <c r="G219" s="165" t="s">
        <v>129</v>
      </c>
      <c r="H219" s="166">
        <v>4.558</v>
      </c>
      <c r="I219" s="167"/>
      <c r="J219" s="168">
        <f>ROUND(I219*H219,2)</f>
        <v>0</v>
      </c>
      <c r="K219" s="169"/>
      <c r="L219" s="33"/>
      <c r="M219" s="170" t="s">
        <v>1</v>
      </c>
      <c r="N219" s="171" t="s">
        <v>37</v>
      </c>
      <c r="O219" s="58"/>
      <c r="P219" s="172">
        <f>O219*H219</f>
        <v>0</v>
      </c>
      <c r="Q219" s="172">
        <v>0</v>
      </c>
      <c r="R219" s="172">
        <f>Q219*H219</f>
        <v>0</v>
      </c>
      <c r="S219" s="172">
        <v>0</v>
      </c>
      <c r="T219" s="173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4" t="s">
        <v>122</v>
      </c>
      <c r="AT219" s="174" t="s">
        <v>120</v>
      </c>
      <c r="AU219" s="174" t="s">
        <v>79</v>
      </c>
      <c r="AY219" s="17" t="s">
        <v>118</v>
      </c>
      <c r="BE219" s="175">
        <f>IF(N219="základní",J219,0)</f>
        <v>0</v>
      </c>
      <c r="BF219" s="175">
        <f>IF(N219="snížená",J219,0)</f>
        <v>0</v>
      </c>
      <c r="BG219" s="175">
        <f>IF(N219="zákl. přenesená",J219,0)</f>
        <v>0</v>
      </c>
      <c r="BH219" s="175">
        <f>IF(N219="sníž. přenesená",J219,0)</f>
        <v>0</v>
      </c>
      <c r="BI219" s="175">
        <f>IF(N219="nulová",J219,0)</f>
        <v>0</v>
      </c>
      <c r="BJ219" s="17" t="s">
        <v>78</v>
      </c>
      <c r="BK219" s="175">
        <f>ROUND(I219*H219,2)</f>
        <v>0</v>
      </c>
      <c r="BL219" s="17" t="s">
        <v>122</v>
      </c>
      <c r="BM219" s="174" t="s">
        <v>287</v>
      </c>
    </row>
    <row r="220" spans="2:51" s="15" customFormat="1" ht="12">
      <c r="B220" s="204"/>
      <c r="D220" s="177" t="s">
        <v>123</v>
      </c>
      <c r="E220" s="205" t="s">
        <v>1</v>
      </c>
      <c r="F220" s="206" t="s">
        <v>288</v>
      </c>
      <c r="H220" s="205" t="s">
        <v>1</v>
      </c>
      <c r="I220" s="207"/>
      <c r="L220" s="204"/>
      <c r="M220" s="208"/>
      <c r="N220" s="209"/>
      <c r="O220" s="209"/>
      <c r="P220" s="209"/>
      <c r="Q220" s="209"/>
      <c r="R220" s="209"/>
      <c r="S220" s="209"/>
      <c r="T220" s="210"/>
      <c r="AT220" s="205" t="s">
        <v>123</v>
      </c>
      <c r="AU220" s="205" t="s">
        <v>79</v>
      </c>
      <c r="AV220" s="15" t="s">
        <v>78</v>
      </c>
      <c r="AW220" s="15" t="s">
        <v>29</v>
      </c>
      <c r="AX220" s="15" t="s">
        <v>72</v>
      </c>
      <c r="AY220" s="205" t="s">
        <v>118</v>
      </c>
    </row>
    <row r="221" spans="2:51" s="13" customFormat="1" ht="22.5">
      <c r="B221" s="176"/>
      <c r="D221" s="177" t="s">
        <v>123</v>
      </c>
      <c r="E221" s="178" t="s">
        <v>1</v>
      </c>
      <c r="F221" s="179" t="s">
        <v>289</v>
      </c>
      <c r="H221" s="180">
        <v>4.558</v>
      </c>
      <c r="I221" s="181"/>
      <c r="L221" s="176"/>
      <c r="M221" s="182"/>
      <c r="N221" s="183"/>
      <c r="O221" s="183"/>
      <c r="P221" s="183"/>
      <c r="Q221" s="183"/>
      <c r="R221" s="183"/>
      <c r="S221" s="183"/>
      <c r="T221" s="184"/>
      <c r="AT221" s="178" t="s">
        <v>123</v>
      </c>
      <c r="AU221" s="178" t="s">
        <v>79</v>
      </c>
      <c r="AV221" s="13" t="s">
        <v>79</v>
      </c>
      <c r="AW221" s="13" t="s">
        <v>29</v>
      </c>
      <c r="AX221" s="13" t="s">
        <v>72</v>
      </c>
      <c r="AY221" s="178" t="s">
        <v>118</v>
      </c>
    </row>
    <row r="222" spans="2:51" s="14" customFormat="1" ht="12">
      <c r="B222" s="185"/>
      <c r="D222" s="177" t="s">
        <v>123</v>
      </c>
      <c r="E222" s="186" t="s">
        <v>1</v>
      </c>
      <c r="F222" s="187" t="s">
        <v>124</v>
      </c>
      <c r="H222" s="188">
        <v>4.558</v>
      </c>
      <c r="I222" s="189"/>
      <c r="L222" s="185"/>
      <c r="M222" s="190"/>
      <c r="N222" s="191"/>
      <c r="O222" s="191"/>
      <c r="P222" s="191"/>
      <c r="Q222" s="191"/>
      <c r="R222" s="191"/>
      <c r="S222" s="191"/>
      <c r="T222" s="192"/>
      <c r="AT222" s="186" t="s">
        <v>123</v>
      </c>
      <c r="AU222" s="186" t="s">
        <v>79</v>
      </c>
      <c r="AV222" s="14" t="s">
        <v>122</v>
      </c>
      <c r="AW222" s="14" t="s">
        <v>29</v>
      </c>
      <c r="AX222" s="14" t="s">
        <v>78</v>
      </c>
      <c r="AY222" s="186" t="s">
        <v>118</v>
      </c>
    </row>
    <row r="223" spans="1:65" s="2" customFormat="1" ht="16.5" customHeight="1">
      <c r="A223" s="32"/>
      <c r="B223" s="161"/>
      <c r="C223" s="162" t="s">
        <v>290</v>
      </c>
      <c r="D223" s="162" t="s">
        <v>120</v>
      </c>
      <c r="E223" s="163" t="s">
        <v>291</v>
      </c>
      <c r="F223" s="164" t="s">
        <v>292</v>
      </c>
      <c r="G223" s="165" t="s">
        <v>135</v>
      </c>
      <c r="H223" s="166">
        <v>64.76</v>
      </c>
      <c r="I223" s="167"/>
      <c r="J223" s="168">
        <f>ROUND(I223*H223,2)</f>
        <v>0</v>
      </c>
      <c r="K223" s="169"/>
      <c r="L223" s="33"/>
      <c r="M223" s="170" t="s">
        <v>1</v>
      </c>
      <c r="N223" s="171" t="s">
        <v>37</v>
      </c>
      <c r="O223" s="58"/>
      <c r="P223" s="172">
        <f>O223*H223</f>
        <v>0</v>
      </c>
      <c r="Q223" s="172">
        <v>0.00726</v>
      </c>
      <c r="R223" s="172">
        <f>Q223*H223</f>
        <v>0.4701576</v>
      </c>
      <c r="S223" s="172">
        <v>0</v>
      </c>
      <c r="T223" s="173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4" t="s">
        <v>122</v>
      </c>
      <c r="AT223" s="174" t="s">
        <v>120</v>
      </c>
      <c r="AU223" s="174" t="s">
        <v>79</v>
      </c>
      <c r="AY223" s="17" t="s">
        <v>118</v>
      </c>
      <c r="BE223" s="175">
        <f>IF(N223="základní",J223,0)</f>
        <v>0</v>
      </c>
      <c r="BF223" s="175">
        <f>IF(N223="snížená",J223,0)</f>
        <v>0</v>
      </c>
      <c r="BG223" s="175">
        <f>IF(N223="zákl. přenesená",J223,0)</f>
        <v>0</v>
      </c>
      <c r="BH223" s="175">
        <f>IF(N223="sníž. přenesená",J223,0)</f>
        <v>0</v>
      </c>
      <c r="BI223" s="175">
        <f>IF(N223="nulová",J223,0)</f>
        <v>0</v>
      </c>
      <c r="BJ223" s="17" t="s">
        <v>78</v>
      </c>
      <c r="BK223" s="175">
        <f>ROUND(I223*H223,2)</f>
        <v>0</v>
      </c>
      <c r="BL223" s="17" t="s">
        <v>122</v>
      </c>
      <c r="BM223" s="174" t="s">
        <v>293</v>
      </c>
    </row>
    <row r="224" spans="2:51" s="15" customFormat="1" ht="12">
      <c r="B224" s="204"/>
      <c r="D224" s="177" t="s">
        <v>123</v>
      </c>
      <c r="E224" s="205" t="s">
        <v>1</v>
      </c>
      <c r="F224" s="206" t="s">
        <v>288</v>
      </c>
      <c r="H224" s="205" t="s">
        <v>1</v>
      </c>
      <c r="I224" s="207"/>
      <c r="L224" s="204"/>
      <c r="M224" s="208"/>
      <c r="N224" s="209"/>
      <c r="O224" s="209"/>
      <c r="P224" s="209"/>
      <c r="Q224" s="209"/>
      <c r="R224" s="209"/>
      <c r="S224" s="209"/>
      <c r="T224" s="210"/>
      <c r="AT224" s="205" t="s">
        <v>123</v>
      </c>
      <c r="AU224" s="205" t="s">
        <v>79</v>
      </c>
      <c r="AV224" s="15" t="s">
        <v>78</v>
      </c>
      <c r="AW224" s="15" t="s">
        <v>29</v>
      </c>
      <c r="AX224" s="15" t="s">
        <v>72</v>
      </c>
      <c r="AY224" s="205" t="s">
        <v>118</v>
      </c>
    </row>
    <row r="225" spans="2:51" s="13" customFormat="1" ht="12">
      <c r="B225" s="176"/>
      <c r="D225" s="177" t="s">
        <v>123</v>
      </c>
      <c r="E225" s="178" t="s">
        <v>1</v>
      </c>
      <c r="F225" s="179" t="s">
        <v>294</v>
      </c>
      <c r="H225" s="180">
        <v>29.64</v>
      </c>
      <c r="I225" s="181"/>
      <c r="L225" s="176"/>
      <c r="M225" s="182"/>
      <c r="N225" s="183"/>
      <c r="O225" s="183"/>
      <c r="P225" s="183"/>
      <c r="Q225" s="183"/>
      <c r="R225" s="183"/>
      <c r="S225" s="183"/>
      <c r="T225" s="184"/>
      <c r="AT225" s="178" t="s">
        <v>123</v>
      </c>
      <c r="AU225" s="178" t="s">
        <v>79</v>
      </c>
      <c r="AV225" s="13" t="s">
        <v>79</v>
      </c>
      <c r="AW225" s="13" t="s">
        <v>29</v>
      </c>
      <c r="AX225" s="13" t="s">
        <v>72</v>
      </c>
      <c r="AY225" s="178" t="s">
        <v>118</v>
      </c>
    </row>
    <row r="226" spans="2:51" s="13" customFormat="1" ht="12">
      <c r="B226" s="176"/>
      <c r="D226" s="177" t="s">
        <v>123</v>
      </c>
      <c r="E226" s="178" t="s">
        <v>1</v>
      </c>
      <c r="F226" s="179" t="s">
        <v>295</v>
      </c>
      <c r="H226" s="180">
        <v>22</v>
      </c>
      <c r="I226" s="181"/>
      <c r="L226" s="176"/>
      <c r="M226" s="182"/>
      <c r="N226" s="183"/>
      <c r="O226" s="183"/>
      <c r="P226" s="183"/>
      <c r="Q226" s="183"/>
      <c r="R226" s="183"/>
      <c r="S226" s="183"/>
      <c r="T226" s="184"/>
      <c r="AT226" s="178" t="s">
        <v>123</v>
      </c>
      <c r="AU226" s="178" t="s">
        <v>79</v>
      </c>
      <c r="AV226" s="13" t="s">
        <v>79</v>
      </c>
      <c r="AW226" s="13" t="s">
        <v>29</v>
      </c>
      <c r="AX226" s="13" t="s">
        <v>72</v>
      </c>
      <c r="AY226" s="178" t="s">
        <v>118</v>
      </c>
    </row>
    <row r="227" spans="2:51" s="13" customFormat="1" ht="12">
      <c r="B227" s="176"/>
      <c r="D227" s="177" t="s">
        <v>123</v>
      </c>
      <c r="E227" s="178" t="s">
        <v>1</v>
      </c>
      <c r="F227" s="179" t="s">
        <v>296</v>
      </c>
      <c r="H227" s="180">
        <v>5.6</v>
      </c>
      <c r="I227" s="181"/>
      <c r="L227" s="176"/>
      <c r="M227" s="182"/>
      <c r="N227" s="183"/>
      <c r="O227" s="183"/>
      <c r="P227" s="183"/>
      <c r="Q227" s="183"/>
      <c r="R227" s="183"/>
      <c r="S227" s="183"/>
      <c r="T227" s="184"/>
      <c r="AT227" s="178" t="s">
        <v>123</v>
      </c>
      <c r="AU227" s="178" t="s">
        <v>79</v>
      </c>
      <c r="AV227" s="13" t="s">
        <v>79</v>
      </c>
      <c r="AW227" s="13" t="s">
        <v>29</v>
      </c>
      <c r="AX227" s="13" t="s">
        <v>72</v>
      </c>
      <c r="AY227" s="178" t="s">
        <v>118</v>
      </c>
    </row>
    <row r="228" spans="2:51" s="13" customFormat="1" ht="12">
      <c r="B228" s="176"/>
      <c r="D228" s="177" t="s">
        <v>123</v>
      </c>
      <c r="E228" s="178" t="s">
        <v>1</v>
      </c>
      <c r="F228" s="179" t="s">
        <v>297</v>
      </c>
      <c r="H228" s="180">
        <v>7.52</v>
      </c>
      <c r="I228" s="181"/>
      <c r="L228" s="176"/>
      <c r="M228" s="182"/>
      <c r="N228" s="183"/>
      <c r="O228" s="183"/>
      <c r="P228" s="183"/>
      <c r="Q228" s="183"/>
      <c r="R228" s="183"/>
      <c r="S228" s="183"/>
      <c r="T228" s="184"/>
      <c r="AT228" s="178" t="s">
        <v>123</v>
      </c>
      <c r="AU228" s="178" t="s">
        <v>79</v>
      </c>
      <c r="AV228" s="13" t="s">
        <v>79</v>
      </c>
      <c r="AW228" s="13" t="s">
        <v>29</v>
      </c>
      <c r="AX228" s="13" t="s">
        <v>72</v>
      </c>
      <c r="AY228" s="178" t="s">
        <v>118</v>
      </c>
    </row>
    <row r="229" spans="2:51" s="14" customFormat="1" ht="12">
      <c r="B229" s="185"/>
      <c r="D229" s="177" t="s">
        <v>123</v>
      </c>
      <c r="E229" s="186" t="s">
        <v>1</v>
      </c>
      <c r="F229" s="187" t="s">
        <v>124</v>
      </c>
      <c r="H229" s="188">
        <v>64.76</v>
      </c>
      <c r="I229" s="189"/>
      <c r="L229" s="185"/>
      <c r="M229" s="190"/>
      <c r="N229" s="191"/>
      <c r="O229" s="191"/>
      <c r="P229" s="191"/>
      <c r="Q229" s="191"/>
      <c r="R229" s="191"/>
      <c r="S229" s="191"/>
      <c r="T229" s="192"/>
      <c r="AT229" s="186" t="s">
        <v>123</v>
      </c>
      <c r="AU229" s="186" t="s">
        <v>79</v>
      </c>
      <c r="AV229" s="14" t="s">
        <v>122</v>
      </c>
      <c r="AW229" s="14" t="s">
        <v>29</v>
      </c>
      <c r="AX229" s="14" t="s">
        <v>78</v>
      </c>
      <c r="AY229" s="186" t="s">
        <v>118</v>
      </c>
    </row>
    <row r="230" spans="1:65" s="2" customFormat="1" ht="24" customHeight="1">
      <c r="A230" s="32"/>
      <c r="B230" s="161"/>
      <c r="C230" s="162" t="s">
        <v>298</v>
      </c>
      <c r="D230" s="162" t="s">
        <v>120</v>
      </c>
      <c r="E230" s="163" t="s">
        <v>299</v>
      </c>
      <c r="F230" s="164" t="s">
        <v>300</v>
      </c>
      <c r="G230" s="165" t="s">
        <v>135</v>
      </c>
      <c r="H230" s="166">
        <v>64.76</v>
      </c>
      <c r="I230" s="167"/>
      <c r="J230" s="168">
        <f>ROUND(I230*H230,2)</f>
        <v>0</v>
      </c>
      <c r="K230" s="169"/>
      <c r="L230" s="33"/>
      <c r="M230" s="170" t="s">
        <v>1</v>
      </c>
      <c r="N230" s="171" t="s">
        <v>37</v>
      </c>
      <c r="O230" s="58"/>
      <c r="P230" s="172">
        <f>O230*H230</f>
        <v>0</v>
      </c>
      <c r="Q230" s="172">
        <v>0.00086</v>
      </c>
      <c r="R230" s="172">
        <f>Q230*H230</f>
        <v>0.0556936</v>
      </c>
      <c r="S230" s="172">
        <v>0</v>
      </c>
      <c r="T230" s="173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4" t="s">
        <v>122</v>
      </c>
      <c r="AT230" s="174" t="s">
        <v>120</v>
      </c>
      <c r="AU230" s="174" t="s">
        <v>79</v>
      </c>
      <c r="AY230" s="17" t="s">
        <v>118</v>
      </c>
      <c r="BE230" s="175">
        <f>IF(N230="základní",J230,0)</f>
        <v>0</v>
      </c>
      <c r="BF230" s="175">
        <f>IF(N230="snížená",J230,0)</f>
        <v>0</v>
      </c>
      <c r="BG230" s="175">
        <f>IF(N230="zákl. přenesená",J230,0)</f>
        <v>0</v>
      </c>
      <c r="BH230" s="175">
        <f>IF(N230="sníž. přenesená",J230,0)</f>
        <v>0</v>
      </c>
      <c r="BI230" s="175">
        <f>IF(N230="nulová",J230,0)</f>
        <v>0</v>
      </c>
      <c r="BJ230" s="17" t="s">
        <v>78</v>
      </c>
      <c r="BK230" s="175">
        <f>ROUND(I230*H230,2)</f>
        <v>0</v>
      </c>
      <c r="BL230" s="17" t="s">
        <v>122</v>
      </c>
      <c r="BM230" s="174" t="s">
        <v>301</v>
      </c>
    </row>
    <row r="231" spans="1:65" s="2" customFormat="1" ht="24" customHeight="1">
      <c r="A231" s="32"/>
      <c r="B231" s="161"/>
      <c r="C231" s="162" t="s">
        <v>302</v>
      </c>
      <c r="D231" s="162" t="s">
        <v>120</v>
      </c>
      <c r="E231" s="163" t="s">
        <v>303</v>
      </c>
      <c r="F231" s="164" t="s">
        <v>304</v>
      </c>
      <c r="G231" s="165" t="s">
        <v>154</v>
      </c>
      <c r="H231" s="166">
        <v>0.547</v>
      </c>
      <c r="I231" s="167"/>
      <c r="J231" s="168">
        <f>ROUND(I231*H231,2)</f>
        <v>0</v>
      </c>
      <c r="K231" s="169"/>
      <c r="L231" s="33"/>
      <c r="M231" s="170" t="s">
        <v>1</v>
      </c>
      <c r="N231" s="171" t="s">
        <v>37</v>
      </c>
      <c r="O231" s="58"/>
      <c r="P231" s="172">
        <f>O231*H231</f>
        <v>0</v>
      </c>
      <c r="Q231" s="172">
        <v>1.0958</v>
      </c>
      <c r="R231" s="172">
        <f>Q231*H231</f>
        <v>0.5994026000000001</v>
      </c>
      <c r="S231" s="172">
        <v>0</v>
      </c>
      <c r="T231" s="173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4" t="s">
        <v>122</v>
      </c>
      <c r="AT231" s="174" t="s">
        <v>120</v>
      </c>
      <c r="AU231" s="174" t="s">
        <v>79</v>
      </c>
      <c r="AY231" s="17" t="s">
        <v>118</v>
      </c>
      <c r="BE231" s="175">
        <f>IF(N231="základní",J231,0)</f>
        <v>0</v>
      </c>
      <c r="BF231" s="175">
        <f>IF(N231="snížená",J231,0)</f>
        <v>0</v>
      </c>
      <c r="BG231" s="175">
        <f>IF(N231="zákl. přenesená",J231,0)</f>
        <v>0</v>
      </c>
      <c r="BH231" s="175">
        <f>IF(N231="sníž. přenesená",J231,0)</f>
        <v>0</v>
      </c>
      <c r="BI231" s="175">
        <f>IF(N231="nulová",J231,0)</f>
        <v>0</v>
      </c>
      <c r="BJ231" s="17" t="s">
        <v>78</v>
      </c>
      <c r="BK231" s="175">
        <f>ROUND(I231*H231,2)</f>
        <v>0</v>
      </c>
      <c r="BL231" s="17" t="s">
        <v>122</v>
      </c>
      <c r="BM231" s="174" t="s">
        <v>305</v>
      </c>
    </row>
    <row r="232" spans="2:51" s="13" customFormat="1" ht="12">
      <c r="B232" s="176"/>
      <c r="D232" s="177" t="s">
        <v>123</v>
      </c>
      <c r="E232" s="178" t="s">
        <v>1</v>
      </c>
      <c r="F232" s="179" t="s">
        <v>306</v>
      </c>
      <c r="H232" s="180">
        <v>0.547</v>
      </c>
      <c r="I232" s="181"/>
      <c r="L232" s="176"/>
      <c r="M232" s="182"/>
      <c r="N232" s="183"/>
      <c r="O232" s="183"/>
      <c r="P232" s="183"/>
      <c r="Q232" s="183"/>
      <c r="R232" s="183"/>
      <c r="S232" s="183"/>
      <c r="T232" s="184"/>
      <c r="AT232" s="178" t="s">
        <v>123</v>
      </c>
      <c r="AU232" s="178" t="s">
        <v>79</v>
      </c>
      <c r="AV232" s="13" t="s">
        <v>79</v>
      </c>
      <c r="AW232" s="13" t="s">
        <v>29</v>
      </c>
      <c r="AX232" s="13" t="s">
        <v>72</v>
      </c>
      <c r="AY232" s="178" t="s">
        <v>118</v>
      </c>
    </row>
    <row r="233" spans="2:51" s="14" customFormat="1" ht="12">
      <c r="B233" s="185"/>
      <c r="D233" s="177" t="s">
        <v>123</v>
      </c>
      <c r="E233" s="186" t="s">
        <v>1</v>
      </c>
      <c r="F233" s="187" t="s">
        <v>124</v>
      </c>
      <c r="H233" s="188">
        <v>0.547</v>
      </c>
      <c r="I233" s="189"/>
      <c r="L233" s="185"/>
      <c r="M233" s="190"/>
      <c r="N233" s="191"/>
      <c r="O233" s="191"/>
      <c r="P233" s="191"/>
      <c r="Q233" s="191"/>
      <c r="R233" s="191"/>
      <c r="S233" s="191"/>
      <c r="T233" s="192"/>
      <c r="AT233" s="186" t="s">
        <v>123</v>
      </c>
      <c r="AU233" s="186" t="s">
        <v>79</v>
      </c>
      <c r="AV233" s="14" t="s">
        <v>122</v>
      </c>
      <c r="AW233" s="14" t="s">
        <v>29</v>
      </c>
      <c r="AX233" s="14" t="s">
        <v>78</v>
      </c>
      <c r="AY233" s="186" t="s">
        <v>118</v>
      </c>
    </row>
    <row r="234" spans="2:63" s="12" customFormat="1" ht="22.9" customHeight="1">
      <c r="B234" s="148"/>
      <c r="D234" s="149" t="s">
        <v>71</v>
      </c>
      <c r="E234" s="159" t="s">
        <v>122</v>
      </c>
      <c r="F234" s="159" t="s">
        <v>168</v>
      </c>
      <c r="I234" s="151"/>
      <c r="J234" s="160">
        <f>BK234</f>
        <v>0</v>
      </c>
      <c r="L234" s="148"/>
      <c r="M234" s="153"/>
      <c r="N234" s="154"/>
      <c r="O234" s="154"/>
      <c r="P234" s="155">
        <f>SUM(P235:P269)</f>
        <v>0</v>
      </c>
      <c r="Q234" s="154"/>
      <c r="R234" s="155">
        <f>SUM(R235:R269)</f>
        <v>137.1170568</v>
      </c>
      <c r="S234" s="154"/>
      <c r="T234" s="156">
        <f>SUM(T235:T269)</f>
        <v>0</v>
      </c>
      <c r="AR234" s="149" t="s">
        <v>78</v>
      </c>
      <c r="AT234" s="157" t="s">
        <v>71</v>
      </c>
      <c r="AU234" s="157" t="s">
        <v>78</v>
      </c>
      <c r="AY234" s="149" t="s">
        <v>118</v>
      </c>
      <c r="BK234" s="158">
        <f>SUM(BK235:BK269)</f>
        <v>0</v>
      </c>
    </row>
    <row r="235" spans="1:65" s="2" customFormat="1" ht="24" customHeight="1">
      <c r="A235" s="32"/>
      <c r="B235" s="161"/>
      <c r="C235" s="162" t="s">
        <v>307</v>
      </c>
      <c r="D235" s="162" t="s">
        <v>120</v>
      </c>
      <c r="E235" s="163" t="s">
        <v>308</v>
      </c>
      <c r="F235" s="164" t="s">
        <v>309</v>
      </c>
      <c r="G235" s="165" t="s">
        <v>135</v>
      </c>
      <c r="H235" s="166">
        <v>67.42</v>
      </c>
      <c r="I235" s="167"/>
      <c r="J235" s="168">
        <f>ROUND(I235*H235,2)</f>
        <v>0</v>
      </c>
      <c r="K235" s="169"/>
      <c r="L235" s="33"/>
      <c r="M235" s="170" t="s">
        <v>1</v>
      </c>
      <c r="N235" s="171" t="s">
        <v>37</v>
      </c>
      <c r="O235" s="58"/>
      <c r="P235" s="172">
        <f>O235*H235</f>
        <v>0</v>
      </c>
      <c r="Q235" s="172">
        <v>0</v>
      </c>
      <c r="R235" s="172">
        <f>Q235*H235</f>
        <v>0</v>
      </c>
      <c r="S235" s="172">
        <v>0</v>
      </c>
      <c r="T235" s="173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4" t="s">
        <v>122</v>
      </c>
      <c r="AT235" s="174" t="s">
        <v>120</v>
      </c>
      <c r="AU235" s="174" t="s">
        <v>79</v>
      </c>
      <c r="AY235" s="17" t="s">
        <v>118</v>
      </c>
      <c r="BE235" s="175">
        <f>IF(N235="základní",J235,0)</f>
        <v>0</v>
      </c>
      <c r="BF235" s="175">
        <f>IF(N235="snížená",J235,0)</f>
        <v>0</v>
      </c>
      <c r="BG235" s="175">
        <f>IF(N235="zákl. přenesená",J235,0)</f>
        <v>0</v>
      </c>
      <c r="BH235" s="175">
        <f>IF(N235="sníž. přenesená",J235,0)</f>
        <v>0</v>
      </c>
      <c r="BI235" s="175">
        <f>IF(N235="nulová",J235,0)</f>
        <v>0</v>
      </c>
      <c r="BJ235" s="17" t="s">
        <v>78</v>
      </c>
      <c r="BK235" s="175">
        <f>ROUND(I235*H235,2)</f>
        <v>0</v>
      </c>
      <c r="BL235" s="17" t="s">
        <v>122</v>
      </c>
      <c r="BM235" s="174" t="s">
        <v>310</v>
      </c>
    </row>
    <row r="236" spans="2:51" s="15" customFormat="1" ht="12">
      <c r="B236" s="204"/>
      <c r="D236" s="177" t="s">
        <v>123</v>
      </c>
      <c r="E236" s="205" t="s">
        <v>1</v>
      </c>
      <c r="F236" s="206" t="s">
        <v>311</v>
      </c>
      <c r="H236" s="205" t="s">
        <v>1</v>
      </c>
      <c r="I236" s="207"/>
      <c r="L236" s="204"/>
      <c r="M236" s="208"/>
      <c r="N236" s="209"/>
      <c r="O236" s="209"/>
      <c r="P236" s="209"/>
      <c r="Q236" s="209"/>
      <c r="R236" s="209"/>
      <c r="S236" s="209"/>
      <c r="T236" s="210"/>
      <c r="AT236" s="205" t="s">
        <v>123</v>
      </c>
      <c r="AU236" s="205" t="s">
        <v>79</v>
      </c>
      <c r="AV236" s="15" t="s">
        <v>78</v>
      </c>
      <c r="AW236" s="15" t="s">
        <v>29</v>
      </c>
      <c r="AX236" s="15" t="s">
        <v>72</v>
      </c>
      <c r="AY236" s="205" t="s">
        <v>118</v>
      </c>
    </row>
    <row r="237" spans="2:51" s="13" customFormat="1" ht="12">
      <c r="B237" s="176"/>
      <c r="D237" s="177" t="s">
        <v>123</v>
      </c>
      <c r="E237" s="178" t="s">
        <v>1</v>
      </c>
      <c r="F237" s="179" t="s">
        <v>312</v>
      </c>
      <c r="H237" s="180">
        <v>31.92</v>
      </c>
      <c r="I237" s="181"/>
      <c r="L237" s="176"/>
      <c r="M237" s="182"/>
      <c r="N237" s="183"/>
      <c r="O237" s="183"/>
      <c r="P237" s="183"/>
      <c r="Q237" s="183"/>
      <c r="R237" s="183"/>
      <c r="S237" s="183"/>
      <c r="T237" s="184"/>
      <c r="AT237" s="178" t="s">
        <v>123</v>
      </c>
      <c r="AU237" s="178" t="s">
        <v>79</v>
      </c>
      <c r="AV237" s="13" t="s">
        <v>79</v>
      </c>
      <c r="AW237" s="13" t="s">
        <v>29</v>
      </c>
      <c r="AX237" s="13" t="s">
        <v>72</v>
      </c>
      <c r="AY237" s="178" t="s">
        <v>118</v>
      </c>
    </row>
    <row r="238" spans="2:51" s="15" customFormat="1" ht="12">
      <c r="B238" s="204"/>
      <c r="D238" s="177" t="s">
        <v>123</v>
      </c>
      <c r="E238" s="205" t="s">
        <v>1</v>
      </c>
      <c r="F238" s="206" t="s">
        <v>313</v>
      </c>
      <c r="H238" s="205" t="s">
        <v>1</v>
      </c>
      <c r="I238" s="207"/>
      <c r="L238" s="204"/>
      <c r="M238" s="208"/>
      <c r="N238" s="209"/>
      <c r="O238" s="209"/>
      <c r="P238" s="209"/>
      <c r="Q238" s="209"/>
      <c r="R238" s="209"/>
      <c r="S238" s="209"/>
      <c r="T238" s="210"/>
      <c r="AT238" s="205" t="s">
        <v>123</v>
      </c>
      <c r="AU238" s="205" t="s">
        <v>79</v>
      </c>
      <c r="AV238" s="15" t="s">
        <v>78</v>
      </c>
      <c r="AW238" s="15" t="s">
        <v>29</v>
      </c>
      <c r="AX238" s="15" t="s">
        <v>72</v>
      </c>
      <c r="AY238" s="205" t="s">
        <v>118</v>
      </c>
    </row>
    <row r="239" spans="2:51" s="13" customFormat="1" ht="12">
      <c r="B239" s="176"/>
      <c r="D239" s="177" t="s">
        <v>123</v>
      </c>
      <c r="E239" s="178" t="s">
        <v>1</v>
      </c>
      <c r="F239" s="179" t="s">
        <v>314</v>
      </c>
      <c r="H239" s="180">
        <v>35.5</v>
      </c>
      <c r="I239" s="181"/>
      <c r="L239" s="176"/>
      <c r="M239" s="182"/>
      <c r="N239" s="183"/>
      <c r="O239" s="183"/>
      <c r="P239" s="183"/>
      <c r="Q239" s="183"/>
      <c r="R239" s="183"/>
      <c r="S239" s="183"/>
      <c r="T239" s="184"/>
      <c r="AT239" s="178" t="s">
        <v>123</v>
      </c>
      <c r="AU239" s="178" t="s">
        <v>79</v>
      </c>
      <c r="AV239" s="13" t="s">
        <v>79</v>
      </c>
      <c r="AW239" s="13" t="s">
        <v>29</v>
      </c>
      <c r="AX239" s="13" t="s">
        <v>72</v>
      </c>
      <c r="AY239" s="178" t="s">
        <v>118</v>
      </c>
    </row>
    <row r="240" spans="2:51" s="14" customFormat="1" ht="12">
      <c r="B240" s="185"/>
      <c r="D240" s="177" t="s">
        <v>123</v>
      </c>
      <c r="E240" s="186" t="s">
        <v>1</v>
      </c>
      <c r="F240" s="187" t="s">
        <v>124</v>
      </c>
      <c r="H240" s="188">
        <v>67.42</v>
      </c>
      <c r="I240" s="189"/>
      <c r="L240" s="185"/>
      <c r="M240" s="190"/>
      <c r="N240" s="191"/>
      <c r="O240" s="191"/>
      <c r="P240" s="191"/>
      <c r="Q240" s="191"/>
      <c r="R240" s="191"/>
      <c r="S240" s="191"/>
      <c r="T240" s="192"/>
      <c r="AT240" s="186" t="s">
        <v>123</v>
      </c>
      <c r="AU240" s="186" t="s">
        <v>79</v>
      </c>
      <c r="AV240" s="14" t="s">
        <v>122</v>
      </c>
      <c r="AW240" s="14" t="s">
        <v>29</v>
      </c>
      <c r="AX240" s="14" t="s">
        <v>78</v>
      </c>
      <c r="AY240" s="186" t="s">
        <v>118</v>
      </c>
    </row>
    <row r="241" spans="1:65" s="2" customFormat="1" ht="24" customHeight="1">
      <c r="A241" s="32"/>
      <c r="B241" s="161"/>
      <c r="C241" s="162" t="s">
        <v>315</v>
      </c>
      <c r="D241" s="162" t="s">
        <v>120</v>
      </c>
      <c r="E241" s="163" t="s">
        <v>316</v>
      </c>
      <c r="F241" s="164" t="s">
        <v>317</v>
      </c>
      <c r="G241" s="165" t="s">
        <v>135</v>
      </c>
      <c r="H241" s="166">
        <v>31.92</v>
      </c>
      <c r="I241" s="167"/>
      <c r="J241" s="168">
        <f>ROUND(I241*H241,2)</f>
        <v>0</v>
      </c>
      <c r="K241" s="169"/>
      <c r="L241" s="33"/>
      <c r="M241" s="170" t="s">
        <v>1</v>
      </c>
      <c r="N241" s="171" t="s">
        <v>37</v>
      </c>
      <c r="O241" s="58"/>
      <c r="P241" s="172">
        <f>O241*H241</f>
        <v>0</v>
      </c>
      <c r="Q241" s="172">
        <v>0.31879</v>
      </c>
      <c r="R241" s="172">
        <f>Q241*H241</f>
        <v>10.175776800000001</v>
      </c>
      <c r="S241" s="172">
        <v>0</v>
      </c>
      <c r="T241" s="173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4" t="s">
        <v>122</v>
      </c>
      <c r="AT241" s="174" t="s">
        <v>120</v>
      </c>
      <c r="AU241" s="174" t="s">
        <v>79</v>
      </c>
      <c r="AY241" s="17" t="s">
        <v>118</v>
      </c>
      <c r="BE241" s="175">
        <f>IF(N241="základní",J241,0)</f>
        <v>0</v>
      </c>
      <c r="BF241" s="175">
        <f>IF(N241="snížená",J241,0)</f>
        <v>0</v>
      </c>
      <c r="BG241" s="175">
        <f>IF(N241="zákl. přenesená",J241,0)</f>
        <v>0</v>
      </c>
      <c r="BH241" s="175">
        <f>IF(N241="sníž. přenesená",J241,0)</f>
        <v>0</v>
      </c>
      <c r="BI241" s="175">
        <f>IF(N241="nulová",J241,0)</f>
        <v>0</v>
      </c>
      <c r="BJ241" s="17" t="s">
        <v>78</v>
      </c>
      <c r="BK241" s="175">
        <f>ROUND(I241*H241,2)</f>
        <v>0</v>
      </c>
      <c r="BL241" s="17" t="s">
        <v>122</v>
      </c>
      <c r="BM241" s="174" t="s">
        <v>318</v>
      </c>
    </row>
    <row r="242" spans="2:51" s="15" customFormat="1" ht="12">
      <c r="B242" s="204"/>
      <c r="D242" s="177" t="s">
        <v>123</v>
      </c>
      <c r="E242" s="205" t="s">
        <v>1</v>
      </c>
      <c r="F242" s="206" t="s">
        <v>311</v>
      </c>
      <c r="H242" s="205" t="s">
        <v>1</v>
      </c>
      <c r="I242" s="207"/>
      <c r="L242" s="204"/>
      <c r="M242" s="208"/>
      <c r="N242" s="209"/>
      <c r="O242" s="209"/>
      <c r="P242" s="209"/>
      <c r="Q242" s="209"/>
      <c r="R242" s="209"/>
      <c r="S242" s="209"/>
      <c r="T242" s="210"/>
      <c r="AT242" s="205" t="s">
        <v>123</v>
      </c>
      <c r="AU242" s="205" t="s">
        <v>79</v>
      </c>
      <c r="AV242" s="15" t="s">
        <v>78</v>
      </c>
      <c r="AW242" s="15" t="s">
        <v>29</v>
      </c>
      <c r="AX242" s="15" t="s">
        <v>72</v>
      </c>
      <c r="AY242" s="205" t="s">
        <v>118</v>
      </c>
    </row>
    <row r="243" spans="2:51" s="13" customFormat="1" ht="12">
      <c r="B243" s="176"/>
      <c r="D243" s="177" t="s">
        <v>123</v>
      </c>
      <c r="E243" s="178" t="s">
        <v>1</v>
      </c>
      <c r="F243" s="179" t="s">
        <v>312</v>
      </c>
      <c r="H243" s="180">
        <v>31.92</v>
      </c>
      <c r="I243" s="181"/>
      <c r="L243" s="176"/>
      <c r="M243" s="182"/>
      <c r="N243" s="183"/>
      <c r="O243" s="183"/>
      <c r="P243" s="183"/>
      <c r="Q243" s="183"/>
      <c r="R243" s="183"/>
      <c r="S243" s="183"/>
      <c r="T243" s="184"/>
      <c r="AT243" s="178" t="s">
        <v>123</v>
      </c>
      <c r="AU243" s="178" t="s">
        <v>79</v>
      </c>
      <c r="AV243" s="13" t="s">
        <v>79</v>
      </c>
      <c r="AW243" s="13" t="s">
        <v>29</v>
      </c>
      <c r="AX243" s="13" t="s">
        <v>72</v>
      </c>
      <c r="AY243" s="178" t="s">
        <v>118</v>
      </c>
    </row>
    <row r="244" spans="2:51" s="14" customFormat="1" ht="12">
      <c r="B244" s="185"/>
      <c r="D244" s="177" t="s">
        <v>123</v>
      </c>
      <c r="E244" s="186" t="s">
        <v>1</v>
      </c>
      <c r="F244" s="187" t="s">
        <v>124</v>
      </c>
      <c r="H244" s="188">
        <v>31.92</v>
      </c>
      <c r="I244" s="189"/>
      <c r="L244" s="185"/>
      <c r="M244" s="190"/>
      <c r="N244" s="191"/>
      <c r="O244" s="191"/>
      <c r="P244" s="191"/>
      <c r="Q244" s="191"/>
      <c r="R244" s="191"/>
      <c r="S244" s="191"/>
      <c r="T244" s="192"/>
      <c r="AT244" s="186" t="s">
        <v>123</v>
      </c>
      <c r="AU244" s="186" t="s">
        <v>79</v>
      </c>
      <c r="AV244" s="14" t="s">
        <v>122</v>
      </c>
      <c r="AW244" s="14" t="s">
        <v>29</v>
      </c>
      <c r="AX244" s="14" t="s">
        <v>78</v>
      </c>
      <c r="AY244" s="186" t="s">
        <v>118</v>
      </c>
    </row>
    <row r="245" spans="1:65" s="2" customFormat="1" ht="16.5" customHeight="1">
      <c r="A245" s="32"/>
      <c r="B245" s="161"/>
      <c r="C245" s="162" t="s">
        <v>319</v>
      </c>
      <c r="D245" s="162" t="s">
        <v>120</v>
      </c>
      <c r="E245" s="163" t="s">
        <v>320</v>
      </c>
      <c r="F245" s="164" t="s">
        <v>321</v>
      </c>
      <c r="G245" s="165" t="s">
        <v>129</v>
      </c>
      <c r="H245" s="166">
        <v>3.7</v>
      </c>
      <c r="I245" s="167"/>
      <c r="J245" s="168">
        <f>ROUND(I245*H245,2)</f>
        <v>0</v>
      </c>
      <c r="K245" s="169"/>
      <c r="L245" s="33"/>
      <c r="M245" s="170" t="s">
        <v>1</v>
      </c>
      <c r="N245" s="171" t="s">
        <v>37</v>
      </c>
      <c r="O245" s="58"/>
      <c r="P245" s="172">
        <f>O245*H245</f>
        <v>0</v>
      </c>
      <c r="Q245" s="172">
        <v>0</v>
      </c>
      <c r="R245" s="172">
        <f>Q245*H245</f>
        <v>0</v>
      </c>
      <c r="S245" s="172">
        <v>0</v>
      </c>
      <c r="T245" s="173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4" t="s">
        <v>122</v>
      </c>
      <c r="AT245" s="174" t="s">
        <v>120</v>
      </c>
      <c r="AU245" s="174" t="s">
        <v>79</v>
      </c>
      <c r="AY245" s="17" t="s">
        <v>118</v>
      </c>
      <c r="BE245" s="175">
        <f>IF(N245="základní",J245,0)</f>
        <v>0</v>
      </c>
      <c r="BF245" s="175">
        <f>IF(N245="snížená",J245,0)</f>
        <v>0</v>
      </c>
      <c r="BG245" s="175">
        <f>IF(N245="zákl. přenesená",J245,0)</f>
        <v>0</v>
      </c>
      <c r="BH245" s="175">
        <f>IF(N245="sníž. přenesená",J245,0)</f>
        <v>0</v>
      </c>
      <c r="BI245" s="175">
        <f>IF(N245="nulová",J245,0)</f>
        <v>0</v>
      </c>
      <c r="BJ245" s="17" t="s">
        <v>78</v>
      </c>
      <c r="BK245" s="175">
        <f>ROUND(I245*H245,2)</f>
        <v>0</v>
      </c>
      <c r="BL245" s="17" t="s">
        <v>122</v>
      </c>
      <c r="BM245" s="174" t="s">
        <v>322</v>
      </c>
    </row>
    <row r="246" spans="2:51" s="13" customFormat="1" ht="12">
      <c r="B246" s="176"/>
      <c r="D246" s="177" t="s">
        <v>123</v>
      </c>
      <c r="E246" s="178" t="s">
        <v>1</v>
      </c>
      <c r="F246" s="179" t="s">
        <v>323</v>
      </c>
      <c r="H246" s="180">
        <v>3.7</v>
      </c>
      <c r="I246" s="181"/>
      <c r="L246" s="176"/>
      <c r="M246" s="182"/>
      <c r="N246" s="183"/>
      <c r="O246" s="183"/>
      <c r="P246" s="183"/>
      <c r="Q246" s="183"/>
      <c r="R246" s="183"/>
      <c r="S246" s="183"/>
      <c r="T246" s="184"/>
      <c r="AT246" s="178" t="s">
        <v>123</v>
      </c>
      <c r="AU246" s="178" t="s">
        <v>79</v>
      </c>
      <c r="AV246" s="13" t="s">
        <v>79</v>
      </c>
      <c r="AW246" s="13" t="s">
        <v>29</v>
      </c>
      <c r="AX246" s="13" t="s">
        <v>72</v>
      </c>
      <c r="AY246" s="178" t="s">
        <v>118</v>
      </c>
    </row>
    <row r="247" spans="2:51" s="14" customFormat="1" ht="12">
      <c r="B247" s="185"/>
      <c r="D247" s="177" t="s">
        <v>123</v>
      </c>
      <c r="E247" s="186" t="s">
        <v>1</v>
      </c>
      <c r="F247" s="187" t="s">
        <v>124</v>
      </c>
      <c r="H247" s="188">
        <v>3.7</v>
      </c>
      <c r="I247" s="189"/>
      <c r="L247" s="185"/>
      <c r="M247" s="190"/>
      <c r="N247" s="191"/>
      <c r="O247" s="191"/>
      <c r="P247" s="191"/>
      <c r="Q247" s="191"/>
      <c r="R247" s="191"/>
      <c r="S247" s="191"/>
      <c r="T247" s="192"/>
      <c r="AT247" s="186" t="s">
        <v>123</v>
      </c>
      <c r="AU247" s="186" t="s">
        <v>79</v>
      </c>
      <c r="AV247" s="14" t="s">
        <v>122</v>
      </c>
      <c r="AW247" s="14" t="s">
        <v>29</v>
      </c>
      <c r="AX247" s="14" t="s">
        <v>78</v>
      </c>
      <c r="AY247" s="186" t="s">
        <v>118</v>
      </c>
    </row>
    <row r="248" spans="1:65" s="2" customFormat="1" ht="16.5" customHeight="1">
      <c r="A248" s="32"/>
      <c r="B248" s="161"/>
      <c r="C248" s="193" t="s">
        <v>324</v>
      </c>
      <c r="D248" s="193" t="s">
        <v>151</v>
      </c>
      <c r="E248" s="194" t="s">
        <v>325</v>
      </c>
      <c r="F248" s="195" t="s">
        <v>326</v>
      </c>
      <c r="G248" s="196" t="s">
        <v>154</v>
      </c>
      <c r="H248" s="197">
        <v>6.993</v>
      </c>
      <c r="I248" s="198"/>
      <c r="J248" s="199">
        <f>ROUND(I248*H248,2)</f>
        <v>0</v>
      </c>
      <c r="K248" s="200"/>
      <c r="L248" s="201"/>
      <c r="M248" s="202" t="s">
        <v>1</v>
      </c>
      <c r="N248" s="203" t="s">
        <v>37</v>
      </c>
      <c r="O248" s="58"/>
      <c r="P248" s="172">
        <f>O248*H248</f>
        <v>0</v>
      </c>
      <c r="Q248" s="172">
        <v>1</v>
      </c>
      <c r="R248" s="172">
        <f>Q248*H248</f>
        <v>6.993</v>
      </c>
      <c r="S248" s="172">
        <v>0</v>
      </c>
      <c r="T248" s="173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4" t="s">
        <v>144</v>
      </c>
      <c r="AT248" s="174" t="s">
        <v>151</v>
      </c>
      <c r="AU248" s="174" t="s">
        <v>79</v>
      </c>
      <c r="AY248" s="17" t="s">
        <v>118</v>
      </c>
      <c r="BE248" s="175">
        <f>IF(N248="základní",J248,0)</f>
        <v>0</v>
      </c>
      <c r="BF248" s="175">
        <f>IF(N248="snížená",J248,0)</f>
        <v>0</v>
      </c>
      <c r="BG248" s="175">
        <f>IF(N248="zákl. přenesená",J248,0)</f>
        <v>0</v>
      </c>
      <c r="BH248" s="175">
        <f>IF(N248="sníž. přenesená",J248,0)</f>
        <v>0</v>
      </c>
      <c r="BI248" s="175">
        <f>IF(N248="nulová",J248,0)</f>
        <v>0</v>
      </c>
      <c r="BJ248" s="17" t="s">
        <v>78</v>
      </c>
      <c r="BK248" s="175">
        <f>ROUND(I248*H248,2)</f>
        <v>0</v>
      </c>
      <c r="BL248" s="17" t="s">
        <v>122</v>
      </c>
      <c r="BM248" s="174" t="s">
        <v>327</v>
      </c>
    </row>
    <row r="249" spans="2:51" s="13" customFormat="1" ht="12">
      <c r="B249" s="176"/>
      <c r="D249" s="177" t="s">
        <v>123</v>
      </c>
      <c r="E249" s="178" t="s">
        <v>1</v>
      </c>
      <c r="F249" s="179" t="s">
        <v>328</v>
      </c>
      <c r="H249" s="180">
        <v>6.66</v>
      </c>
      <c r="I249" s="181"/>
      <c r="L249" s="176"/>
      <c r="M249" s="182"/>
      <c r="N249" s="183"/>
      <c r="O249" s="183"/>
      <c r="P249" s="183"/>
      <c r="Q249" s="183"/>
      <c r="R249" s="183"/>
      <c r="S249" s="183"/>
      <c r="T249" s="184"/>
      <c r="AT249" s="178" t="s">
        <v>123</v>
      </c>
      <c r="AU249" s="178" t="s">
        <v>79</v>
      </c>
      <c r="AV249" s="13" t="s">
        <v>79</v>
      </c>
      <c r="AW249" s="13" t="s">
        <v>29</v>
      </c>
      <c r="AX249" s="13" t="s">
        <v>72</v>
      </c>
      <c r="AY249" s="178" t="s">
        <v>118</v>
      </c>
    </row>
    <row r="250" spans="2:51" s="14" customFormat="1" ht="12">
      <c r="B250" s="185"/>
      <c r="D250" s="177" t="s">
        <v>123</v>
      </c>
      <c r="E250" s="186" t="s">
        <v>1</v>
      </c>
      <c r="F250" s="187" t="s">
        <v>124</v>
      </c>
      <c r="H250" s="188">
        <v>6.66</v>
      </c>
      <c r="I250" s="189"/>
      <c r="L250" s="185"/>
      <c r="M250" s="190"/>
      <c r="N250" s="191"/>
      <c r="O250" s="191"/>
      <c r="P250" s="191"/>
      <c r="Q250" s="191"/>
      <c r="R250" s="191"/>
      <c r="S250" s="191"/>
      <c r="T250" s="192"/>
      <c r="AT250" s="186" t="s">
        <v>123</v>
      </c>
      <c r="AU250" s="186" t="s">
        <v>79</v>
      </c>
      <c r="AV250" s="14" t="s">
        <v>122</v>
      </c>
      <c r="AW250" s="14" t="s">
        <v>29</v>
      </c>
      <c r="AX250" s="14" t="s">
        <v>78</v>
      </c>
      <c r="AY250" s="186" t="s">
        <v>118</v>
      </c>
    </row>
    <row r="251" spans="2:51" s="13" customFormat="1" ht="12">
      <c r="B251" s="176"/>
      <c r="D251" s="177" t="s">
        <v>123</v>
      </c>
      <c r="F251" s="179" t="s">
        <v>329</v>
      </c>
      <c r="H251" s="180">
        <v>6.993</v>
      </c>
      <c r="I251" s="181"/>
      <c r="L251" s="176"/>
      <c r="M251" s="182"/>
      <c r="N251" s="183"/>
      <c r="O251" s="183"/>
      <c r="P251" s="183"/>
      <c r="Q251" s="183"/>
      <c r="R251" s="183"/>
      <c r="S251" s="183"/>
      <c r="T251" s="184"/>
      <c r="AT251" s="178" t="s">
        <v>123</v>
      </c>
      <c r="AU251" s="178" t="s">
        <v>79</v>
      </c>
      <c r="AV251" s="13" t="s">
        <v>79</v>
      </c>
      <c r="AW251" s="13" t="s">
        <v>3</v>
      </c>
      <c r="AX251" s="13" t="s">
        <v>78</v>
      </c>
      <c r="AY251" s="178" t="s">
        <v>118</v>
      </c>
    </row>
    <row r="252" spans="1:65" s="2" customFormat="1" ht="24" customHeight="1">
      <c r="A252" s="32"/>
      <c r="B252" s="161"/>
      <c r="C252" s="162" t="s">
        <v>330</v>
      </c>
      <c r="D252" s="162" t="s">
        <v>120</v>
      </c>
      <c r="E252" s="163" t="s">
        <v>331</v>
      </c>
      <c r="F252" s="164" t="s">
        <v>332</v>
      </c>
      <c r="G252" s="165" t="s">
        <v>129</v>
      </c>
      <c r="H252" s="166">
        <v>27.04</v>
      </c>
      <c r="I252" s="167"/>
      <c r="J252" s="168">
        <f>ROUND(I252*H252,2)</f>
        <v>0</v>
      </c>
      <c r="K252" s="169"/>
      <c r="L252" s="33"/>
      <c r="M252" s="170" t="s">
        <v>1</v>
      </c>
      <c r="N252" s="171" t="s">
        <v>37</v>
      </c>
      <c r="O252" s="58"/>
      <c r="P252" s="172">
        <f>O252*H252</f>
        <v>0</v>
      </c>
      <c r="Q252" s="172">
        <v>2.43408</v>
      </c>
      <c r="R252" s="172">
        <f>Q252*H252</f>
        <v>65.8175232</v>
      </c>
      <c r="S252" s="172">
        <v>0</v>
      </c>
      <c r="T252" s="173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4" t="s">
        <v>122</v>
      </c>
      <c r="AT252" s="174" t="s">
        <v>120</v>
      </c>
      <c r="AU252" s="174" t="s">
        <v>79</v>
      </c>
      <c r="AY252" s="17" t="s">
        <v>118</v>
      </c>
      <c r="BE252" s="175">
        <f>IF(N252="základní",J252,0)</f>
        <v>0</v>
      </c>
      <c r="BF252" s="175">
        <f>IF(N252="snížená",J252,0)</f>
        <v>0</v>
      </c>
      <c r="BG252" s="175">
        <f>IF(N252="zákl. přenesená",J252,0)</f>
        <v>0</v>
      </c>
      <c r="BH252" s="175">
        <f>IF(N252="sníž. přenesená",J252,0)</f>
        <v>0</v>
      </c>
      <c r="BI252" s="175">
        <f>IF(N252="nulová",J252,0)</f>
        <v>0</v>
      </c>
      <c r="BJ252" s="17" t="s">
        <v>78</v>
      </c>
      <c r="BK252" s="175">
        <f>ROUND(I252*H252,2)</f>
        <v>0</v>
      </c>
      <c r="BL252" s="17" t="s">
        <v>122</v>
      </c>
      <c r="BM252" s="174" t="s">
        <v>333</v>
      </c>
    </row>
    <row r="253" spans="2:51" s="13" customFormat="1" ht="12">
      <c r="B253" s="176"/>
      <c r="D253" s="177" t="s">
        <v>123</v>
      </c>
      <c r="E253" s="178" t="s">
        <v>1</v>
      </c>
      <c r="F253" s="179" t="s">
        <v>334</v>
      </c>
      <c r="H253" s="180">
        <v>27.04</v>
      </c>
      <c r="I253" s="181"/>
      <c r="L253" s="176"/>
      <c r="M253" s="182"/>
      <c r="N253" s="183"/>
      <c r="O253" s="183"/>
      <c r="P253" s="183"/>
      <c r="Q253" s="183"/>
      <c r="R253" s="183"/>
      <c r="S253" s="183"/>
      <c r="T253" s="184"/>
      <c r="AT253" s="178" t="s">
        <v>123</v>
      </c>
      <c r="AU253" s="178" t="s">
        <v>79</v>
      </c>
      <c r="AV253" s="13" t="s">
        <v>79</v>
      </c>
      <c r="AW253" s="13" t="s">
        <v>29</v>
      </c>
      <c r="AX253" s="13" t="s">
        <v>72</v>
      </c>
      <c r="AY253" s="178" t="s">
        <v>118</v>
      </c>
    </row>
    <row r="254" spans="2:51" s="14" customFormat="1" ht="12">
      <c r="B254" s="185"/>
      <c r="D254" s="177" t="s">
        <v>123</v>
      </c>
      <c r="E254" s="186" t="s">
        <v>1</v>
      </c>
      <c r="F254" s="187" t="s">
        <v>124</v>
      </c>
      <c r="H254" s="188">
        <v>27.04</v>
      </c>
      <c r="I254" s="189"/>
      <c r="L254" s="185"/>
      <c r="M254" s="190"/>
      <c r="N254" s="191"/>
      <c r="O254" s="191"/>
      <c r="P254" s="191"/>
      <c r="Q254" s="191"/>
      <c r="R254" s="191"/>
      <c r="S254" s="191"/>
      <c r="T254" s="192"/>
      <c r="AT254" s="186" t="s">
        <v>123</v>
      </c>
      <c r="AU254" s="186" t="s">
        <v>79</v>
      </c>
      <c r="AV254" s="14" t="s">
        <v>122</v>
      </c>
      <c r="AW254" s="14" t="s">
        <v>29</v>
      </c>
      <c r="AX254" s="14" t="s">
        <v>78</v>
      </c>
      <c r="AY254" s="186" t="s">
        <v>118</v>
      </c>
    </row>
    <row r="255" spans="1:65" s="2" customFormat="1" ht="24" customHeight="1">
      <c r="A255" s="32"/>
      <c r="B255" s="161"/>
      <c r="C255" s="162" t="s">
        <v>335</v>
      </c>
      <c r="D255" s="162" t="s">
        <v>120</v>
      </c>
      <c r="E255" s="163" t="s">
        <v>336</v>
      </c>
      <c r="F255" s="164" t="s">
        <v>337</v>
      </c>
      <c r="G255" s="165" t="s">
        <v>135</v>
      </c>
      <c r="H255" s="166">
        <v>67.6</v>
      </c>
      <c r="I255" s="167"/>
      <c r="J255" s="168">
        <f>ROUND(I255*H255,2)</f>
        <v>0</v>
      </c>
      <c r="K255" s="169"/>
      <c r="L255" s="33"/>
      <c r="M255" s="170" t="s">
        <v>1</v>
      </c>
      <c r="N255" s="171" t="s">
        <v>37</v>
      </c>
      <c r="O255" s="58"/>
      <c r="P255" s="172">
        <f>O255*H255</f>
        <v>0</v>
      </c>
      <c r="Q255" s="172">
        <v>0</v>
      </c>
      <c r="R255" s="172">
        <f>Q255*H255</f>
        <v>0</v>
      </c>
      <c r="S255" s="172">
        <v>0</v>
      </c>
      <c r="T255" s="173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4" t="s">
        <v>122</v>
      </c>
      <c r="AT255" s="174" t="s">
        <v>120</v>
      </c>
      <c r="AU255" s="174" t="s">
        <v>79</v>
      </c>
      <c r="AY255" s="17" t="s">
        <v>118</v>
      </c>
      <c r="BE255" s="175">
        <f>IF(N255="základní",J255,0)</f>
        <v>0</v>
      </c>
      <c r="BF255" s="175">
        <f>IF(N255="snížená",J255,0)</f>
        <v>0</v>
      </c>
      <c r="BG255" s="175">
        <f>IF(N255="zákl. přenesená",J255,0)</f>
        <v>0</v>
      </c>
      <c r="BH255" s="175">
        <f>IF(N255="sníž. přenesená",J255,0)</f>
        <v>0</v>
      </c>
      <c r="BI255" s="175">
        <f>IF(N255="nulová",J255,0)</f>
        <v>0</v>
      </c>
      <c r="BJ255" s="17" t="s">
        <v>78</v>
      </c>
      <c r="BK255" s="175">
        <f>ROUND(I255*H255,2)</f>
        <v>0</v>
      </c>
      <c r="BL255" s="17" t="s">
        <v>122</v>
      </c>
      <c r="BM255" s="174" t="s">
        <v>338</v>
      </c>
    </row>
    <row r="256" spans="2:51" s="13" customFormat="1" ht="12">
      <c r="B256" s="176"/>
      <c r="D256" s="177" t="s">
        <v>123</v>
      </c>
      <c r="E256" s="178" t="s">
        <v>1</v>
      </c>
      <c r="F256" s="179" t="s">
        <v>339</v>
      </c>
      <c r="H256" s="180">
        <v>67.6</v>
      </c>
      <c r="I256" s="181"/>
      <c r="L256" s="176"/>
      <c r="M256" s="182"/>
      <c r="N256" s="183"/>
      <c r="O256" s="183"/>
      <c r="P256" s="183"/>
      <c r="Q256" s="183"/>
      <c r="R256" s="183"/>
      <c r="S256" s="183"/>
      <c r="T256" s="184"/>
      <c r="AT256" s="178" t="s">
        <v>123</v>
      </c>
      <c r="AU256" s="178" t="s">
        <v>79</v>
      </c>
      <c r="AV256" s="13" t="s">
        <v>79</v>
      </c>
      <c r="AW256" s="13" t="s">
        <v>29</v>
      </c>
      <c r="AX256" s="13" t="s">
        <v>72</v>
      </c>
      <c r="AY256" s="178" t="s">
        <v>118</v>
      </c>
    </row>
    <row r="257" spans="2:51" s="14" customFormat="1" ht="12">
      <c r="B257" s="185"/>
      <c r="D257" s="177" t="s">
        <v>123</v>
      </c>
      <c r="E257" s="186" t="s">
        <v>1</v>
      </c>
      <c r="F257" s="187" t="s">
        <v>124</v>
      </c>
      <c r="H257" s="188">
        <v>67.6</v>
      </c>
      <c r="I257" s="189"/>
      <c r="L257" s="185"/>
      <c r="M257" s="190"/>
      <c r="N257" s="191"/>
      <c r="O257" s="191"/>
      <c r="P257" s="191"/>
      <c r="Q257" s="191"/>
      <c r="R257" s="191"/>
      <c r="S257" s="191"/>
      <c r="T257" s="192"/>
      <c r="AT257" s="186" t="s">
        <v>123</v>
      </c>
      <c r="AU257" s="186" t="s">
        <v>79</v>
      </c>
      <c r="AV257" s="14" t="s">
        <v>122</v>
      </c>
      <c r="AW257" s="14" t="s">
        <v>29</v>
      </c>
      <c r="AX257" s="14" t="s">
        <v>78</v>
      </c>
      <c r="AY257" s="186" t="s">
        <v>118</v>
      </c>
    </row>
    <row r="258" spans="1:65" s="2" customFormat="1" ht="24" customHeight="1">
      <c r="A258" s="32"/>
      <c r="B258" s="161"/>
      <c r="C258" s="162" t="s">
        <v>340</v>
      </c>
      <c r="D258" s="162" t="s">
        <v>120</v>
      </c>
      <c r="E258" s="163" t="s">
        <v>341</v>
      </c>
      <c r="F258" s="164" t="s">
        <v>342</v>
      </c>
      <c r="G258" s="165" t="s">
        <v>135</v>
      </c>
      <c r="H258" s="166">
        <v>35.5</v>
      </c>
      <c r="I258" s="167"/>
      <c r="J258" s="168">
        <f>ROUND(I258*H258,2)</f>
        <v>0</v>
      </c>
      <c r="K258" s="169"/>
      <c r="L258" s="33"/>
      <c r="M258" s="170" t="s">
        <v>1</v>
      </c>
      <c r="N258" s="171" t="s">
        <v>37</v>
      </c>
      <c r="O258" s="58"/>
      <c r="P258" s="172">
        <f>O258*H258</f>
        <v>0</v>
      </c>
      <c r="Q258" s="172">
        <v>0.60876</v>
      </c>
      <c r="R258" s="172">
        <f>Q258*H258</f>
        <v>21.610979999999998</v>
      </c>
      <c r="S258" s="172">
        <v>0</v>
      </c>
      <c r="T258" s="173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4" t="s">
        <v>122</v>
      </c>
      <c r="AT258" s="174" t="s">
        <v>120</v>
      </c>
      <c r="AU258" s="174" t="s">
        <v>79</v>
      </c>
      <c r="AY258" s="17" t="s">
        <v>118</v>
      </c>
      <c r="BE258" s="175">
        <f>IF(N258="základní",J258,0)</f>
        <v>0</v>
      </c>
      <c r="BF258" s="175">
        <f>IF(N258="snížená",J258,0)</f>
        <v>0</v>
      </c>
      <c r="BG258" s="175">
        <f>IF(N258="zákl. přenesená",J258,0)</f>
        <v>0</v>
      </c>
      <c r="BH258" s="175">
        <f>IF(N258="sníž. přenesená",J258,0)</f>
        <v>0</v>
      </c>
      <c r="BI258" s="175">
        <f>IF(N258="nulová",J258,0)</f>
        <v>0</v>
      </c>
      <c r="BJ258" s="17" t="s">
        <v>78</v>
      </c>
      <c r="BK258" s="175">
        <f>ROUND(I258*H258,2)</f>
        <v>0</v>
      </c>
      <c r="BL258" s="17" t="s">
        <v>122</v>
      </c>
      <c r="BM258" s="174" t="s">
        <v>343</v>
      </c>
    </row>
    <row r="259" spans="2:51" s="15" customFormat="1" ht="12">
      <c r="B259" s="204"/>
      <c r="D259" s="177" t="s">
        <v>123</v>
      </c>
      <c r="E259" s="205" t="s">
        <v>1</v>
      </c>
      <c r="F259" s="206" t="s">
        <v>313</v>
      </c>
      <c r="H259" s="205" t="s">
        <v>1</v>
      </c>
      <c r="I259" s="207"/>
      <c r="L259" s="204"/>
      <c r="M259" s="208"/>
      <c r="N259" s="209"/>
      <c r="O259" s="209"/>
      <c r="P259" s="209"/>
      <c r="Q259" s="209"/>
      <c r="R259" s="209"/>
      <c r="S259" s="209"/>
      <c r="T259" s="210"/>
      <c r="AT259" s="205" t="s">
        <v>123</v>
      </c>
      <c r="AU259" s="205" t="s">
        <v>79</v>
      </c>
      <c r="AV259" s="15" t="s">
        <v>78</v>
      </c>
      <c r="AW259" s="15" t="s">
        <v>29</v>
      </c>
      <c r="AX259" s="15" t="s">
        <v>72</v>
      </c>
      <c r="AY259" s="205" t="s">
        <v>118</v>
      </c>
    </row>
    <row r="260" spans="2:51" s="13" customFormat="1" ht="12">
      <c r="B260" s="176"/>
      <c r="D260" s="177" t="s">
        <v>123</v>
      </c>
      <c r="E260" s="178" t="s">
        <v>1</v>
      </c>
      <c r="F260" s="179" t="s">
        <v>314</v>
      </c>
      <c r="H260" s="180">
        <v>35.5</v>
      </c>
      <c r="I260" s="181"/>
      <c r="L260" s="176"/>
      <c r="M260" s="182"/>
      <c r="N260" s="183"/>
      <c r="O260" s="183"/>
      <c r="P260" s="183"/>
      <c r="Q260" s="183"/>
      <c r="R260" s="183"/>
      <c r="S260" s="183"/>
      <c r="T260" s="184"/>
      <c r="AT260" s="178" t="s">
        <v>123</v>
      </c>
      <c r="AU260" s="178" t="s">
        <v>79</v>
      </c>
      <c r="AV260" s="13" t="s">
        <v>79</v>
      </c>
      <c r="AW260" s="13" t="s">
        <v>29</v>
      </c>
      <c r="AX260" s="13" t="s">
        <v>72</v>
      </c>
      <c r="AY260" s="178" t="s">
        <v>118</v>
      </c>
    </row>
    <row r="261" spans="2:51" s="14" customFormat="1" ht="12">
      <c r="B261" s="185"/>
      <c r="D261" s="177" t="s">
        <v>123</v>
      </c>
      <c r="E261" s="186" t="s">
        <v>1</v>
      </c>
      <c r="F261" s="187" t="s">
        <v>124</v>
      </c>
      <c r="H261" s="188">
        <v>35.5</v>
      </c>
      <c r="I261" s="189"/>
      <c r="L261" s="185"/>
      <c r="M261" s="190"/>
      <c r="N261" s="191"/>
      <c r="O261" s="191"/>
      <c r="P261" s="191"/>
      <c r="Q261" s="191"/>
      <c r="R261" s="191"/>
      <c r="S261" s="191"/>
      <c r="T261" s="192"/>
      <c r="AT261" s="186" t="s">
        <v>123</v>
      </c>
      <c r="AU261" s="186" t="s">
        <v>79</v>
      </c>
      <c r="AV261" s="14" t="s">
        <v>122</v>
      </c>
      <c r="AW261" s="14" t="s">
        <v>29</v>
      </c>
      <c r="AX261" s="14" t="s">
        <v>78</v>
      </c>
      <c r="AY261" s="186" t="s">
        <v>118</v>
      </c>
    </row>
    <row r="262" spans="1:65" s="2" customFormat="1" ht="24" customHeight="1">
      <c r="A262" s="32"/>
      <c r="B262" s="161"/>
      <c r="C262" s="162" t="s">
        <v>344</v>
      </c>
      <c r="D262" s="162" t="s">
        <v>120</v>
      </c>
      <c r="E262" s="163" t="s">
        <v>345</v>
      </c>
      <c r="F262" s="164" t="s">
        <v>346</v>
      </c>
      <c r="G262" s="165" t="s">
        <v>135</v>
      </c>
      <c r="H262" s="166">
        <v>31.92</v>
      </c>
      <c r="I262" s="167"/>
      <c r="J262" s="168">
        <f>ROUND(I262*H262,2)</f>
        <v>0</v>
      </c>
      <c r="K262" s="169"/>
      <c r="L262" s="33"/>
      <c r="M262" s="170" t="s">
        <v>1</v>
      </c>
      <c r="N262" s="171" t="s">
        <v>37</v>
      </c>
      <c r="O262" s="58"/>
      <c r="P262" s="172">
        <f>O262*H262</f>
        <v>0</v>
      </c>
      <c r="Q262" s="172">
        <v>0.93779</v>
      </c>
      <c r="R262" s="172">
        <f>Q262*H262</f>
        <v>29.934256800000004</v>
      </c>
      <c r="S262" s="172">
        <v>0</v>
      </c>
      <c r="T262" s="173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4" t="s">
        <v>122</v>
      </c>
      <c r="AT262" s="174" t="s">
        <v>120</v>
      </c>
      <c r="AU262" s="174" t="s">
        <v>79</v>
      </c>
      <c r="AY262" s="17" t="s">
        <v>118</v>
      </c>
      <c r="BE262" s="175">
        <f>IF(N262="základní",J262,0)</f>
        <v>0</v>
      </c>
      <c r="BF262" s="175">
        <f>IF(N262="snížená",J262,0)</f>
        <v>0</v>
      </c>
      <c r="BG262" s="175">
        <f>IF(N262="zákl. přenesená",J262,0)</f>
        <v>0</v>
      </c>
      <c r="BH262" s="175">
        <f>IF(N262="sníž. přenesená",J262,0)</f>
        <v>0</v>
      </c>
      <c r="BI262" s="175">
        <f>IF(N262="nulová",J262,0)</f>
        <v>0</v>
      </c>
      <c r="BJ262" s="17" t="s">
        <v>78</v>
      </c>
      <c r="BK262" s="175">
        <f>ROUND(I262*H262,2)</f>
        <v>0</v>
      </c>
      <c r="BL262" s="17" t="s">
        <v>122</v>
      </c>
      <c r="BM262" s="174" t="s">
        <v>347</v>
      </c>
    </row>
    <row r="263" spans="2:51" s="15" customFormat="1" ht="12">
      <c r="B263" s="204"/>
      <c r="D263" s="177" t="s">
        <v>123</v>
      </c>
      <c r="E263" s="205" t="s">
        <v>1</v>
      </c>
      <c r="F263" s="206" t="s">
        <v>348</v>
      </c>
      <c r="H263" s="205" t="s">
        <v>1</v>
      </c>
      <c r="I263" s="207"/>
      <c r="L263" s="204"/>
      <c r="M263" s="208"/>
      <c r="N263" s="209"/>
      <c r="O263" s="209"/>
      <c r="P263" s="209"/>
      <c r="Q263" s="209"/>
      <c r="R263" s="209"/>
      <c r="S263" s="209"/>
      <c r="T263" s="210"/>
      <c r="AT263" s="205" t="s">
        <v>123</v>
      </c>
      <c r="AU263" s="205" t="s">
        <v>79</v>
      </c>
      <c r="AV263" s="15" t="s">
        <v>78</v>
      </c>
      <c r="AW263" s="15" t="s">
        <v>29</v>
      </c>
      <c r="AX263" s="15" t="s">
        <v>72</v>
      </c>
      <c r="AY263" s="205" t="s">
        <v>118</v>
      </c>
    </row>
    <row r="264" spans="2:51" s="13" customFormat="1" ht="12">
      <c r="B264" s="176"/>
      <c r="D264" s="177" t="s">
        <v>123</v>
      </c>
      <c r="E264" s="178" t="s">
        <v>1</v>
      </c>
      <c r="F264" s="179" t="s">
        <v>312</v>
      </c>
      <c r="H264" s="180">
        <v>31.92</v>
      </c>
      <c r="I264" s="181"/>
      <c r="L264" s="176"/>
      <c r="M264" s="182"/>
      <c r="N264" s="183"/>
      <c r="O264" s="183"/>
      <c r="P264" s="183"/>
      <c r="Q264" s="183"/>
      <c r="R264" s="183"/>
      <c r="S264" s="183"/>
      <c r="T264" s="184"/>
      <c r="AT264" s="178" t="s">
        <v>123</v>
      </c>
      <c r="AU264" s="178" t="s">
        <v>79</v>
      </c>
      <c r="AV264" s="13" t="s">
        <v>79</v>
      </c>
      <c r="AW264" s="13" t="s">
        <v>29</v>
      </c>
      <c r="AX264" s="13" t="s">
        <v>72</v>
      </c>
      <c r="AY264" s="178" t="s">
        <v>118</v>
      </c>
    </row>
    <row r="265" spans="2:51" s="14" customFormat="1" ht="12">
      <c r="B265" s="185"/>
      <c r="D265" s="177" t="s">
        <v>123</v>
      </c>
      <c r="E265" s="186" t="s">
        <v>1</v>
      </c>
      <c r="F265" s="187" t="s">
        <v>124</v>
      </c>
      <c r="H265" s="188">
        <v>31.92</v>
      </c>
      <c r="I265" s="189"/>
      <c r="L265" s="185"/>
      <c r="M265" s="190"/>
      <c r="N265" s="191"/>
      <c r="O265" s="191"/>
      <c r="P265" s="191"/>
      <c r="Q265" s="191"/>
      <c r="R265" s="191"/>
      <c r="S265" s="191"/>
      <c r="T265" s="192"/>
      <c r="AT265" s="186" t="s">
        <v>123</v>
      </c>
      <c r="AU265" s="186" t="s">
        <v>79</v>
      </c>
      <c r="AV265" s="14" t="s">
        <v>122</v>
      </c>
      <c r="AW265" s="14" t="s">
        <v>29</v>
      </c>
      <c r="AX265" s="14" t="s">
        <v>78</v>
      </c>
      <c r="AY265" s="186" t="s">
        <v>118</v>
      </c>
    </row>
    <row r="266" spans="1:65" s="2" customFormat="1" ht="16.5" customHeight="1">
      <c r="A266" s="32"/>
      <c r="B266" s="161"/>
      <c r="C266" s="193" t="s">
        <v>349</v>
      </c>
      <c r="D266" s="193" t="s">
        <v>151</v>
      </c>
      <c r="E266" s="194" t="s">
        <v>350</v>
      </c>
      <c r="F266" s="195" t="s">
        <v>351</v>
      </c>
      <c r="G266" s="196" t="s">
        <v>135</v>
      </c>
      <c r="H266" s="197">
        <v>4.788</v>
      </c>
      <c r="I266" s="198"/>
      <c r="J266" s="199">
        <f>ROUND(I266*H266,2)</f>
        <v>0</v>
      </c>
      <c r="K266" s="200"/>
      <c r="L266" s="201"/>
      <c r="M266" s="202" t="s">
        <v>1</v>
      </c>
      <c r="N266" s="203" t="s">
        <v>37</v>
      </c>
      <c r="O266" s="58"/>
      <c r="P266" s="172">
        <f>O266*H266</f>
        <v>0</v>
      </c>
      <c r="Q266" s="172">
        <v>0.54</v>
      </c>
      <c r="R266" s="172">
        <f>Q266*H266</f>
        <v>2.5855200000000003</v>
      </c>
      <c r="S266" s="172">
        <v>0</v>
      </c>
      <c r="T266" s="173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4" t="s">
        <v>144</v>
      </c>
      <c r="AT266" s="174" t="s">
        <v>151</v>
      </c>
      <c r="AU266" s="174" t="s">
        <v>79</v>
      </c>
      <c r="AY266" s="17" t="s">
        <v>118</v>
      </c>
      <c r="BE266" s="175">
        <f>IF(N266="základní",J266,0)</f>
        <v>0</v>
      </c>
      <c r="BF266" s="175">
        <f>IF(N266="snížená",J266,0)</f>
        <v>0</v>
      </c>
      <c r="BG266" s="175">
        <f>IF(N266="zákl. přenesená",J266,0)</f>
        <v>0</v>
      </c>
      <c r="BH266" s="175">
        <f>IF(N266="sníž. přenesená",J266,0)</f>
        <v>0</v>
      </c>
      <c r="BI266" s="175">
        <f>IF(N266="nulová",J266,0)</f>
        <v>0</v>
      </c>
      <c r="BJ266" s="17" t="s">
        <v>78</v>
      </c>
      <c r="BK266" s="175">
        <f>ROUND(I266*H266,2)</f>
        <v>0</v>
      </c>
      <c r="BL266" s="17" t="s">
        <v>122</v>
      </c>
      <c r="BM266" s="174" t="s">
        <v>352</v>
      </c>
    </row>
    <row r="267" spans="2:51" s="15" customFormat="1" ht="12">
      <c r="B267" s="204"/>
      <c r="D267" s="177" t="s">
        <v>123</v>
      </c>
      <c r="E267" s="205" t="s">
        <v>1</v>
      </c>
      <c r="F267" s="206" t="s">
        <v>348</v>
      </c>
      <c r="H267" s="205" t="s">
        <v>1</v>
      </c>
      <c r="I267" s="207"/>
      <c r="L267" s="204"/>
      <c r="M267" s="208"/>
      <c r="N267" s="209"/>
      <c r="O267" s="209"/>
      <c r="P267" s="209"/>
      <c r="Q267" s="209"/>
      <c r="R267" s="209"/>
      <c r="S267" s="209"/>
      <c r="T267" s="210"/>
      <c r="AT267" s="205" t="s">
        <v>123</v>
      </c>
      <c r="AU267" s="205" t="s">
        <v>79</v>
      </c>
      <c r="AV267" s="15" t="s">
        <v>78</v>
      </c>
      <c r="AW267" s="15" t="s">
        <v>29</v>
      </c>
      <c r="AX267" s="15" t="s">
        <v>72</v>
      </c>
      <c r="AY267" s="205" t="s">
        <v>118</v>
      </c>
    </row>
    <row r="268" spans="2:51" s="13" customFormat="1" ht="12">
      <c r="B268" s="176"/>
      <c r="D268" s="177" t="s">
        <v>123</v>
      </c>
      <c r="E268" s="178" t="s">
        <v>1</v>
      </c>
      <c r="F268" s="179" t="s">
        <v>353</v>
      </c>
      <c r="H268" s="180">
        <v>4.788</v>
      </c>
      <c r="I268" s="181"/>
      <c r="L268" s="176"/>
      <c r="M268" s="182"/>
      <c r="N268" s="183"/>
      <c r="O268" s="183"/>
      <c r="P268" s="183"/>
      <c r="Q268" s="183"/>
      <c r="R268" s="183"/>
      <c r="S268" s="183"/>
      <c r="T268" s="184"/>
      <c r="AT268" s="178" t="s">
        <v>123</v>
      </c>
      <c r="AU268" s="178" t="s">
        <v>79</v>
      </c>
      <c r="AV268" s="13" t="s">
        <v>79</v>
      </c>
      <c r="AW268" s="13" t="s">
        <v>29</v>
      </c>
      <c r="AX268" s="13" t="s">
        <v>72</v>
      </c>
      <c r="AY268" s="178" t="s">
        <v>118</v>
      </c>
    </row>
    <row r="269" spans="2:51" s="14" customFormat="1" ht="12">
      <c r="B269" s="185"/>
      <c r="D269" s="177" t="s">
        <v>123</v>
      </c>
      <c r="E269" s="186" t="s">
        <v>1</v>
      </c>
      <c r="F269" s="187" t="s">
        <v>124</v>
      </c>
      <c r="H269" s="188">
        <v>4.788</v>
      </c>
      <c r="I269" s="189"/>
      <c r="L269" s="185"/>
      <c r="M269" s="190"/>
      <c r="N269" s="191"/>
      <c r="O269" s="191"/>
      <c r="P269" s="191"/>
      <c r="Q269" s="191"/>
      <c r="R269" s="191"/>
      <c r="S269" s="191"/>
      <c r="T269" s="192"/>
      <c r="AT269" s="186" t="s">
        <v>123</v>
      </c>
      <c r="AU269" s="186" t="s">
        <v>79</v>
      </c>
      <c r="AV269" s="14" t="s">
        <v>122</v>
      </c>
      <c r="AW269" s="14" t="s">
        <v>29</v>
      </c>
      <c r="AX269" s="14" t="s">
        <v>78</v>
      </c>
      <c r="AY269" s="186" t="s">
        <v>118</v>
      </c>
    </row>
    <row r="270" spans="2:63" s="12" customFormat="1" ht="22.9" customHeight="1">
      <c r="B270" s="148"/>
      <c r="D270" s="149" t="s">
        <v>71</v>
      </c>
      <c r="E270" s="159" t="s">
        <v>144</v>
      </c>
      <c r="F270" s="159" t="s">
        <v>354</v>
      </c>
      <c r="I270" s="151"/>
      <c r="J270" s="160">
        <f>BK270</f>
        <v>0</v>
      </c>
      <c r="L270" s="148"/>
      <c r="M270" s="153"/>
      <c r="N270" s="154"/>
      <c r="O270" s="154"/>
      <c r="P270" s="155">
        <f>SUM(P271:P282)</f>
        <v>0</v>
      </c>
      <c r="Q270" s="154"/>
      <c r="R270" s="155">
        <f>SUM(R271:R282)</f>
        <v>8.10625497</v>
      </c>
      <c r="S270" s="154"/>
      <c r="T270" s="156">
        <f>SUM(T271:T282)</f>
        <v>0</v>
      </c>
      <c r="AR270" s="149" t="s">
        <v>78</v>
      </c>
      <c r="AT270" s="157" t="s">
        <v>71</v>
      </c>
      <c r="AU270" s="157" t="s">
        <v>78</v>
      </c>
      <c r="AY270" s="149" t="s">
        <v>118</v>
      </c>
      <c r="BK270" s="158">
        <f>SUM(BK271:BK282)</f>
        <v>0</v>
      </c>
    </row>
    <row r="271" spans="1:65" s="2" customFormat="1" ht="24" customHeight="1">
      <c r="A271" s="32"/>
      <c r="B271" s="161"/>
      <c r="C271" s="162" t="s">
        <v>355</v>
      </c>
      <c r="D271" s="162" t="s">
        <v>120</v>
      </c>
      <c r="E271" s="163" t="s">
        <v>356</v>
      </c>
      <c r="F271" s="164" t="s">
        <v>357</v>
      </c>
      <c r="G271" s="165" t="s">
        <v>188</v>
      </c>
      <c r="H271" s="166">
        <v>57</v>
      </c>
      <c r="I271" s="167"/>
      <c r="J271" s="168">
        <f>ROUND(I271*H271,2)</f>
        <v>0</v>
      </c>
      <c r="K271" s="169"/>
      <c r="L271" s="33"/>
      <c r="M271" s="170" t="s">
        <v>1</v>
      </c>
      <c r="N271" s="171" t="s">
        <v>37</v>
      </c>
      <c r="O271" s="58"/>
      <c r="P271" s="172">
        <f>O271*H271</f>
        <v>0</v>
      </c>
      <c r="Q271" s="172">
        <v>1E-05</v>
      </c>
      <c r="R271" s="172">
        <f>Q271*H271</f>
        <v>0.0005700000000000001</v>
      </c>
      <c r="S271" s="172">
        <v>0</v>
      </c>
      <c r="T271" s="173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4" t="s">
        <v>122</v>
      </c>
      <c r="AT271" s="174" t="s">
        <v>120</v>
      </c>
      <c r="AU271" s="174" t="s">
        <v>79</v>
      </c>
      <c r="AY271" s="17" t="s">
        <v>118</v>
      </c>
      <c r="BE271" s="175">
        <f>IF(N271="základní",J271,0)</f>
        <v>0</v>
      </c>
      <c r="BF271" s="175">
        <f>IF(N271="snížená",J271,0)</f>
        <v>0</v>
      </c>
      <c r="BG271" s="175">
        <f>IF(N271="zákl. přenesená",J271,0)</f>
        <v>0</v>
      </c>
      <c r="BH271" s="175">
        <f>IF(N271="sníž. přenesená",J271,0)</f>
        <v>0</v>
      </c>
      <c r="BI271" s="175">
        <f>IF(N271="nulová",J271,0)</f>
        <v>0</v>
      </c>
      <c r="BJ271" s="17" t="s">
        <v>78</v>
      </c>
      <c r="BK271" s="175">
        <f>ROUND(I271*H271,2)</f>
        <v>0</v>
      </c>
      <c r="BL271" s="17" t="s">
        <v>122</v>
      </c>
      <c r="BM271" s="174" t="s">
        <v>358</v>
      </c>
    </row>
    <row r="272" spans="2:51" s="13" customFormat="1" ht="12">
      <c r="B272" s="176"/>
      <c r="D272" s="177" t="s">
        <v>123</v>
      </c>
      <c r="E272" s="178" t="s">
        <v>1</v>
      </c>
      <c r="F272" s="179" t="s">
        <v>359</v>
      </c>
      <c r="H272" s="180">
        <v>57</v>
      </c>
      <c r="I272" s="181"/>
      <c r="L272" s="176"/>
      <c r="M272" s="182"/>
      <c r="N272" s="183"/>
      <c r="O272" s="183"/>
      <c r="P272" s="183"/>
      <c r="Q272" s="183"/>
      <c r="R272" s="183"/>
      <c r="S272" s="183"/>
      <c r="T272" s="184"/>
      <c r="AT272" s="178" t="s">
        <v>123</v>
      </c>
      <c r="AU272" s="178" t="s">
        <v>79</v>
      </c>
      <c r="AV272" s="13" t="s">
        <v>79</v>
      </c>
      <c r="AW272" s="13" t="s">
        <v>29</v>
      </c>
      <c r="AX272" s="13" t="s">
        <v>72</v>
      </c>
      <c r="AY272" s="178" t="s">
        <v>118</v>
      </c>
    </row>
    <row r="273" spans="2:51" s="14" customFormat="1" ht="12">
      <c r="B273" s="185"/>
      <c r="D273" s="177" t="s">
        <v>123</v>
      </c>
      <c r="E273" s="186" t="s">
        <v>1</v>
      </c>
      <c r="F273" s="187" t="s">
        <v>124</v>
      </c>
      <c r="H273" s="188">
        <v>57</v>
      </c>
      <c r="I273" s="189"/>
      <c r="L273" s="185"/>
      <c r="M273" s="190"/>
      <c r="N273" s="191"/>
      <c r="O273" s="191"/>
      <c r="P273" s="191"/>
      <c r="Q273" s="191"/>
      <c r="R273" s="191"/>
      <c r="S273" s="191"/>
      <c r="T273" s="192"/>
      <c r="AT273" s="186" t="s">
        <v>123</v>
      </c>
      <c r="AU273" s="186" t="s">
        <v>79</v>
      </c>
      <c r="AV273" s="14" t="s">
        <v>122</v>
      </c>
      <c r="AW273" s="14" t="s">
        <v>29</v>
      </c>
      <c r="AX273" s="14" t="s">
        <v>78</v>
      </c>
      <c r="AY273" s="186" t="s">
        <v>118</v>
      </c>
    </row>
    <row r="274" spans="1:65" s="2" customFormat="1" ht="16.5" customHeight="1">
      <c r="A274" s="32"/>
      <c r="B274" s="161"/>
      <c r="C274" s="193" t="s">
        <v>360</v>
      </c>
      <c r="D274" s="193" t="s">
        <v>151</v>
      </c>
      <c r="E274" s="194" t="s">
        <v>361</v>
      </c>
      <c r="F274" s="195" t="s">
        <v>362</v>
      </c>
      <c r="G274" s="196" t="s">
        <v>188</v>
      </c>
      <c r="H274" s="197">
        <v>57</v>
      </c>
      <c r="I274" s="198"/>
      <c r="J274" s="199">
        <f>ROUND(I274*H274,2)</f>
        <v>0</v>
      </c>
      <c r="K274" s="200"/>
      <c r="L274" s="201"/>
      <c r="M274" s="202" t="s">
        <v>1</v>
      </c>
      <c r="N274" s="203" t="s">
        <v>37</v>
      </c>
      <c r="O274" s="58"/>
      <c r="P274" s="172">
        <f>O274*H274</f>
        <v>0</v>
      </c>
      <c r="Q274" s="172">
        <v>0.00469</v>
      </c>
      <c r="R274" s="172">
        <f>Q274*H274</f>
        <v>0.26732999999999996</v>
      </c>
      <c r="S274" s="172">
        <v>0</v>
      </c>
      <c r="T274" s="173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4" t="s">
        <v>144</v>
      </c>
      <c r="AT274" s="174" t="s">
        <v>151</v>
      </c>
      <c r="AU274" s="174" t="s">
        <v>79</v>
      </c>
      <c r="AY274" s="17" t="s">
        <v>118</v>
      </c>
      <c r="BE274" s="175">
        <f>IF(N274="základní",J274,0)</f>
        <v>0</v>
      </c>
      <c r="BF274" s="175">
        <f>IF(N274="snížená",J274,0)</f>
        <v>0</v>
      </c>
      <c r="BG274" s="175">
        <f>IF(N274="zákl. přenesená",J274,0)</f>
        <v>0</v>
      </c>
      <c r="BH274" s="175">
        <f>IF(N274="sníž. přenesená",J274,0)</f>
        <v>0</v>
      </c>
      <c r="BI274" s="175">
        <f>IF(N274="nulová",J274,0)</f>
        <v>0</v>
      </c>
      <c r="BJ274" s="17" t="s">
        <v>78</v>
      </c>
      <c r="BK274" s="175">
        <f>ROUND(I274*H274,2)</f>
        <v>0</v>
      </c>
      <c r="BL274" s="17" t="s">
        <v>122</v>
      </c>
      <c r="BM274" s="174" t="s">
        <v>363</v>
      </c>
    </row>
    <row r="275" spans="1:65" s="2" customFormat="1" ht="24" customHeight="1">
      <c r="A275" s="32"/>
      <c r="B275" s="161"/>
      <c r="C275" s="162" t="s">
        <v>364</v>
      </c>
      <c r="D275" s="162" t="s">
        <v>120</v>
      </c>
      <c r="E275" s="163" t="s">
        <v>365</v>
      </c>
      <c r="F275" s="164" t="s">
        <v>366</v>
      </c>
      <c r="G275" s="165" t="s">
        <v>142</v>
      </c>
      <c r="H275" s="166">
        <v>4</v>
      </c>
      <c r="I275" s="167"/>
      <c r="J275" s="168">
        <f>ROUND(I275*H275,2)</f>
        <v>0</v>
      </c>
      <c r="K275" s="169"/>
      <c r="L275" s="33"/>
      <c r="M275" s="170" t="s">
        <v>1</v>
      </c>
      <c r="N275" s="171" t="s">
        <v>37</v>
      </c>
      <c r="O275" s="58"/>
      <c r="P275" s="172">
        <f>O275*H275</f>
        <v>0</v>
      </c>
      <c r="Q275" s="172">
        <v>0</v>
      </c>
      <c r="R275" s="172">
        <f>Q275*H275</f>
        <v>0</v>
      </c>
      <c r="S275" s="172">
        <v>0</v>
      </c>
      <c r="T275" s="173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4" t="s">
        <v>122</v>
      </c>
      <c r="AT275" s="174" t="s">
        <v>120</v>
      </c>
      <c r="AU275" s="174" t="s">
        <v>79</v>
      </c>
      <c r="AY275" s="17" t="s">
        <v>118</v>
      </c>
      <c r="BE275" s="175">
        <f>IF(N275="základní",J275,0)</f>
        <v>0</v>
      </c>
      <c r="BF275" s="175">
        <f>IF(N275="snížená",J275,0)</f>
        <v>0</v>
      </c>
      <c r="BG275" s="175">
        <f>IF(N275="zákl. přenesená",J275,0)</f>
        <v>0</v>
      </c>
      <c r="BH275" s="175">
        <f>IF(N275="sníž. přenesená",J275,0)</f>
        <v>0</v>
      </c>
      <c r="BI275" s="175">
        <f>IF(N275="nulová",J275,0)</f>
        <v>0</v>
      </c>
      <c r="BJ275" s="17" t="s">
        <v>78</v>
      </c>
      <c r="BK275" s="175">
        <f>ROUND(I275*H275,2)</f>
        <v>0</v>
      </c>
      <c r="BL275" s="17" t="s">
        <v>122</v>
      </c>
      <c r="BM275" s="174" t="s">
        <v>367</v>
      </c>
    </row>
    <row r="276" spans="2:51" s="13" customFormat="1" ht="12">
      <c r="B276" s="176"/>
      <c r="D276" s="177" t="s">
        <v>123</v>
      </c>
      <c r="E276" s="178" t="s">
        <v>1</v>
      </c>
      <c r="F276" s="179" t="s">
        <v>122</v>
      </c>
      <c r="H276" s="180">
        <v>4</v>
      </c>
      <c r="I276" s="181"/>
      <c r="L276" s="176"/>
      <c r="M276" s="182"/>
      <c r="N276" s="183"/>
      <c r="O276" s="183"/>
      <c r="P276" s="183"/>
      <c r="Q276" s="183"/>
      <c r="R276" s="183"/>
      <c r="S276" s="183"/>
      <c r="T276" s="184"/>
      <c r="AT276" s="178" t="s">
        <v>123</v>
      </c>
      <c r="AU276" s="178" t="s">
        <v>79</v>
      </c>
      <c r="AV276" s="13" t="s">
        <v>79</v>
      </c>
      <c r="AW276" s="13" t="s">
        <v>29</v>
      </c>
      <c r="AX276" s="13" t="s">
        <v>72</v>
      </c>
      <c r="AY276" s="178" t="s">
        <v>118</v>
      </c>
    </row>
    <row r="277" spans="2:51" s="14" customFormat="1" ht="12">
      <c r="B277" s="185"/>
      <c r="D277" s="177" t="s">
        <v>123</v>
      </c>
      <c r="E277" s="186" t="s">
        <v>1</v>
      </c>
      <c r="F277" s="187" t="s">
        <v>124</v>
      </c>
      <c r="H277" s="188">
        <v>4</v>
      </c>
      <c r="I277" s="189"/>
      <c r="L277" s="185"/>
      <c r="M277" s="190"/>
      <c r="N277" s="191"/>
      <c r="O277" s="191"/>
      <c r="P277" s="191"/>
      <c r="Q277" s="191"/>
      <c r="R277" s="191"/>
      <c r="S277" s="191"/>
      <c r="T277" s="192"/>
      <c r="AT277" s="186" t="s">
        <v>123</v>
      </c>
      <c r="AU277" s="186" t="s">
        <v>79</v>
      </c>
      <c r="AV277" s="14" t="s">
        <v>122</v>
      </c>
      <c r="AW277" s="14" t="s">
        <v>29</v>
      </c>
      <c r="AX277" s="14" t="s">
        <v>78</v>
      </c>
      <c r="AY277" s="186" t="s">
        <v>118</v>
      </c>
    </row>
    <row r="278" spans="1:65" s="2" customFormat="1" ht="16.5" customHeight="1">
      <c r="A278" s="32"/>
      <c r="B278" s="161"/>
      <c r="C278" s="193" t="s">
        <v>368</v>
      </c>
      <c r="D278" s="193" t="s">
        <v>151</v>
      </c>
      <c r="E278" s="194" t="s">
        <v>369</v>
      </c>
      <c r="F278" s="195" t="s">
        <v>370</v>
      </c>
      <c r="G278" s="196" t="s">
        <v>142</v>
      </c>
      <c r="H278" s="197">
        <v>4</v>
      </c>
      <c r="I278" s="198"/>
      <c r="J278" s="199">
        <f>ROUND(I278*H278,2)</f>
        <v>0</v>
      </c>
      <c r="K278" s="200"/>
      <c r="L278" s="201"/>
      <c r="M278" s="202" t="s">
        <v>1</v>
      </c>
      <c r="N278" s="203" t="s">
        <v>37</v>
      </c>
      <c r="O278" s="58"/>
      <c r="P278" s="172">
        <f>O278*H278</f>
        <v>0</v>
      </c>
      <c r="Q278" s="172">
        <v>0.00125</v>
      </c>
      <c r="R278" s="172">
        <f>Q278*H278</f>
        <v>0.005</v>
      </c>
      <c r="S278" s="172">
        <v>0</v>
      </c>
      <c r="T278" s="173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4" t="s">
        <v>144</v>
      </c>
      <c r="AT278" s="174" t="s">
        <v>151</v>
      </c>
      <c r="AU278" s="174" t="s">
        <v>79</v>
      </c>
      <c r="AY278" s="17" t="s">
        <v>118</v>
      </c>
      <c r="BE278" s="175">
        <f>IF(N278="základní",J278,0)</f>
        <v>0</v>
      </c>
      <c r="BF278" s="175">
        <f>IF(N278="snížená",J278,0)</f>
        <v>0</v>
      </c>
      <c r="BG278" s="175">
        <f>IF(N278="zákl. přenesená",J278,0)</f>
        <v>0</v>
      </c>
      <c r="BH278" s="175">
        <f>IF(N278="sníž. přenesená",J278,0)</f>
        <v>0</v>
      </c>
      <c r="BI278" s="175">
        <f>IF(N278="nulová",J278,0)</f>
        <v>0</v>
      </c>
      <c r="BJ278" s="17" t="s">
        <v>78</v>
      </c>
      <c r="BK278" s="175">
        <f>ROUND(I278*H278,2)</f>
        <v>0</v>
      </c>
      <c r="BL278" s="17" t="s">
        <v>122</v>
      </c>
      <c r="BM278" s="174" t="s">
        <v>371</v>
      </c>
    </row>
    <row r="279" spans="1:65" s="2" customFormat="1" ht="24" customHeight="1">
      <c r="A279" s="32"/>
      <c r="B279" s="161"/>
      <c r="C279" s="162" t="s">
        <v>372</v>
      </c>
      <c r="D279" s="162" t="s">
        <v>120</v>
      </c>
      <c r="E279" s="163" t="s">
        <v>373</v>
      </c>
      <c r="F279" s="164" t="s">
        <v>374</v>
      </c>
      <c r="G279" s="165" t="s">
        <v>129</v>
      </c>
      <c r="H279" s="166">
        <v>3.193</v>
      </c>
      <c r="I279" s="167"/>
      <c r="J279" s="168">
        <f>ROUND(I279*H279,2)</f>
        <v>0</v>
      </c>
      <c r="K279" s="169"/>
      <c r="L279" s="33"/>
      <c r="M279" s="170" t="s">
        <v>1</v>
      </c>
      <c r="N279" s="171" t="s">
        <v>37</v>
      </c>
      <c r="O279" s="58"/>
      <c r="P279" s="172">
        <f>O279*H279</f>
        <v>0</v>
      </c>
      <c r="Q279" s="172">
        <v>2.45329</v>
      </c>
      <c r="R279" s="172">
        <f>Q279*H279</f>
        <v>7.83335497</v>
      </c>
      <c r="S279" s="172">
        <v>0</v>
      </c>
      <c r="T279" s="173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4" t="s">
        <v>122</v>
      </c>
      <c r="AT279" s="174" t="s">
        <v>120</v>
      </c>
      <c r="AU279" s="174" t="s">
        <v>79</v>
      </c>
      <c r="AY279" s="17" t="s">
        <v>118</v>
      </c>
      <c r="BE279" s="175">
        <f>IF(N279="základní",J279,0)</f>
        <v>0</v>
      </c>
      <c r="BF279" s="175">
        <f>IF(N279="snížená",J279,0)</f>
        <v>0</v>
      </c>
      <c r="BG279" s="175">
        <f>IF(N279="zákl. přenesená",J279,0)</f>
        <v>0</v>
      </c>
      <c r="BH279" s="175">
        <f>IF(N279="sníž. přenesená",J279,0)</f>
        <v>0</v>
      </c>
      <c r="BI279" s="175">
        <f>IF(N279="nulová",J279,0)</f>
        <v>0</v>
      </c>
      <c r="BJ279" s="17" t="s">
        <v>78</v>
      </c>
      <c r="BK279" s="175">
        <f>ROUND(I279*H279,2)</f>
        <v>0</v>
      </c>
      <c r="BL279" s="17" t="s">
        <v>122</v>
      </c>
      <c r="BM279" s="174" t="s">
        <v>375</v>
      </c>
    </row>
    <row r="280" spans="2:51" s="15" customFormat="1" ht="12">
      <c r="B280" s="204"/>
      <c r="D280" s="177" t="s">
        <v>123</v>
      </c>
      <c r="E280" s="205" t="s">
        <v>1</v>
      </c>
      <c r="F280" s="206" t="s">
        <v>376</v>
      </c>
      <c r="H280" s="205" t="s">
        <v>1</v>
      </c>
      <c r="I280" s="207"/>
      <c r="L280" s="204"/>
      <c r="M280" s="208"/>
      <c r="N280" s="209"/>
      <c r="O280" s="209"/>
      <c r="P280" s="209"/>
      <c r="Q280" s="209"/>
      <c r="R280" s="209"/>
      <c r="S280" s="209"/>
      <c r="T280" s="210"/>
      <c r="AT280" s="205" t="s">
        <v>123</v>
      </c>
      <c r="AU280" s="205" t="s">
        <v>79</v>
      </c>
      <c r="AV280" s="15" t="s">
        <v>78</v>
      </c>
      <c r="AW280" s="15" t="s">
        <v>29</v>
      </c>
      <c r="AX280" s="15" t="s">
        <v>72</v>
      </c>
      <c r="AY280" s="205" t="s">
        <v>118</v>
      </c>
    </row>
    <row r="281" spans="2:51" s="13" customFormat="1" ht="12">
      <c r="B281" s="176"/>
      <c r="D281" s="177" t="s">
        <v>123</v>
      </c>
      <c r="E281" s="178" t="s">
        <v>1</v>
      </c>
      <c r="F281" s="179" t="s">
        <v>377</v>
      </c>
      <c r="H281" s="180">
        <v>3.193</v>
      </c>
      <c r="I281" s="181"/>
      <c r="L281" s="176"/>
      <c r="M281" s="182"/>
      <c r="N281" s="183"/>
      <c r="O281" s="183"/>
      <c r="P281" s="183"/>
      <c r="Q281" s="183"/>
      <c r="R281" s="183"/>
      <c r="S281" s="183"/>
      <c r="T281" s="184"/>
      <c r="AT281" s="178" t="s">
        <v>123</v>
      </c>
      <c r="AU281" s="178" t="s">
        <v>79</v>
      </c>
      <c r="AV281" s="13" t="s">
        <v>79</v>
      </c>
      <c r="AW281" s="13" t="s">
        <v>29</v>
      </c>
      <c r="AX281" s="13" t="s">
        <v>72</v>
      </c>
      <c r="AY281" s="178" t="s">
        <v>118</v>
      </c>
    </row>
    <row r="282" spans="2:51" s="14" customFormat="1" ht="12">
      <c r="B282" s="185"/>
      <c r="D282" s="177" t="s">
        <v>123</v>
      </c>
      <c r="E282" s="186" t="s">
        <v>1</v>
      </c>
      <c r="F282" s="187" t="s">
        <v>124</v>
      </c>
      <c r="H282" s="188">
        <v>3.193</v>
      </c>
      <c r="I282" s="189"/>
      <c r="L282" s="185"/>
      <c r="M282" s="190"/>
      <c r="N282" s="191"/>
      <c r="O282" s="191"/>
      <c r="P282" s="191"/>
      <c r="Q282" s="191"/>
      <c r="R282" s="191"/>
      <c r="S282" s="191"/>
      <c r="T282" s="192"/>
      <c r="AT282" s="186" t="s">
        <v>123</v>
      </c>
      <c r="AU282" s="186" t="s">
        <v>79</v>
      </c>
      <c r="AV282" s="14" t="s">
        <v>122</v>
      </c>
      <c r="AW282" s="14" t="s">
        <v>29</v>
      </c>
      <c r="AX282" s="14" t="s">
        <v>78</v>
      </c>
      <c r="AY282" s="186" t="s">
        <v>118</v>
      </c>
    </row>
    <row r="283" spans="2:63" s="12" customFormat="1" ht="22.9" customHeight="1">
      <c r="B283" s="148"/>
      <c r="D283" s="149" t="s">
        <v>71</v>
      </c>
      <c r="E283" s="159" t="s">
        <v>147</v>
      </c>
      <c r="F283" s="159" t="s">
        <v>170</v>
      </c>
      <c r="I283" s="151"/>
      <c r="J283" s="160">
        <f>BK283</f>
        <v>0</v>
      </c>
      <c r="L283" s="148"/>
      <c r="M283" s="153"/>
      <c r="N283" s="154"/>
      <c r="O283" s="154"/>
      <c r="P283" s="155">
        <f>SUM(P284:P329)</f>
        <v>0</v>
      </c>
      <c r="Q283" s="154"/>
      <c r="R283" s="155">
        <f>SUM(R284:R329)</f>
        <v>51.19174048</v>
      </c>
      <c r="S283" s="154"/>
      <c r="T283" s="156">
        <f>SUM(T284:T329)</f>
        <v>180.00969799999996</v>
      </c>
      <c r="AR283" s="149" t="s">
        <v>78</v>
      </c>
      <c r="AT283" s="157" t="s">
        <v>71</v>
      </c>
      <c r="AU283" s="157" t="s">
        <v>78</v>
      </c>
      <c r="AY283" s="149" t="s">
        <v>118</v>
      </c>
      <c r="BK283" s="158">
        <f>SUM(BK284:BK329)</f>
        <v>0</v>
      </c>
    </row>
    <row r="284" spans="1:65" s="2" customFormat="1" ht="16.5" customHeight="1">
      <c r="A284" s="32"/>
      <c r="B284" s="161"/>
      <c r="C284" s="162" t="s">
        <v>378</v>
      </c>
      <c r="D284" s="162" t="s">
        <v>120</v>
      </c>
      <c r="E284" s="163" t="s">
        <v>379</v>
      </c>
      <c r="F284" s="164" t="s">
        <v>380</v>
      </c>
      <c r="G284" s="165" t="s">
        <v>135</v>
      </c>
      <c r="H284" s="166">
        <v>3.2</v>
      </c>
      <c r="I284" s="167"/>
      <c r="J284" s="168">
        <f>ROUND(I284*H284,2)</f>
        <v>0</v>
      </c>
      <c r="K284" s="169"/>
      <c r="L284" s="33"/>
      <c r="M284" s="170" t="s">
        <v>1</v>
      </c>
      <c r="N284" s="171" t="s">
        <v>37</v>
      </c>
      <c r="O284" s="58"/>
      <c r="P284" s="172">
        <f>O284*H284</f>
        <v>0</v>
      </c>
      <c r="Q284" s="172">
        <v>0.04622</v>
      </c>
      <c r="R284" s="172">
        <f>Q284*H284</f>
        <v>0.147904</v>
      </c>
      <c r="S284" s="172">
        <v>0</v>
      </c>
      <c r="T284" s="173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4" t="s">
        <v>122</v>
      </c>
      <c r="AT284" s="174" t="s">
        <v>120</v>
      </c>
      <c r="AU284" s="174" t="s">
        <v>79</v>
      </c>
      <c r="AY284" s="17" t="s">
        <v>118</v>
      </c>
      <c r="BE284" s="175">
        <f>IF(N284="základní",J284,0)</f>
        <v>0</v>
      </c>
      <c r="BF284" s="175">
        <f>IF(N284="snížená",J284,0)</f>
        <v>0</v>
      </c>
      <c r="BG284" s="175">
        <f>IF(N284="zákl. přenesená",J284,0)</f>
        <v>0</v>
      </c>
      <c r="BH284" s="175">
        <f>IF(N284="sníž. přenesená",J284,0)</f>
        <v>0</v>
      </c>
      <c r="BI284" s="175">
        <f>IF(N284="nulová",J284,0)</f>
        <v>0</v>
      </c>
      <c r="BJ284" s="17" t="s">
        <v>78</v>
      </c>
      <c r="BK284" s="175">
        <f>ROUND(I284*H284,2)</f>
        <v>0</v>
      </c>
      <c r="BL284" s="17" t="s">
        <v>122</v>
      </c>
      <c r="BM284" s="174" t="s">
        <v>381</v>
      </c>
    </row>
    <row r="285" spans="2:51" s="13" customFormat="1" ht="12">
      <c r="B285" s="176"/>
      <c r="D285" s="177" t="s">
        <v>123</v>
      </c>
      <c r="E285" s="178" t="s">
        <v>1</v>
      </c>
      <c r="F285" s="179" t="s">
        <v>382</v>
      </c>
      <c r="H285" s="180">
        <v>0.72</v>
      </c>
      <c r="I285" s="181"/>
      <c r="L285" s="176"/>
      <c r="M285" s="182"/>
      <c r="N285" s="183"/>
      <c r="O285" s="183"/>
      <c r="P285" s="183"/>
      <c r="Q285" s="183"/>
      <c r="R285" s="183"/>
      <c r="S285" s="183"/>
      <c r="T285" s="184"/>
      <c r="AT285" s="178" t="s">
        <v>123</v>
      </c>
      <c r="AU285" s="178" t="s">
        <v>79</v>
      </c>
      <c r="AV285" s="13" t="s">
        <v>79</v>
      </c>
      <c r="AW285" s="13" t="s">
        <v>29</v>
      </c>
      <c r="AX285" s="13" t="s">
        <v>72</v>
      </c>
      <c r="AY285" s="178" t="s">
        <v>118</v>
      </c>
    </row>
    <row r="286" spans="2:51" s="13" customFormat="1" ht="12">
      <c r="B286" s="176"/>
      <c r="D286" s="177" t="s">
        <v>123</v>
      </c>
      <c r="E286" s="178" t="s">
        <v>1</v>
      </c>
      <c r="F286" s="179" t="s">
        <v>383</v>
      </c>
      <c r="H286" s="180">
        <v>0.48</v>
      </c>
      <c r="I286" s="181"/>
      <c r="L286" s="176"/>
      <c r="M286" s="182"/>
      <c r="N286" s="183"/>
      <c r="O286" s="183"/>
      <c r="P286" s="183"/>
      <c r="Q286" s="183"/>
      <c r="R286" s="183"/>
      <c r="S286" s="183"/>
      <c r="T286" s="184"/>
      <c r="AT286" s="178" t="s">
        <v>123</v>
      </c>
      <c r="AU286" s="178" t="s">
        <v>79</v>
      </c>
      <c r="AV286" s="13" t="s">
        <v>79</v>
      </c>
      <c r="AW286" s="13" t="s">
        <v>29</v>
      </c>
      <c r="AX286" s="13" t="s">
        <v>72</v>
      </c>
      <c r="AY286" s="178" t="s">
        <v>118</v>
      </c>
    </row>
    <row r="287" spans="2:51" s="13" customFormat="1" ht="12">
      <c r="B287" s="176"/>
      <c r="D287" s="177" t="s">
        <v>123</v>
      </c>
      <c r="E287" s="178" t="s">
        <v>1</v>
      </c>
      <c r="F287" s="179" t="s">
        <v>384</v>
      </c>
      <c r="H287" s="180">
        <v>2</v>
      </c>
      <c r="I287" s="181"/>
      <c r="L287" s="176"/>
      <c r="M287" s="182"/>
      <c r="N287" s="183"/>
      <c r="O287" s="183"/>
      <c r="P287" s="183"/>
      <c r="Q287" s="183"/>
      <c r="R287" s="183"/>
      <c r="S287" s="183"/>
      <c r="T287" s="184"/>
      <c r="AT287" s="178" t="s">
        <v>123</v>
      </c>
      <c r="AU287" s="178" t="s">
        <v>79</v>
      </c>
      <c r="AV287" s="13" t="s">
        <v>79</v>
      </c>
      <c r="AW287" s="13" t="s">
        <v>29</v>
      </c>
      <c r="AX287" s="13" t="s">
        <v>72</v>
      </c>
      <c r="AY287" s="178" t="s">
        <v>118</v>
      </c>
    </row>
    <row r="288" spans="2:51" s="14" customFormat="1" ht="12">
      <c r="B288" s="185"/>
      <c r="D288" s="177" t="s">
        <v>123</v>
      </c>
      <c r="E288" s="186" t="s">
        <v>1</v>
      </c>
      <c r="F288" s="187" t="s">
        <v>124</v>
      </c>
      <c r="H288" s="188">
        <v>3.2</v>
      </c>
      <c r="I288" s="189"/>
      <c r="L288" s="185"/>
      <c r="M288" s="190"/>
      <c r="N288" s="191"/>
      <c r="O288" s="191"/>
      <c r="P288" s="191"/>
      <c r="Q288" s="191"/>
      <c r="R288" s="191"/>
      <c r="S288" s="191"/>
      <c r="T288" s="192"/>
      <c r="AT288" s="186" t="s">
        <v>123</v>
      </c>
      <c r="AU288" s="186" t="s">
        <v>79</v>
      </c>
      <c r="AV288" s="14" t="s">
        <v>122</v>
      </c>
      <c r="AW288" s="14" t="s">
        <v>29</v>
      </c>
      <c r="AX288" s="14" t="s">
        <v>78</v>
      </c>
      <c r="AY288" s="186" t="s">
        <v>118</v>
      </c>
    </row>
    <row r="289" spans="1:65" s="2" customFormat="1" ht="24" customHeight="1">
      <c r="A289" s="32"/>
      <c r="B289" s="161"/>
      <c r="C289" s="162" t="s">
        <v>143</v>
      </c>
      <c r="D289" s="162" t="s">
        <v>120</v>
      </c>
      <c r="E289" s="163" t="s">
        <v>385</v>
      </c>
      <c r="F289" s="164" t="s">
        <v>386</v>
      </c>
      <c r="G289" s="165" t="s">
        <v>254</v>
      </c>
      <c r="H289" s="166">
        <v>50.4</v>
      </c>
      <c r="I289" s="167"/>
      <c r="J289" s="168">
        <f>ROUND(I289*H289,2)</f>
        <v>0</v>
      </c>
      <c r="K289" s="169"/>
      <c r="L289" s="33"/>
      <c r="M289" s="170" t="s">
        <v>1</v>
      </c>
      <c r="N289" s="171" t="s">
        <v>37</v>
      </c>
      <c r="O289" s="58"/>
      <c r="P289" s="172">
        <f>O289*H289</f>
        <v>0</v>
      </c>
      <c r="Q289" s="172">
        <v>1</v>
      </c>
      <c r="R289" s="172">
        <f>Q289*H289</f>
        <v>50.4</v>
      </c>
      <c r="S289" s="172">
        <v>0</v>
      </c>
      <c r="T289" s="173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4" t="s">
        <v>122</v>
      </c>
      <c r="AT289" s="174" t="s">
        <v>120</v>
      </c>
      <c r="AU289" s="174" t="s">
        <v>79</v>
      </c>
      <c r="AY289" s="17" t="s">
        <v>118</v>
      </c>
      <c r="BE289" s="175">
        <f>IF(N289="základní",J289,0)</f>
        <v>0</v>
      </c>
      <c r="BF289" s="175">
        <f>IF(N289="snížená",J289,0)</f>
        <v>0</v>
      </c>
      <c r="BG289" s="175">
        <f>IF(N289="zákl. přenesená",J289,0)</f>
        <v>0</v>
      </c>
      <c r="BH289" s="175">
        <f>IF(N289="sníž. přenesená",J289,0)</f>
        <v>0</v>
      </c>
      <c r="BI289" s="175">
        <f>IF(N289="nulová",J289,0)</f>
        <v>0</v>
      </c>
      <c r="BJ289" s="17" t="s">
        <v>78</v>
      </c>
      <c r="BK289" s="175">
        <f>ROUND(I289*H289,2)</f>
        <v>0</v>
      </c>
      <c r="BL289" s="17" t="s">
        <v>122</v>
      </c>
      <c r="BM289" s="174" t="s">
        <v>387</v>
      </c>
    </row>
    <row r="290" spans="2:51" s="13" customFormat="1" ht="12">
      <c r="B290" s="176"/>
      <c r="D290" s="177" t="s">
        <v>123</v>
      </c>
      <c r="E290" s="178" t="s">
        <v>1</v>
      </c>
      <c r="F290" s="179" t="s">
        <v>388</v>
      </c>
      <c r="H290" s="180">
        <v>12.6</v>
      </c>
      <c r="I290" s="181"/>
      <c r="L290" s="176"/>
      <c r="M290" s="182"/>
      <c r="N290" s="183"/>
      <c r="O290" s="183"/>
      <c r="P290" s="183"/>
      <c r="Q290" s="183"/>
      <c r="R290" s="183"/>
      <c r="S290" s="183"/>
      <c r="T290" s="184"/>
      <c r="AT290" s="178" t="s">
        <v>123</v>
      </c>
      <c r="AU290" s="178" t="s">
        <v>79</v>
      </c>
      <c r="AV290" s="13" t="s">
        <v>79</v>
      </c>
      <c r="AW290" s="13" t="s">
        <v>29</v>
      </c>
      <c r="AX290" s="13" t="s">
        <v>72</v>
      </c>
      <c r="AY290" s="178" t="s">
        <v>118</v>
      </c>
    </row>
    <row r="291" spans="2:51" s="13" customFormat="1" ht="12">
      <c r="B291" s="176"/>
      <c r="D291" s="177" t="s">
        <v>123</v>
      </c>
      <c r="E291" s="178" t="s">
        <v>1</v>
      </c>
      <c r="F291" s="179" t="s">
        <v>389</v>
      </c>
      <c r="H291" s="180">
        <v>12.6</v>
      </c>
      <c r="I291" s="181"/>
      <c r="L291" s="176"/>
      <c r="M291" s="182"/>
      <c r="N291" s="183"/>
      <c r="O291" s="183"/>
      <c r="P291" s="183"/>
      <c r="Q291" s="183"/>
      <c r="R291" s="183"/>
      <c r="S291" s="183"/>
      <c r="T291" s="184"/>
      <c r="AT291" s="178" t="s">
        <v>123</v>
      </c>
      <c r="AU291" s="178" t="s">
        <v>79</v>
      </c>
      <c r="AV291" s="13" t="s">
        <v>79</v>
      </c>
      <c r="AW291" s="13" t="s">
        <v>29</v>
      </c>
      <c r="AX291" s="13" t="s">
        <v>72</v>
      </c>
      <c r="AY291" s="178" t="s">
        <v>118</v>
      </c>
    </row>
    <row r="292" spans="2:51" s="13" customFormat="1" ht="12">
      <c r="B292" s="176"/>
      <c r="D292" s="177" t="s">
        <v>123</v>
      </c>
      <c r="E292" s="178" t="s">
        <v>1</v>
      </c>
      <c r="F292" s="179" t="s">
        <v>390</v>
      </c>
      <c r="H292" s="180">
        <v>25.2</v>
      </c>
      <c r="I292" s="181"/>
      <c r="L292" s="176"/>
      <c r="M292" s="182"/>
      <c r="N292" s="183"/>
      <c r="O292" s="183"/>
      <c r="P292" s="183"/>
      <c r="Q292" s="183"/>
      <c r="R292" s="183"/>
      <c r="S292" s="183"/>
      <c r="T292" s="184"/>
      <c r="AT292" s="178" t="s">
        <v>123</v>
      </c>
      <c r="AU292" s="178" t="s">
        <v>79</v>
      </c>
      <c r="AV292" s="13" t="s">
        <v>79</v>
      </c>
      <c r="AW292" s="13" t="s">
        <v>29</v>
      </c>
      <c r="AX292" s="13" t="s">
        <v>72</v>
      </c>
      <c r="AY292" s="178" t="s">
        <v>118</v>
      </c>
    </row>
    <row r="293" spans="2:51" s="14" customFormat="1" ht="12">
      <c r="B293" s="185"/>
      <c r="D293" s="177" t="s">
        <v>123</v>
      </c>
      <c r="E293" s="186" t="s">
        <v>1</v>
      </c>
      <c r="F293" s="187" t="s">
        <v>124</v>
      </c>
      <c r="H293" s="188">
        <v>50.4</v>
      </c>
      <c r="I293" s="189"/>
      <c r="L293" s="185"/>
      <c r="M293" s="190"/>
      <c r="N293" s="191"/>
      <c r="O293" s="191"/>
      <c r="P293" s="191"/>
      <c r="Q293" s="191"/>
      <c r="R293" s="191"/>
      <c r="S293" s="191"/>
      <c r="T293" s="192"/>
      <c r="AT293" s="186" t="s">
        <v>123</v>
      </c>
      <c r="AU293" s="186" t="s">
        <v>79</v>
      </c>
      <c r="AV293" s="14" t="s">
        <v>122</v>
      </c>
      <c r="AW293" s="14" t="s">
        <v>29</v>
      </c>
      <c r="AX293" s="14" t="s">
        <v>78</v>
      </c>
      <c r="AY293" s="186" t="s">
        <v>118</v>
      </c>
    </row>
    <row r="294" spans="1:65" s="2" customFormat="1" ht="16.5" customHeight="1">
      <c r="A294" s="32"/>
      <c r="B294" s="161"/>
      <c r="C294" s="162" t="s">
        <v>391</v>
      </c>
      <c r="D294" s="162" t="s">
        <v>120</v>
      </c>
      <c r="E294" s="163" t="s">
        <v>392</v>
      </c>
      <c r="F294" s="164" t="s">
        <v>393</v>
      </c>
      <c r="G294" s="165" t="s">
        <v>135</v>
      </c>
      <c r="H294" s="166">
        <v>99.46</v>
      </c>
      <c r="I294" s="167"/>
      <c r="J294" s="168">
        <f>ROUND(I294*H294,2)</f>
        <v>0</v>
      </c>
      <c r="K294" s="169"/>
      <c r="L294" s="33"/>
      <c r="M294" s="170" t="s">
        <v>1</v>
      </c>
      <c r="N294" s="171" t="s">
        <v>37</v>
      </c>
      <c r="O294" s="58"/>
      <c r="P294" s="172">
        <f>O294*H294</f>
        <v>0</v>
      </c>
      <c r="Q294" s="172">
        <v>0</v>
      </c>
      <c r="R294" s="172">
        <f>Q294*H294</f>
        <v>0</v>
      </c>
      <c r="S294" s="172">
        <v>0</v>
      </c>
      <c r="T294" s="173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4" t="s">
        <v>122</v>
      </c>
      <c r="AT294" s="174" t="s">
        <v>120</v>
      </c>
      <c r="AU294" s="174" t="s">
        <v>79</v>
      </c>
      <c r="AY294" s="17" t="s">
        <v>118</v>
      </c>
      <c r="BE294" s="175">
        <f>IF(N294="základní",J294,0)</f>
        <v>0</v>
      </c>
      <c r="BF294" s="175">
        <f>IF(N294="snížená",J294,0)</f>
        <v>0</v>
      </c>
      <c r="BG294" s="175">
        <f>IF(N294="zákl. přenesená",J294,0)</f>
        <v>0</v>
      </c>
      <c r="BH294" s="175">
        <f>IF(N294="sníž. přenesená",J294,0)</f>
        <v>0</v>
      </c>
      <c r="BI294" s="175">
        <f>IF(N294="nulová",J294,0)</f>
        <v>0</v>
      </c>
      <c r="BJ294" s="17" t="s">
        <v>78</v>
      </c>
      <c r="BK294" s="175">
        <f>ROUND(I294*H294,2)</f>
        <v>0</v>
      </c>
      <c r="BL294" s="17" t="s">
        <v>122</v>
      </c>
      <c r="BM294" s="174" t="s">
        <v>394</v>
      </c>
    </row>
    <row r="295" spans="2:51" s="15" customFormat="1" ht="12">
      <c r="B295" s="204"/>
      <c r="D295" s="177" t="s">
        <v>123</v>
      </c>
      <c r="E295" s="205" t="s">
        <v>1</v>
      </c>
      <c r="F295" s="206" t="s">
        <v>311</v>
      </c>
      <c r="H295" s="205" t="s">
        <v>1</v>
      </c>
      <c r="I295" s="207"/>
      <c r="L295" s="204"/>
      <c r="M295" s="208"/>
      <c r="N295" s="209"/>
      <c r="O295" s="209"/>
      <c r="P295" s="209"/>
      <c r="Q295" s="209"/>
      <c r="R295" s="209"/>
      <c r="S295" s="209"/>
      <c r="T295" s="210"/>
      <c r="AT295" s="205" t="s">
        <v>123</v>
      </c>
      <c r="AU295" s="205" t="s">
        <v>79</v>
      </c>
      <c r="AV295" s="15" t="s">
        <v>78</v>
      </c>
      <c r="AW295" s="15" t="s">
        <v>29</v>
      </c>
      <c r="AX295" s="15" t="s">
        <v>72</v>
      </c>
      <c r="AY295" s="205" t="s">
        <v>118</v>
      </c>
    </row>
    <row r="296" spans="2:51" s="13" customFormat="1" ht="12">
      <c r="B296" s="176"/>
      <c r="D296" s="177" t="s">
        <v>123</v>
      </c>
      <c r="E296" s="178" t="s">
        <v>1</v>
      </c>
      <c r="F296" s="179" t="s">
        <v>312</v>
      </c>
      <c r="H296" s="180">
        <v>31.92</v>
      </c>
      <c r="I296" s="181"/>
      <c r="L296" s="176"/>
      <c r="M296" s="182"/>
      <c r="N296" s="183"/>
      <c r="O296" s="183"/>
      <c r="P296" s="183"/>
      <c r="Q296" s="183"/>
      <c r="R296" s="183"/>
      <c r="S296" s="183"/>
      <c r="T296" s="184"/>
      <c r="AT296" s="178" t="s">
        <v>123</v>
      </c>
      <c r="AU296" s="178" t="s">
        <v>79</v>
      </c>
      <c r="AV296" s="13" t="s">
        <v>79</v>
      </c>
      <c r="AW296" s="13" t="s">
        <v>29</v>
      </c>
      <c r="AX296" s="13" t="s">
        <v>72</v>
      </c>
      <c r="AY296" s="178" t="s">
        <v>118</v>
      </c>
    </row>
    <row r="297" spans="2:51" s="15" customFormat="1" ht="12">
      <c r="B297" s="204"/>
      <c r="D297" s="177" t="s">
        <v>123</v>
      </c>
      <c r="E297" s="205" t="s">
        <v>1</v>
      </c>
      <c r="F297" s="206" t="s">
        <v>395</v>
      </c>
      <c r="H297" s="205" t="s">
        <v>1</v>
      </c>
      <c r="I297" s="207"/>
      <c r="L297" s="204"/>
      <c r="M297" s="208"/>
      <c r="N297" s="209"/>
      <c r="O297" s="209"/>
      <c r="P297" s="209"/>
      <c r="Q297" s="209"/>
      <c r="R297" s="209"/>
      <c r="S297" s="209"/>
      <c r="T297" s="210"/>
      <c r="AT297" s="205" t="s">
        <v>123</v>
      </c>
      <c r="AU297" s="205" t="s">
        <v>79</v>
      </c>
      <c r="AV297" s="15" t="s">
        <v>78</v>
      </c>
      <c r="AW297" s="15" t="s">
        <v>29</v>
      </c>
      <c r="AX297" s="15" t="s">
        <v>72</v>
      </c>
      <c r="AY297" s="205" t="s">
        <v>118</v>
      </c>
    </row>
    <row r="298" spans="2:51" s="13" customFormat="1" ht="12">
      <c r="B298" s="176"/>
      <c r="D298" s="177" t="s">
        <v>123</v>
      </c>
      <c r="E298" s="178" t="s">
        <v>1</v>
      </c>
      <c r="F298" s="179" t="s">
        <v>396</v>
      </c>
      <c r="H298" s="180">
        <v>67.54</v>
      </c>
      <c r="I298" s="181"/>
      <c r="L298" s="176"/>
      <c r="M298" s="182"/>
      <c r="N298" s="183"/>
      <c r="O298" s="183"/>
      <c r="P298" s="183"/>
      <c r="Q298" s="183"/>
      <c r="R298" s="183"/>
      <c r="S298" s="183"/>
      <c r="T298" s="184"/>
      <c r="AT298" s="178" t="s">
        <v>123</v>
      </c>
      <c r="AU298" s="178" t="s">
        <v>79</v>
      </c>
      <c r="AV298" s="13" t="s">
        <v>79</v>
      </c>
      <c r="AW298" s="13" t="s">
        <v>29</v>
      </c>
      <c r="AX298" s="13" t="s">
        <v>72</v>
      </c>
      <c r="AY298" s="178" t="s">
        <v>118</v>
      </c>
    </row>
    <row r="299" spans="2:51" s="14" customFormat="1" ht="12">
      <c r="B299" s="185"/>
      <c r="D299" s="177" t="s">
        <v>123</v>
      </c>
      <c r="E299" s="186" t="s">
        <v>1</v>
      </c>
      <c r="F299" s="187" t="s">
        <v>124</v>
      </c>
      <c r="H299" s="188">
        <v>99.46</v>
      </c>
      <c r="I299" s="189"/>
      <c r="L299" s="185"/>
      <c r="M299" s="190"/>
      <c r="N299" s="191"/>
      <c r="O299" s="191"/>
      <c r="P299" s="191"/>
      <c r="Q299" s="191"/>
      <c r="R299" s="191"/>
      <c r="S299" s="191"/>
      <c r="T299" s="192"/>
      <c r="AT299" s="186" t="s">
        <v>123</v>
      </c>
      <c r="AU299" s="186" t="s">
        <v>79</v>
      </c>
      <c r="AV299" s="14" t="s">
        <v>122</v>
      </c>
      <c r="AW299" s="14" t="s">
        <v>29</v>
      </c>
      <c r="AX299" s="14" t="s">
        <v>78</v>
      </c>
      <c r="AY299" s="186" t="s">
        <v>118</v>
      </c>
    </row>
    <row r="300" spans="1:65" s="2" customFormat="1" ht="16.5" customHeight="1">
      <c r="A300" s="32"/>
      <c r="B300" s="161"/>
      <c r="C300" s="162" t="s">
        <v>397</v>
      </c>
      <c r="D300" s="162" t="s">
        <v>120</v>
      </c>
      <c r="E300" s="163" t="s">
        <v>398</v>
      </c>
      <c r="F300" s="164" t="s">
        <v>399</v>
      </c>
      <c r="G300" s="165" t="s">
        <v>135</v>
      </c>
      <c r="H300" s="166">
        <v>99.46</v>
      </c>
      <c r="I300" s="167"/>
      <c r="J300" s="168">
        <f>ROUND(I300*H300,2)</f>
        <v>0</v>
      </c>
      <c r="K300" s="169"/>
      <c r="L300" s="33"/>
      <c r="M300" s="170" t="s">
        <v>1</v>
      </c>
      <c r="N300" s="171" t="s">
        <v>37</v>
      </c>
      <c r="O300" s="58"/>
      <c r="P300" s="172">
        <f>O300*H300</f>
        <v>0</v>
      </c>
      <c r="Q300" s="172">
        <v>0</v>
      </c>
      <c r="R300" s="172">
        <f>Q300*H300</f>
        <v>0</v>
      </c>
      <c r="S300" s="172">
        <v>0</v>
      </c>
      <c r="T300" s="173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4" t="s">
        <v>122</v>
      </c>
      <c r="AT300" s="174" t="s">
        <v>120</v>
      </c>
      <c r="AU300" s="174" t="s">
        <v>79</v>
      </c>
      <c r="AY300" s="17" t="s">
        <v>118</v>
      </c>
      <c r="BE300" s="175">
        <f>IF(N300="základní",J300,0)</f>
        <v>0</v>
      </c>
      <c r="BF300" s="175">
        <f>IF(N300="snížená",J300,0)</f>
        <v>0</v>
      </c>
      <c r="BG300" s="175">
        <f>IF(N300="zákl. přenesená",J300,0)</f>
        <v>0</v>
      </c>
      <c r="BH300" s="175">
        <f>IF(N300="sníž. přenesená",J300,0)</f>
        <v>0</v>
      </c>
      <c r="BI300" s="175">
        <f>IF(N300="nulová",J300,0)</f>
        <v>0</v>
      </c>
      <c r="BJ300" s="17" t="s">
        <v>78</v>
      </c>
      <c r="BK300" s="175">
        <f>ROUND(I300*H300,2)</f>
        <v>0</v>
      </c>
      <c r="BL300" s="17" t="s">
        <v>122</v>
      </c>
      <c r="BM300" s="174" t="s">
        <v>400</v>
      </c>
    </row>
    <row r="301" spans="2:51" s="15" customFormat="1" ht="12">
      <c r="B301" s="204"/>
      <c r="D301" s="177" t="s">
        <v>123</v>
      </c>
      <c r="E301" s="205" t="s">
        <v>1</v>
      </c>
      <c r="F301" s="206" t="s">
        <v>311</v>
      </c>
      <c r="H301" s="205" t="s">
        <v>1</v>
      </c>
      <c r="I301" s="207"/>
      <c r="L301" s="204"/>
      <c r="M301" s="208"/>
      <c r="N301" s="209"/>
      <c r="O301" s="209"/>
      <c r="P301" s="209"/>
      <c r="Q301" s="209"/>
      <c r="R301" s="209"/>
      <c r="S301" s="209"/>
      <c r="T301" s="210"/>
      <c r="AT301" s="205" t="s">
        <v>123</v>
      </c>
      <c r="AU301" s="205" t="s">
        <v>79</v>
      </c>
      <c r="AV301" s="15" t="s">
        <v>78</v>
      </c>
      <c r="AW301" s="15" t="s">
        <v>29</v>
      </c>
      <c r="AX301" s="15" t="s">
        <v>72</v>
      </c>
      <c r="AY301" s="205" t="s">
        <v>118</v>
      </c>
    </row>
    <row r="302" spans="2:51" s="13" customFormat="1" ht="12">
      <c r="B302" s="176"/>
      <c r="D302" s="177" t="s">
        <v>123</v>
      </c>
      <c r="E302" s="178" t="s">
        <v>1</v>
      </c>
      <c r="F302" s="179" t="s">
        <v>312</v>
      </c>
      <c r="H302" s="180">
        <v>31.92</v>
      </c>
      <c r="I302" s="181"/>
      <c r="L302" s="176"/>
      <c r="M302" s="182"/>
      <c r="N302" s="183"/>
      <c r="O302" s="183"/>
      <c r="P302" s="183"/>
      <c r="Q302" s="183"/>
      <c r="R302" s="183"/>
      <c r="S302" s="183"/>
      <c r="T302" s="184"/>
      <c r="AT302" s="178" t="s">
        <v>123</v>
      </c>
      <c r="AU302" s="178" t="s">
        <v>79</v>
      </c>
      <c r="AV302" s="13" t="s">
        <v>79</v>
      </c>
      <c r="AW302" s="13" t="s">
        <v>29</v>
      </c>
      <c r="AX302" s="13" t="s">
        <v>72</v>
      </c>
      <c r="AY302" s="178" t="s">
        <v>118</v>
      </c>
    </row>
    <row r="303" spans="2:51" s="15" customFormat="1" ht="12">
      <c r="B303" s="204"/>
      <c r="D303" s="177" t="s">
        <v>123</v>
      </c>
      <c r="E303" s="205" t="s">
        <v>1</v>
      </c>
      <c r="F303" s="206" t="s">
        <v>395</v>
      </c>
      <c r="H303" s="205" t="s">
        <v>1</v>
      </c>
      <c r="I303" s="207"/>
      <c r="L303" s="204"/>
      <c r="M303" s="208"/>
      <c r="N303" s="209"/>
      <c r="O303" s="209"/>
      <c r="P303" s="209"/>
      <c r="Q303" s="209"/>
      <c r="R303" s="209"/>
      <c r="S303" s="209"/>
      <c r="T303" s="210"/>
      <c r="AT303" s="205" t="s">
        <v>123</v>
      </c>
      <c r="AU303" s="205" t="s">
        <v>79</v>
      </c>
      <c r="AV303" s="15" t="s">
        <v>78</v>
      </c>
      <c r="AW303" s="15" t="s">
        <v>29</v>
      </c>
      <c r="AX303" s="15" t="s">
        <v>72</v>
      </c>
      <c r="AY303" s="205" t="s">
        <v>118</v>
      </c>
    </row>
    <row r="304" spans="2:51" s="13" customFormat="1" ht="12">
      <c r="B304" s="176"/>
      <c r="D304" s="177" t="s">
        <v>123</v>
      </c>
      <c r="E304" s="178" t="s">
        <v>1</v>
      </c>
      <c r="F304" s="179" t="s">
        <v>396</v>
      </c>
      <c r="H304" s="180">
        <v>67.54</v>
      </c>
      <c r="I304" s="181"/>
      <c r="L304" s="176"/>
      <c r="M304" s="182"/>
      <c r="N304" s="183"/>
      <c r="O304" s="183"/>
      <c r="P304" s="183"/>
      <c r="Q304" s="183"/>
      <c r="R304" s="183"/>
      <c r="S304" s="183"/>
      <c r="T304" s="184"/>
      <c r="AT304" s="178" t="s">
        <v>123</v>
      </c>
      <c r="AU304" s="178" t="s">
        <v>79</v>
      </c>
      <c r="AV304" s="13" t="s">
        <v>79</v>
      </c>
      <c r="AW304" s="13" t="s">
        <v>29</v>
      </c>
      <c r="AX304" s="13" t="s">
        <v>72</v>
      </c>
      <c r="AY304" s="178" t="s">
        <v>118</v>
      </c>
    </row>
    <row r="305" spans="2:51" s="14" customFormat="1" ht="12">
      <c r="B305" s="185"/>
      <c r="D305" s="177" t="s">
        <v>123</v>
      </c>
      <c r="E305" s="186" t="s">
        <v>1</v>
      </c>
      <c r="F305" s="187" t="s">
        <v>124</v>
      </c>
      <c r="H305" s="188">
        <v>99.46</v>
      </c>
      <c r="I305" s="189"/>
      <c r="L305" s="185"/>
      <c r="M305" s="190"/>
      <c r="N305" s="191"/>
      <c r="O305" s="191"/>
      <c r="P305" s="191"/>
      <c r="Q305" s="191"/>
      <c r="R305" s="191"/>
      <c r="S305" s="191"/>
      <c r="T305" s="192"/>
      <c r="AT305" s="186" t="s">
        <v>123</v>
      </c>
      <c r="AU305" s="186" t="s">
        <v>79</v>
      </c>
      <c r="AV305" s="14" t="s">
        <v>122</v>
      </c>
      <c r="AW305" s="14" t="s">
        <v>29</v>
      </c>
      <c r="AX305" s="14" t="s">
        <v>78</v>
      </c>
      <c r="AY305" s="186" t="s">
        <v>118</v>
      </c>
    </row>
    <row r="306" spans="1:65" s="2" customFormat="1" ht="24" customHeight="1">
      <c r="A306" s="32"/>
      <c r="B306" s="161"/>
      <c r="C306" s="162" t="s">
        <v>401</v>
      </c>
      <c r="D306" s="162" t="s">
        <v>120</v>
      </c>
      <c r="E306" s="163" t="s">
        <v>402</v>
      </c>
      <c r="F306" s="164" t="s">
        <v>403</v>
      </c>
      <c r="G306" s="165" t="s">
        <v>129</v>
      </c>
      <c r="H306" s="166">
        <v>6.384</v>
      </c>
      <c r="I306" s="167"/>
      <c r="J306" s="168">
        <f>ROUND(I306*H306,2)</f>
        <v>0</v>
      </c>
      <c r="K306" s="169"/>
      <c r="L306" s="33"/>
      <c r="M306" s="170" t="s">
        <v>1</v>
      </c>
      <c r="N306" s="171" t="s">
        <v>37</v>
      </c>
      <c r="O306" s="58"/>
      <c r="P306" s="172">
        <f>O306*H306</f>
        <v>0</v>
      </c>
      <c r="Q306" s="172">
        <v>0.00147</v>
      </c>
      <c r="R306" s="172">
        <f>Q306*H306</f>
        <v>0.00938448</v>
      </c>
      <c r="S306" s="172">
        <v>2.447</v>
      </c>
      <c r="T306" s="173">
        <f>S306*H306</f>
        <v>15.621648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4" t="s">
        <v>122</v>
      </c>
      <c r="AT306" s="174" t="s">
        <v>120</v>
      </c>
      <c r="AU306" s="174" t="s">
        <v>79</v>
      </c>
      <c r="AY306" s="17" t="s">
        <v>118</v>
      </c>
      <c r="BE306" s="175">
        <f>IF(N306="základní",J306,0)</f>
        <v>0</v>
      </c>
      <c r="BF306" s="175">
        <f>IF(N306="snížená",J306,0)</f>
        <v>0</v>
      </c>
      <c r="BG306" s="175">
        <f>IF(N306="zákl. přenesená",J306,0)</f>
        <v>0</v>
      </c>
      <c r="BH306" s="175">
        <f>IF(N306="sníž. přenesená",J306,0)</f>
        <v>0</v>
      </c>
      <c r="BI306" s="175">
        <f>IF(N306="nulová",J306,0)</f>
        <v>0</v>
      </c>
      <c r="BJ306" s="17" t="s">
        <v>78</v>
      </c>
      <c r="BK306" s="175">
        <f>ROUND(I306*H306,2)</f>
        <v>0</v>
      </c>
      <c r="BL306" s="17" t="s">
        <v>122</v>
      </c>
      <c r="BM306" s="174" t="s">
        <v>404</v>
      </c>
    </row>
    <row r="307" spans="2:51" s="15" customFormat="1" ht="12">
      <c r="B307" s="204"/>
      <c r="D307" s="177" t="s">
        <v>123</v>
      </c>
      <c r="E307" s="205" t="s">
        <v>1</v>
      </c>
      <c r="F307" s="206" t="s">
        <v>405</v>
      </c>
      <c r="H307" s="205" t="s">
        <v>1</v>
      </c>
      <c r="I307" s="207"/>
      <c r="L307" s="204"/>
      <c r="M307" s="208"/>
      <c r="N307" s="209"/>
      <c r="O307" s="209"/>
      <c r="P307" s="209"/>
      <c r="Q307" s="209"/>
      <c r="R307" s="209"/>
      <c r="S307" s="209"/>
      <c r="T307" s="210"/>
      <c r="AT307" s="205" t="s">
        <v>123</v>
      </c>
      <c r="AU307" s="205" t="s">
        <v>79</v>
      </c>
      <c r="AV307" s="15" t="s">
        <v>78</v>
      </c>
      <c r="AW307" s="15" t="s">
        <v>29</v>
      </c>
      <c r="AX307" s="15" t="s">
        <v>72</v>
      </c>
      <c r="AY307" s="205" t="s">
        <v>118</v>
      </c>
    </row>
    <row r="308" spans="2:51" s="13" customFormat="1" ht="12">
      <c r="B308" s="176"/>
      <c r="D308" s="177" t="s">
        <v>123</v>
      </c>
      <c r="E308" s="178" t="s">
        <v>1</v>
      </c>
      <c r="F308" s="179" t="s">
        <v>406</v>
      </c>
      <c r="H308" s="180">
        <v>6.384</v>
      </c>
      <c r="I308" s="181"/>
      <c r="L308" s="176"/>
      <c r="M308" s="182"/>
      <c r="N308" s="183"/>
      <c r="O308" s="183"/>
      <c r="P308" s="183"/>
      <c r="Q308" s="183"/>
      <c r="R308" s="183"/>
      <c r="S308" s="183"/>
      <c r="T308" s="184"/>
      <c r="AT308" s="178" t="s">
        <v>123</v>
      </c>
      <c r="AU308" s="178" t="s">
        <v>79</v>
      </c>
      <c r="AV308" s="13" t="s">
        <v>79</v>
      </c>
      <c r="AW308" s="13" t="s">
        <v>29</v>
      </c>
      <c r="AX308" s="13" t="s">
        <v>72</v>
      </c>
      <c r="AY308" s="178" t="s">
        <v>118</v>
      </c>
    </row>
    <row r="309" spans="2:51" s="14" customFormat="1" ht="12">
      <c r="B309" s="185"/>
      <c r="D309" s="177" t="s">
        <v>123</v>
      </c>
      <c r="E309" s="186" t="s">
        <v>1</v>
      </c>
      <c r="F309" s="187" t="s">
        <v>124</v>
      </c>
      <c r="H309" s="188">
        <v>6.384</v>
      </c>
      <c r="I309" s="189"/>
      <c r="L309" s="185"/>
      <c r="M309" s="190"/>
      <c r="N309" s="191"/>
      <c r="O309" s="191"/>
      <c r="P309" s="191"/>
      <c r="Q309" s="191"/>
      <c r="R309" s="191"/>
      <c r="S309" s="191"/>
      <c r="T309" s="192"/>
      <c r="AT309" s="186" t="s">
        <v>123</v>
      </c>
      <c r="AU309" s="186" t="s">
        <v>79</v>
      </c>
      <c r="AV309" s="14" t="s">
        <v>122</v>
      </c>
      <c r="AW309" s="14" t="s">
        <v>29</v>
      </c>
      <c r="AX309" s="14" t="s">
        <v>78</v>
      </c>
      <c r="AY309" s="186" t="s">
        <v>118</v>
      </c>
    </row>
    <row r="310" spans="1:65" s="2" customFormat="1" ht="24" customHeight="1">
      <c r="A310" s="32"/>
      <c r="B310" s="161"/>
      <c r="C310" s="162" t="s">
        <v>407</v>
      </c>
      <c r="D310" s="162" t="s">
        <v>120</v>
      </c>
      <c r="E310" s="163" t="s">
        <v>408</v>
      </c>
      <c r="F310" s="164" t="s">
        <v>409</v>
      </c>
      <c r="G310" s="165" t="s">
        <v>129</v>
      </c>
      <c r="H310" s="166">
        <v>53.477</v>
      </c>
      <c r="I310" s="167"/>
      <c r="J310" s="168">
        <f>ROUND(I310*H310,2)</f>
        <v>0</v>
      </c>
      <c r="K310" s="169"/>
      <c r="L310" s="33"/>
      <c r="M310" s="170" t="s">
        <v>1</v>
      </c>
      <c r="N310" s="171" t="s">
        <v>37</v>
      </c>
      <c r="O310" s="58"/>
      <c r="P310" s="172">
        <f>O310*H310</f>
        <v>0</v>
      </c>
      <c r="Q310" s="172">
        <v>0</v>
      </c>
      <c r="R310" s="172">
        <f>Q310*H310</f>
        <v>0</v>
      </c>
      <c r="S310" s="172">
        <v>2.75</v>
      </c>
      <c r="T310" s="173">
        <f>S310*H310</f>
        <v>147.06175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4" t="s">
        <v>122</v>
      </c>
      <c r="AT310" s="174" t="s">
        <v>120</v>
      </c>
      <c r="AU310" s="174" t="s">
        <v>79</v>
      </c>
      <c r="AY310" s="17" t="s">
        <v>118</v>
      </c>
      <c r="BE310" s="175">
        <f>IF(N310="základní",J310,0)</f>
        <v>0</v>
      </c>
      <c r="BF310" s="175">
        <f>IF(N310="snížená",J310,0)</f>
        <v>0</v>
      </c>
      <c r="BG310" s="175">
        <f>IF(N310="zákl. přenesená",J310,0)</f>
        <v>0</v>
      </c>
      <c r="BH310" s="175">
        <f>IF(N310="sníž. přenesená",J310,0)</f>
        <v>0</v>
      </c>
      <c r="BI310" s="175">
        <f>IF(N310="nulová",J310,0)</f>
        <v>0</v>
      </c>
      <c r="BJ310" s="17" t="s">
        <v>78</v>
      </c>
      <c r="BK310" s="175">
        <f>ROUND(I310*H310,2)</f>
        <v>0</v>
      </c>
      <c r="BL310" s="17" t="s">
        <v>122</v>
      </c>
      <c r="BM310" s="174" t="s">
        <v>410</v>
      </c>
    </row>
    <row r="311" spans="2:51" s="15" customFormat="1" ht="12">
      <c r="B311" s="204"/>
      <c r="D311" s="177" t="s">
        <v>123</v>
      </c>
      <c r="E311" s="205" t="s">
        <v>1</v>
      </c>
      <c r="F311" s="206" t="s">
        <v>395</v>
      </c>
      <c r="H311" s="205" t="s">
        <v>1</v>
      </c>
      <c r="I311" s="207"/>
      <c r="L311" s="204"/>
      <c r="M311" s="208"/>
      <c r="N311" s="209"/>
      <c r="O311" s="209"/>
      <c r="P311" s="209"/>
      <c r="Q311" s="209"/>
      <c r="R311" s="209"/>
      <c r="S311" s="209"/>
      <c r="T311" s="210"/>
      <c r="AT311" s="205" t="s">
        <v>123</v>
      </c>
      <c r="AU311" s="205" t="s">
        <v>79</v>
      </c>
      <c r="AV311" s="15" t="s">
        <v>78</v>
      </c>
      <c r="AW311" s="15" t="s">
        <v>29</v>
      </c>
      <c r="AX311" s="15" t="s">
        <v>72</v>
      </c>
      <c r="AY311" s="205" t="s">
        <v>118</v>
      </c>
    </row>
    <row r="312" spans="2:51" s="13" customFormat="1" ht="12">
      <c r="B312" s="176"/>
      <c r="D312" s="177" t="s">
        <v>123</v>
      </c>
      <c r="E312" s="178" t="s">
        <v>1</v>
      </c>
      <c r="F312" s="179" t="s">
        <v>273</v>
      </c>
      <c r="H312" s="180">
        <v>43.901</v>
      </c>
      <c r="I312" s="181"/>
      <c r="L312" s="176"/>
      <c r="M312" s="182"/>
      <c r="N312" s="183"/>
      <c r="O312" s="183"/>
      <c r="P312" s="183"/>
      <c r="Q312" s="183"/>
      <c r="R312" s="183"/>
      <c r="S312" s="183"/>
      <c r="T312" s="184"/>
      <c r="AT312" s="178" t="s">
        <v>123</v>
      </c>
      <c r="AU312" s="178" t="s">
        <v>79</v>
      </c>
      <c r="AV312" s="13" t="s">
        <v>79</v>
      </c>
      <c r="AW312" s="13" t="s">
        <v>29</v>
      </c>
      <c r="AX312" s="13" t="s">
        <v>72</v>
      </c>
      <c r="AY312" s="178" t="s">
        <v>118</v>
      </c>
    </row>
    <row r="313" spans="2:51" s="15" customFormat="1" ht="12">
      <c r="B313" s="204"/>
      <c r="D313" s="177" t="s">
        <v>123</v>
      </c>
      <c r="E313" s="205" t="s">
        <v>1</v>
      </c>
      <c r="F313" s="206" t="s">
        <v>311</v>
      </c>
      <c r="H313" s="205" t="s">
        <v>1</v>
      </c>
      <c r="I313" s="207"/>
      <c r="L313" s="204"/>
      <c r="M313" s="208"/>
      <c r="N313" s="209"/>
      <c r="O313" s="209"/>
      <c r="P313" s="209"/>
      <c r="Q313" s="209"/>
      <c r="R313" s="209"/>
      <c r="S313" s="209"/>
      <c r="T313" s="210"/>
      <c r="AT313" s="205" t="s">
        <v>123</v>
      </c>
      <c r="AU313" s="205" t="s">
        <v>79</v>
      </c>
      <c r="AV313" s="15" t="s">
        <v>78</v>
      </c>
      <c r="AW313" s="15" t="s">
        <v>29</v>
      </c>
      <c r="AX313" s="15" t="s">
        <v>72</v>
      </c>
      <c r="AY313" s="205" t="s">
        <v>118</v>
      </c>
    </row>
    <row r="314" spans="2:51" s="13" customFormat="1" ht="12">
      <c r="B314" s="176"/>
      <c r="D314" s="177" t="s">
        <v>123</v>
      </c>
      <c r="E314" s="178" t="s">
        <v>1</v>
      </c>
      <c r="F314" s="179" t="s">
        <v>411</v>
      </c>
      <c r="H314" s="180">
        <v>9.576</v>
      </c>
      <c r="I314" s="181"/>
      <c r="L314" s="176"/>
      <c r="M314" s="182"/>
      <c r="N314" s="183"/>
      <c r="O314" s="183"/>
      <c r="P314" s="183"/>
      <c r="Q314" s="183"/>
      <c r="R314" s="183"/>
      <c r="S314" s="183"/>
      <c r="T314" s="184"/>
      <c r="AT314" s="178" t="s">
        <v>123</v>
      </c>
      <c r="AU314" s="178" t="s">
        <v>79</v>
      </c>
      <c r="AV314" s="13" t="s">
        <v>79</v>
      </c>
      <c r="AW314" s="13" t="s">
        <v>29</v>
      </c>
      <c r="AX314" s="13" t="s">
        <v>72</v>
      </c>
      <c r="AY314" s="178" t="s">
        <v>118</v>
      </c>
    </row>
    <row r="315" spans="2:51" s="14" customFormat="1" ht="12">
      <c r="B315" s="185"/>
      <c r="D315" s="177" t="s">
        <v>123</v>
      </c>
      <c r="E315" s="186" t="s">
        <v>1</v>
      </c>
      <c r="F315" s="187" t="s">
        <v>124</v>
      </c>
      <c r="H315" s="188">
        <v>53.477</v>
      </c>
      <c r="I315" s="189"/>
      <c r="L315" s="185"/>
      <c r="M315" s="190"/>
      <c r="N315" s="191"/>
      <c r="O315" s="191"/>
      <c r="P315" s="191"/>
      <c r="Q315" s="191"/>
      <c r="R315" s="191"/>
      <c r="S315" s="191"/>
      <c r="T315" s="192"/>
      <c r="AT315" s="186" t="s">
        <v>123</v>
      </c>
      <c r="AU315" s="186" t="s">
        <v>79</v>
      </c>
      <c r="AV315" s="14" t="s">
        <v>122</v>
      </c>
      <c r="AW315" s="14" t="s">
        <v>29</v>
      </c>
      <c r="AX315" s="14" t="s">
        <v>78</v>
      </c>
      <c r="AY315" s="186" t="s">
        <v>118</v>
      </c>
    </row>
    <row r="316" spans="1:65" s="2" customFormat="1" ht="24" customHeight="1">
      <c r="A316" s="32"/>
      <c r="B316" s="161"/>
      <c r="C316" s="162" t="s">
        <v>412</v>
      </c>
      <c r="D316" s="162" t="s">
        <v>120</v>
      </c>
      <c r="E316" s="163" t="s">
        <v>413</v>
      </c>
      <c r="F316" s="164" t="s">
        <v>414</v>
      </c>
      <c r="G316" s="165" t="s">
        <v>129</v>
      </c>
      <c r="H316" s="166">
        <v>4.558</v>
      </c>
      <c r="I316" s="167"/>
      <c r="J316" s="168">
        <f>ROUND(I316*H316,2)</f>
        <v>0</v>
      </c>
      <c r="K316" s="169"/>
      <c r="L316" s="33"/>
      <c r="M316" s="170" t="s">
        <v>1</v>
      </c>
      <c r="N316" s="171" t="s">
        <v>37</v>
      </c>
      <c r="O316" s="58"/>
      <c r="P316" s="172">
        <f>O316*H316</f>
        <v>0</v>
      </c>
      <c r="Q316" s="172">
        <v>0</v>
      </c>
      <c r="R316" s="172">
        <f>Q316*H316</f>
        <v>0</v>
      </c>
      <c r="S316" s="172">
        <v>2.85</v>
      </c>
      <c r="T316" s="173">
        <f>S316*H316</f>
        <v>12.9903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4" t="s">
        <v>122</v>
      </c>
      <c r="AT316" s="174" t="s">
        <v>120</v>
      </c>
      <c r="AU316" s="174" t="s">
        <v>79</v>
      </c>
      <c r="AY316" s="17" t="s">
        <v>118</v>
      </c>
      <c r="BE316" s="175">
        <f>IF(N316="základní",J316,0)</f>
        <v>0</v>
      </c>
      <c r="BF316" s="175">
        <f>IF(N316="snížená",J316,0)</f>
        <v>0</v>
      </c>
      <c r="BG316" s="175">
        <f>IF(N316="zákl. přenesená",J316,0)</f>
        <v>0</v>
      </c>
      <c r="BH316" s="175">
        <f>IF(N316="sníž. přenesená",J316,0)</f>
        <v>0</v>
      </c>
      <c r="BI316" s="175">
        <f>IF(N316="nulová",J316,0)</f>
        <v>0</v>
      </c>
      <c r="BJ316" s="17" t="s">
        <v>78</v>
      </c>
      <c r="BK316" s="175">
        <f>ROUND(I316*H316,2)</f>
        <v>0</v>
      </c>
      <c r="BL316" s="17" t="s">
        <v>122</v>
      </c>
      <c r="BM316" s="174" t="s">
        <v>415</v>
      </c>
    </row>
    <row r="317" spans="2:51" s="15" customFormat="1" ht="12">
      <c r="B317" s="204"/>
      <c r="D317" s="177" t="s">
        <v>123</v>
      </c>
      <c r="E317" s="205" t="s">
        <v>1</v>
      </c>
      <c r="F317" s="206" t="s">
        <v>416</v>
      </c>
      <c r="H317" s="205" t="s">
        <v>1</v>
      </c>
      <c r="I317" s="207"/>
      <c r="L317" s="204"/>
      <c r="M317" s="208"/>
      <c r="N317" s="209"/>
      <c r="O317" s="209"/>
      <c r="P317" s="209"/>
      <c r="Q317" s="209"/>
      <c r="R317" s="209"/>
      <c r="S317" s="209"/>
      <c r="T317" s="210"/>
      <c r="AT317" s="205" t="s">
        <v>123</v>
      </c>
      <c r="AU317" s="205" t="s">
        <v>79</v>
      </c>
      <c r="AV317" s="15" t="s">
        <v>78</v>
      </c>
      <c r="AW317" s="15" t="s">
        <v>29</v>
      </c>
      <c r="AX317" s="15" t="s">
        <v>72</v>
      </c>
      <c r="AY317" s="205" t="s">
        <v>118</v>
      </c>
    </row>
    <row r="318" spans="2:51" s="13" customFormat="1" ht="22.5">
      <c r="B318" s="176"/>
      <c r="D318" s="177" t="s">
        <v>123</v>
      </c>
      <c r="E318" s="178" t="s">
        <v>1</v>
      </c>
      <c r="F318" s="179" t="s">
        <v>289</v>
      </c>
      <c r="H318" s="180">
        <v>4.558</v>
      </c>
      <c r="I318" s="181"/>
      <c r="L318" s="176"/>
      <c r="M318" s="182"/>
      <c r="N318" s="183"/>
      <c r="O318" s="183"/>
      <c r="P318" s="183"/>
      <c r="Q318" s="183"/>
      <c r="R318" s="183"/>
      <c r="S318" s="183"/>
      <c r="T318" s="184"/>
      <c r="AT318" s="178" t="s">
        <v>123</v>
      </c>
      <c r="AU318" s="178" t="s">
        <v>79</v>
      </c>
      <c r="AV318" s="13" t="s">
        <v>79</v>
      </c>
      <c r="AW318" s="13" t="s">
        <v>29</v>
      </c>
      <c r="AX318" s="13" t="s">
        <v>72</v>
      </c>
      <c r="AY318" s="178" t="s">
        <v>118</v>
      </c>
    </row>
    <row r="319" spans="2:51" s="14" customFormat="1" ht="12">
      <c r="B319" s="185"/>
      <c r="D319" s="177" t="s">
        <v>123</v>
      </c>
      <c r="E319" s="186" t="s">
        <v>1</v>
      </c>
      <c r="F319" s="187" t="s">
        <v>124</v>
      </c>
      <c r="H319" s="188">
        <v>4.558</v>
      </c>
      <c r="I319" s="189"/>
      <c r="L319" s="185"/>
      <c r="M319" s="190"/>
      <c r="N319" s="191"/>
      <c r="O319" s="191"/>
      <c r="P319" s="191"/>
      <c r="Q319" s="191"/>
      <c r="R319" s="191"/>
      <c r="S319" s="191"/>
      <c r="T319" s="192"/>
      <c r="AT319" s="186" t="s">
        <v>123</v>
      </c>
      <c r="AU319" s="186" t="s">
        <v>79</v>
      </c>
      <c r="AV319" s="14" t="s">
        <v>122</v>
      </c>
      <c r="AW319" s="14" t="s">
        <v>29</v>
      </c>
      <c r="AX319" s="14" t="s">
        <v>78</v>
      </c>
      <c r="AY319" s="186" t="s">
        <v>118</v>
      </c>
    </row>
    <row r="320" spans="1:65" s="2" customFormat="1" ht="16.5" customHeight="1">
      <c r="A320" s="32"/>
      <c r="B320" s="161"/>
      <c r="C320" s="162" t="s">
        <v>417</v>
      </c>
      <c r="D320" s="162" t="s">
        <v>120</v>
      </c>
      <c r="E320" s="163" t="s">
        <v>418</v>
      </c>
      <c r="F320" s="164" t="s">
        <v>419</v>
      </c>
      <c r="G320" s="165" t="s">
        <v>129</v>
      </c>
      <c r="H320" s="166">
        <v>0.8</v>
      </c>
      <c r="I320" s="167"/>
      <c r="J320" s="168">
        <f>ROUND(I320*H320,2)</f>
        <v>0</v>
      </c>
      <c r="K320" s="169"/>
      <c r="L320" s="33"/>
      <c r="M320" s="170" t="s">
        <v>1</v>
      </c>
      <c r="N320" s="171" t="s">
        <v>37</v>
      </c>
      <c r="O320" s="58"/>
      <c r="P320" s="172">
        <f>O320*H320</f>
        <v>0</v>
      </c>
      <c r="Q320" s="172">
        <v>0</v>
      </c>
      <c r="R320" s="172">
        <f>Q320*H320</f>
        <v>0</v>
      </c>
      <c r="S320" s="172">
        <v>2</v>
      </c>
      <c r="T320" s="173">
        <f>S320*H320</f>
        <v>1.6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4" t="s">
        <v>122</v>
      </c>
      <c r="AT320" s="174" t="s">
        <v>120</v>
      </c>
      <c r="AU320" s="174" t="s">
        <v>79</v>
      </c>
      <c r="AY320" s="17" t="s">
        <v>118</v>
      </c>
      <c r="BE320" s="175">
        <f>IF(N320="základní",J320,0)</f>
        <v>0</v>
      </c>
      <c r="BF320" s="175">
        <f>IF(N320="snížená",J320,0)</f>
        <v>0</v>
      </c>
      <c r="BG320" s="175">
        <f>IF(N320="zákl. přenesená",J320,0)</f>
        <v>0</v>
      </c>
      <c r="BH320" s="175">
        <f>IF(N320="sníž. přenesená",J320,0)</f>
        <v>0</v>
      </c>
      <c r="BI320" s="175">
        <f>IF(N320="nulová",J320,0)</f>
        <v>0</v>
      </c>
      <c r="BJ320" s="17" t="s">
        <v>78</v>
      </c>
      <c r="BK320" s="175">
        <f>ROUND(I320*H320,2)</f>
        <v>0</v>
      </c>
      <c r="BL320" s="17" t="s">
        <v>122</v>
      </c>
      <c r="BM320" s="174" t="s">
        <v>420</v>
      </c>
    </row>
    <row r="321" spans="2:51" s="13" customFormat="1" ht="22.5">
      <c r="B321" s="176"/>
      <c r="D321" s="177" t="s">
        <v>123</v>
      </c>
      <c r="E321" s="178" t="s">
        <v>1</v>
      </c>
      <c r="F321" s="179" t="s">
        <v>421</v>
      </c>
      <c r="H321" s="180">
        <v>0.8</v>
      </c>
      <c r="I321" s="181"/>
      <c r="L321" s="176"/>
      <c r="M321" s="182"/>
      <c r="N321" s="183"/>
      <c r="O321" s="183"/>
      <c r="P321" s="183"/>
      <c r="Q321" s="183"/>
      <c r="R321" s="183"/>
      <c r="S321" s="183"/>
      <c r="T321" s="184"/>
      <c r="AT321" s="178" t="s">
        <v>123</v>
      </c>
      <c r="AU321" s="178" t="s">
        <v>79</v>
      </c>
      <c r="AV321" s="13" t="s">
        <v>79</v>
      </c>
      <c r="AW321" s="13" t="s">
        <v>29</v>
      </c>
      <c r="AX321" s="13" t="s">
        <v>72</v>
      </c>
      <c r="AY321" s="178" t="s">
        <v>118</v>
      </c>
    </row>
    <row r="322" spans="2:51" s="14" customFormat="1" ht="12">
      <c r="B322" s="185"/>
      <c r="D322" s="177" t="s">
        <v>123</v>
      </c>
      <c r="E322" s="186" t="s">
        <v>1</v>
      </c>
      <c r="F322" s="187" t="s">
        <v>124</v>
      </c>
      <c r="H322" s="188">
        <v>0.8</v>
      </c>
      <c r="I322" s="189"/>
      <c r="L322" s="185"/>
      <c r="M322" s="190"/>
      <c r="N322" s="191"/>
      <c r="O322" s="191"/>
      <c r="P322" s="191"/>
      <c r="Q322" s="191"/>
      <c r="R322" s="191"/>
      <c r="S322" s="191"/>
      <c r="T322" s="192"/>
      <c r="AT322" s="186" t="s">
        <v>123</v>
      </c>
      <c r="AU322" s="186" t="s">
        <v>79</v>
      </c>
      <c r="AV322" s="14" t="s">
        <v>122</v>
      </c>
      <c r="AW322" s="14" t="s">
        <v>29</v>
      </c>
      <c r="AX322" s="14" t="s">
        <v>78</v>
      </c>
      <c r="AY322" s="186" t="s">
        <v>118</v>
      </c>
    </row>
    <row r="323" spans="1:65" s="2" customFormat="1" ht="16.5" customHeight="1">
      <c r="A323" s="32"/>
      <c r="B323" s="161"/>
      <c r="C323" s="162" t="s">
        <v>422</v>
      </c>
      <c r="D323" s="162" t="s">
        <v>120</v>
      </c>
      <c r="E323" s="163" t="s">
        <v>423</v>
      </c>
      <c r="F323" s="164" t="s">
        <v>424</v>
      </c>
      <c r="G323" s="165" t="s">
        <v>188</v>
      </c>
      <c r="H323" s="166">
        <v>57</v>
      </c>
      <c r="I323" s="167"/>
      <c r="J323" s="168">
        <f>ROUND(I323*H323,2)</f>
        <v>0</v>
      </c>
      <c r="K323" s="169"/>
      <c r="L323" s="33"/>
      <c r="M323" s="170" t="s">
        <v>1</v>
      </c>
      <c r="N323" s="171" t="s">
        <v>37</v>
      </c>
      <c r="O323" s="58"/>
      <c r="P323" s="172">
        <f>O323*H323</f>
        <v>0</v>
      </c>
      <c r="Q323" s="172">
        <v>0</v>
      </c>
      <c r="R323" s="172">
        <f>Q323*H323</f>
        <v>0</v>
      </c>
      <c r="S323" s="172">
        <v>0.048</v>
      </c>
      <c r="T323" s="173">
        <f>S323*H323</f>
        <v>2.736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4" t="s">
        <v>122</v>
      </c>
      <c r="AT323" s="174" t="s">
        <v>120</v>
      </c>
      <c r="AU323" s="174" t="s">
        <v>79</v>
      </c>
      <c r="AY323" s="17" t="s">
        <v>118</v>
      </c>
      <c r="BE323" s="175">
        <f>IF(N323="základní",J323,0)</f>
        <v>0</v>
      </c>
      <c r="BF323" s="175">
        <f>IF(N323="snížená",J323,0)</f>
        <v>0</v>
      </c>
      <c r="BG323" s="175">
        <f>IF(N323="zákl. přenesená",J323,0)</f>
        <v>0</v>
      </c>
      <c r="BH323" s="175">
        <f>IF(N323="sníž. přenesená",J323,0)</f>
        <v>0</v>
      </c>
      <c r="BI323" s="175">
        <f>IF(N323="nulová",J323,0)</f>
        <v>0</v>
      </c>
      <c r="BJ323" s="17" t="s">
        <v>78</v>
      </c>
      <c r="BK323" s="175">
        <f>ROUND(I323*H323,2)</f>
        <v>0</v>
      </c>
      <c r="BL323" s="17" t="s">
        <v>122</v>
      </c>
      <c r="BM323" s="174" t="s">
        <v>425</v>
      </c>
    </row>
    <row r="324" spans="2:51" s="13" customFormat="1" ht="12">
      <c r="B324" s="176"/>
      <c r="D324" s="177" t="s">
        <v>123</v>
      </c>
      <c r="E324" s="178" t="s">
        <v>1</v>
      </c>
      <c r="F324" s="179" t="s">
        <v>426</v>
      </c>
      <c r="H324" s="180">
        <v>57</v>
      </c>
      <c r="I324" s="181"/>
      <c r="L324" s="176"/>
      <c r="M324" s="182"/>
      <c r="N324" s="183"/>
      <c r="O324" s="183"/>
      <c r="P324" s="183"/>
      <c r="Q324" s="183"/>
      <c r="R324" s="183"/>
      <c r="S324" s="183"/>
      <c r="T324" s="184"/>
      <c r="AT324" s="178" t="s">
        <v>123</v>
      </c>
      <c r="AU324" s="178" t="s">
        <v>79</v>
      </c>
      <c r="AV324" s="13" t="s">
        <v>79</v>
      </c>
      <c r="AW324" s="13" t="s">
        <v>29</v>
      </c>
      <c r="AX324" s="13" t="s">
        <v>72</v>
      </c>
      <c r="AY324" s="178" t="s">
        <v>118</v>
      </c>
    </row>
    <row r="325" spans="2:51" s="14" customFormat="1" ht="12">
      <c r="B325" s="185"/>
      <c r="D325" s="177" t="s">
        <v>123</v>
      </c>
      <c r="E325" s="186" t="s">
        <v>1</v>
      </c>
      <c r="F325" s="187" t="s">
        <v>124</v>
      </c>
      <c r="H325" s="188">
        <v>57</v>
      </c>
      <c r="I325" s="189"/>
      <c r="L325" s="185"/>
      <c r="M325" s="190"/>
      <c r="N325" s="191"/>
      <c r="O325" s="191"/>
      <c r="P325" s="191"/>
      <c r="Q325" s="191"/>
      <c r="R325" s="191"/>
      <c r="S325" s="191"/>
      <c r="T325" s="192"/>
      <c r="AT325" s="186" t="s">
        <v>123</v>
      </c>
      <c r="AU325" s="186" t="s">
        <v>79</v>
      </c>
      <c r="AV325" s="14" t="s">
        <v>122</v>
      </c>
      <c r="AW325" s="14" t="s">
        <v>29</v>
      </c>
      <c r="AX325" s="14" t="s">
        <v>78</v>
      </c>
      <c r="AY325" s="186" t="s">
        <v>118</v>
      </c>
    </row>
    <row r="326" spans="1:65" s="2" customFormat="1" ht="16.5" customHeight="1">
      <c r="A326" s="32"/>
      <c r="B326" s="161"/>
      <c r="C326" s="162" t="s">
        <v>427</v>
      </c>
      <c r="D326" s="162" t="s">
        <v>120</v>
      </c>
      <c r="E326" s="163" t="s">
        <v>428</v>
      </c>
      <c r="F326" s="164" t="s">
        <v>429</v>
      </c>
      <c r="G326" s="165" t="s">
        <v>135</v>
      </c>
      <c r="H326" s="166">
        <v>27.3</v>
      </c>
      <c r="I326" s="167"/>
      <c r="J326" s="168">
        <f>ROUND(I326*H326,2)</f>
        <v>0</v>
      </c>
      <c r="K326" s="169"/>
      <c r="L326" s="33"/>
      <c r="M326" s="170" t="s">
        <v>1</v>
      </c>
      <c r="N326" s="171" t="s">
        <v>37</v>
      </c>
      <c r="O326" s="58"/>
      <c r="P326" s="172">
        <f>O326*H326</f>
        <v>0</v>
      </c>
      <c r="Q326" s="172">
        <v>0.02324</v>
      </c>
      <c r="R326" s="172">
        <f>Q326*H326</f>
        <v>0.634452</v>
      </c>
      <c r="S326" s="172">
        <v>0</v>
      </c>
      <c r="T326" s="173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4" t="s">
        <v>122</v>
      </c>
      <c r="AT326" s="174" t="s">
        <v>120</v>
      </c>
      <c r="AU326" s="174" t="s">
        <v>79</v>
      </c>
      <c r="AY326" s="17" t="s">
        <v>118</v>
      </c>
      <c r="BE326" s="175">
        <f>IF(N326="základní",J326,0)</f>
        <v>0</v>
      </c>
      <c r="BF326" s="175">
        <f>IF(N326="snížená",J326,0)</f>
        <v>0</v>
      </c>
      <c r="BG326" s="175">
        <f>IF(N326="zákl. přenesená",J326,0)</f>
        <v>0</v>
      </c>
      <c r="BH326" s="175">
        <f>IF(N326="sníž. přenesená",J326,0)</f>
        <v>0</v>
      </c>
      <c r="BI326" s="175">
        <f>IF(N326="nulová",J326,0)</f>
        <v>0</v>
      </c>
      <c r="BJ326" s="17" t="s">
        <v>78</v>
      </c>
      <c r="BK326" s="175">
        <f>ROUND(I326*H326,2)</f>
        <v>0</v>
      </c>
      <c r="BL326" s="17" t="s">
        <v>122</v>
      </c>
      <c r="BM326" s="174" t="s">
        <v>430</v>
      </c>
    </row>
    <row r="327" spans="2:51" s="15" customFormat="1" ht="22.5">
      <c r="B327" s="204"/>
      <c r="D327" s="177" t="s">
        <v>123</v>
      </c>
      <c r="E327" s="205" t="s">
        <v>1</v>
      </c>
      <c r="F327" s="206" t="s">
        <v>431</v>
      </c>
      <c r="H327" s="205" t="s">
        <v>1</v>
      </c>
      <c r="I327" s="207"/>
      <c r="L327" s="204"/>
      <c r="M327" s="208"/>
      <c r="N327" s="209"/>
      <c r="O327" s="209"/>
      <c r="P327" s="209"/>
      <c r="Q327" s="209"/>
      <c r="R327" s="209"/>
      <c r="S327" s="209"/>
      <c r="T327" s="210"/>
      <c r="AT327" s="205" t="s">
        <v>123</v>
      </c>
      <c r="AU327" s="205" t="s">
        <v>79</v>
      </c>
      <c r="AV327" s="15" t="s">
        <v>78</v>
      </c>
      <c r="AW327" s="15" t="s">
        <v>29</v>
      </c>
      <c r="AX327" s="15" t="s">
        <v>72</v>
      </c>
      <c r="AY327" s="205" t="s">
        <v>118</v>
      </c>
    </row>
    <row r="328" spans="2:51" s="13" customFormat="1" ht="12">
      <c r="B328" s="176"/>
      <c r="D328" s="177" t="s">
        <v>123</v>
      </c>
      <c r="E328" s="178" t="s">
        <v>1</v>
      </c>
      <c r="F328" s="179" t="s">
        <v>432</v>
      </c>
      <c r="H328" s="180">
        <v>27.3</v>
      </c>
      <c r="I328" s="181"/>
      <c r="L328" s="176"/>
      <c r="M328" s="182"/>
      <c r="N328" s="183"/>
      <c r="O328" s="183"/>
      <c r="P328" s="183"/>
      <c r="Q328" s="183"/>
      <c r="R328" s="183"/>
      <c r="S328" s="183"/>
      <c r="T328" s="184"/>
      <c r="AT328" s="178" t="s">
        <v>123</v>
      </c>
      <c r="AU328" s="178" t="s">
        <v>79</v>
      </c>
      <c r="AV328" s="13" t="s">
        <v>79</v>
      </c>
      <c r="AW328" s="13" t="s">
        <v>29</v>
      </c>
      <c r="AX328" s="13" t="s">
        <v>72</v>
      </c>
      <c r="AY328" s="178" t="s">
        <v>118</v>
      </c>
    </row>
    <row r="329" spans="2:51" s="14" customFormat="1" ht="12">
      <c r="B329" s="185"/>
      <c r="D329" s="177" t="s">
        <v>123</v>
      </c>
      <c r="E329" s="186" t="s">
        <v>1</v>
      </c>
      <c r="F329" s="187" t="s">
        <v>124</v>
      </c>
      <c r="H329" s="188">
        <v>27.3</v>
      </c>
      <c r="I329" s="189"/>
      <c r="L329" s="185"/>
      <c r="M329" s="190"/>
      <c r="N329" s="191"/>
      <c r="O329" s="191"/>
      <c r="P329" s="191"/>
      <c r="Q329" s="191"/>
      <c r="R329" s="191"/>
      <c r="S329" s="191"/>
      <c r="T329" s="192"/>
      <c r="AT329" s="186" t="s">
        <v>123</v>
      </c>
      <c r="AU329" s="186" t="s">
        <v>79</v>
      </c>
      <c r="AV329" s="14" t="s">
        <v>122</v>
      </c>
      <c r="AW329" s="14" t="s">
        <v>29</v>
      </c>
      <c r="AX329" s="14" t="s">
        <v>78</v>
      </c>
      <c r="AY329" s="186" t="s">
        <v>118</v>
      </c>
    </row>
    <row r="330" spans="2:63" s="12" customFormat="1" ht="22.9" customHeight="1">
      <c r="B330" s="148"/>
      <c r="D330" s="149" t="s">
        <v>71</v>
      </c>
      <c r="E330" s="159" t="s">
        <v>172</v>
      </c>
      <c r="F330" s="159" t="s">
        <v>173</v>
      </c>
      <c r="I330" s="151"/>
      <c r="J330" s="160">
        <f>BK330</f>
        <v>0</v>
      </c>
      <c r="L330" s="148"/>
      <c r="M330" s="153"/>
      <c r="N330" s="154"/>
      <c r="O330" s="154"/>
      <c r="P330" s="155">
        <f>SUM(P331:P355)</f>
        <v>0</v>
      </c>
      <c r="Q330" s="154"/>
      <c r="R330" s="155">
        <f>SUM(R331:R355)</f>
        <v>0</v>
      </c>
      <c r="S330" s="154"/>
      <c r="T330" s="156">
        <f>SUM(T331:T355)</f>
        <v>0</v>
      </c>
      <c r="AR330" s="149" t="s">
        <v>78</v>
      </c>
      <c r="AT330" s="157" t="s">
        <v>71</v>
      </c>
      <c r="AU330" s="157" t="s">
        <v>78</v>
      </c>
      <c r="AY330" s="149" t="s">
        <v>118</v>
      </c>
      <c r="BK330" s="158">
        <f>SUM(BK331:BK355)</f>
        <v>0</v>
      </c>
    </row>
    <row r="331" spans="1:65" s="2" customFormat="1" ht="24" customHeight="1">
      <c r="A331" s="32"/>
      <c r="B331" s="161"/>
      <c r="C331" s="162" t="s">
        <v>433</v>
      </c>
      <c r="D331" s="162" t="s">
        <v>120</v>
      </c>
      <c r="E331" s="163" t="s">
        <v>434</v>
      </c>
      <c r="F331" s="164" t="s">
        <v>435</v>
      </c>
      <c r="G331" s="165" t="s">
        <v>154</v>
      </c>
      <c r="H331" s="166">
        <v>17.222</v>
      </c>
      <c r="I331" s="167"/>
      <c r="J331" s="168">
        <f>ROUND(I331*H331,2)</f>
        <v>0</v>
      </c>
      <c r="K331" s="169"/>
      <c r="L331" s="33"/>
      <c r="M331" s="170" t="s">
        <v>1</v>
      </c>
      <c r="N331" s="171" t="s">
        <v>37</v>
      </c>
      <c r="O331" s="58"/>
      <c r="P331" s="172">
        <f>O331*H331</f>
        <v>0</v>
      </c>
      <c r="Q331" s="172">
        <v>0</v>
      </c>
      <c r="R331" s="172">
        <f>Q331*H331</f>
        <v>0</v>
      </c>
      <c r="S331" s="172">
        <v>0</v>
      </c>
      <c r="T331" s="173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4" t="s">
        <v>122</v>
      </c>
      <c r="AT331" s="174" t="s">
        <v>120</v>
      </c>
      <c r="AU331" s="174" t="s">
        <v>79</v>
      </c>
      <c r="AY331" s="17" t="s">
        <v>118</v>
      </c>
      <c r="BE331" s="175">
        <f>IF(N331="základní",J331,0)</f>
        <v>0</v>
      </c>
      <c r="BF331" s="175">
        <f>IF(N331="snížená",J331,0)</f>
        <v>0</v>
      </c>
      <c r="BG331" s="175">
        <f>IF(N331="zákl. přenesená",J331,0)</f>
        <v>0</v>
      </c>
      <c r="BH331" s="175">
        <f>IF(N331="sníž. přenesená",J331,0)</f>
        <v>0</v>
      </c>
      <c r="BI331" s="175">
        <f>IF(N331="nulová",J331,0)</f>
        <v>0</v>
      </c>
      <c r="BJ331" s="17" t="s">
        <v>78</v>
      </c>
      <c r="BK331" s="175">
        <f>ROUND(I331*H331,2)</f>
        <v>0</v>
      </c>
      <c r="BL331" s="17" t="s">
        <v>122</v>
      </c>
      <c r="BM331" s="174" t="s">
        <v>436</v>
      </c>
    </row>
    <row r="332" spans="2:51" s="13" customFormat="1" ht="12">
      <c r="B332" s="176"/>
      <c r="D332" s="177" t="s">
        <v>123</v>
      </c>
      <c r="E332" s="178" t="s">
        <v>1</v>
      </c>
      <c r="F332" s="179" t="s">
        <v>437</v>
      </c>
      <c r="H332" s="180">
        <v>15.622</v>
      </c>
      <c r="I332" s="181"/>
      <c r="L332" s="176"/>
      <c r="M332" s="182"/>
      <c r="N332" s="183"/>
      <c r="O332" s="183"/>
      <c r="P332" s="183"/>
      <c r="Q332" s="183"/>
      <c r="R332" s="183"/>
      <c r="S332" s="183"/>
      <c r="T332" s="184"/>
      <c r="AT332" s="178" t="s">
        <v>123</v>
      </c>
      <c r="AU332" s="178" t="s">
        <v>79</v>
      </c>
      <c r="AV332" s="13" t="s">
        <v>79</v>
      </c>
      <c r="AW332" s="13" t="s">
        <v>29</v>
      </c>
      <c r="AX332" s="13" t="s">
        <v>72</v>
      </c>
      <c r="AY332" s="178" t="s">
        <v>118</v>
      </c>
    </row>
    <row r="333" spans="2:51" s="13" customFormat="1" ht="12">
      <c r="B333" s="176"/>
      <c r="D333" s="177" t="s">
        <v>123</v>
      </c>
      <c r="E333" s="178" t="s">
        <v>1</v>
      </c>
      <c r="F333" s="179" t="s">
        <v>438</v>
      </c>
      <c r="H333" s="180">
        <v>1.6</v>
      </c>
      <c r="I333" s="181"/>
      <c r="L333" s="176"/>
      <c r="M333" s="182"/>
      <c r="N333" s="183"/>
      <c r="O333" s="183"/>
      <c r="P333" s="183"/>
      <c r="Q333" s="183"/>
      <c r="R333" s="183"/>
      <c r="S333" s="183"/>
      <c r="T333" s="184"/>
      <c r="AT333" s="178" t="s">
        <v>123</v>
      </c>
      <c r="AU333" s="178" t="s">
        <v>79</v>
      </c>
      <c r="AV333" s="13" t="s">
        <v>79</v>
      </c>
      <c r="AW333" s="13" t="s">
        <v>29</v>
      </c>
      <c r="AX333" s="13" t="s">
        <v>72</v>
      </c>
      <c r="AY333" s="178" t="s">
        <v>118</v>
      </c>
    </row>
    <row r="334" spans="2:51" s="14" customFormat="1" ht="12">
      <c r="B334" s="185"/>
      <c r="D334" s="177" t="s">
        <v>123</v>
      </c>
      <c r="E334" s="186" t="s">
        <v>1</v>
      </c>
      <c r="F334" s="187" t="s">
        <v>124</v>
      </c>
      <c r="H334" s="188">
        <v>17.222</v>
      </c>
      <c r="I334" s="189"/>
      <c r="L334" s="185"/>
      <c r="M334" s="190"/>
      <c r="N334" s="191"/>
      <c r="O334" s="191"/>
      <c r="P334" s="191"/>
      <c r="Q334" s="191"/>
      <c r="R334" s="191"/>
      <c r="S334" s="191"/>
      <c r="T334" s="192"/>
      <c r="AT334" s="186" t="s">
        <v>123</v>
      </c>
      <c r="AU334" s="186" t="s">
        <v>79</v>
      </c>
      <c r="AV334" s="14" t="s">
        <v>122</v>
      </c>
      <c r="AW334" s="14" t="s">
        <v>29</v>
      </c>
      <c r="AX334" s="14" t="s">
        <v>78</v>
      </c>
      <c r="AY334" s="186" t="s">
        <v>118</v>
      </c>
    </row>
    <row r="335" spans="1:65" s="2" customFormat="1" ht="36" customHeight="1">
      <c r="A335" s="32"/>
      <c r="B335" s="161"/>
      <c r="C335" s="162" t="s">
        <v>426</v>
      </c>
      <c r="D335" s="162" t="s">
        <v>120</v>
      </c>
      <c r="E335" s="163" t="s">
        <v>439</v>
      </c>
      <c r="F335" s="164" t="s">
        <v>440</v>
      </c>
      <c r="G335" s="165" t="s">
        <v>154</v>
      </c>
      <c r="H335" s="166">
        <v>12.99</v>
      </c>
      <c r="I335" s="167"/>
      <c r="J335" s="168">
        <f>ROUND(I335*H335,2)</f>
        <v>0</v>
      </c>
      <c r="K335" s="169"/>
      <c r="L335" s="33"/>
      <c r="M335" s="170" t="s">
        <v>1</v>
      </c>
      <c r="N335" s="171" t="s">
        <v>37</v>
      </c>
      <c r="O335" s="58"/>
      <c r="P335" s="172">
        <f>O335*H335</f>
        <v>0</v>
      </c>
      <c r="Q335" s="172">
        <v>0</v>
      </c>
      <c r="R335" s="172">
        <f>Q335*H335</f>
        <v>0</v>
      </c>
      <c r="S335" s="172">
        <v>0</v>
      </c>
      <c r="T335" s="173">
        <f>S335*H335</f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4" t="s">
        <v>122</v>
      </c>
      <c r="AT335" s="174" t="s">
        <v>120</v>
      </c>
      <c r="AU335" s="174" t="s">
        <v>79</v>
      </c>
      <c r="AY335" s="17" t="s">
        <v>118</v>
      </c>
      <c r="BE335" s="175">
        <f>IF(N335="základní",J335,0)</f>
        <v>0</v>
      </c>
      <c r="BF335" s="175">
        <f>IF(N335="snížená",J335,0)</f>
        <v>0</v>
      </c>
      <c r="BG335" s="175">
        <f>IF(N335="zákl. přenesená",J335,0)</f>
        <v>0</v>
      </c>
      <c r="BH335" s="175">
        <f>IF(N335="sníž. přenesená",J335,0)</f>
        <v>0</v>
      </c>
      <c r="BI335" s="175">
        <f>IF(N335="nulová",J335,0)</f>
        <v>0</v>
      </c>
      <c r="BJ335" s="17" t="s">
        <v>78</v>
      </c>
      <c r="BK335" s="175">
        <f>ROUND(I335*H335,2)</f>
        <v>0</v>
      </c>
      <c r="BL335" s="17" t="s">
        <v>122</v>
      </c>
      <c r="BM335" s="174" t="s">
        <v>441</v>
      </c>
    </row>
    <row r="336" spans="2:51" s="13" customFormat="1" ht="12">
      <c r="B336" s="176"/>
      <c r="D336" s="177" t="s">
        <v>123</v>
      </c>
      <c r="E336" s="178" t="s">
        <v>1</v>
      </c>
      <c r="F336" s="179" t="s">
        <v>442</v>
      </c>
      <c r="H336" s="180">
        <v>12.99</v>
      </c>
      <c r="I336" s="181"/>
      <c r="L336" s="176"/>
      <c r="M336" s="182"/>
      <c r="N336" s="183"/>
      <c r="O336" s="183"/>
      <c r="P336" s="183"/>
      <c r="Q336" s="183"/>
      <c r="R336" s="183"/>
      <c r="S336" s="183"/>
      <c r="T336" s="184"/>
      <c r="AT336" s="178" t="s">
        <v>123</v>
      </c>
      <c r="AU336" s="178" t="s">
        <v>79</v>
      </c>
      <c r="AV336" s="13" t="s">
        <v>79</v>
      </c>
      <c r="AW336" s="13" t="s">
        <v>29</v>
      </c>
      <c r="AX336" s="13" t="s">
        <v>72</v>
      </c>
      <c r="AY336" s="178" t="s">
        <v>118</v>
      </c>
    </row>
    <row r="337" spans="2:51" s="14" customFormat="1" ht="12">
      <c r="B337" s="185"/>
      <c r="D337" s="177" t="s">
        <v>123</v>
      </c>
      <c r="E337" s="186" t="s">
        <v>1</v>
      </c>
      <c r="F337" s="187" t="s">
        <v>124</v>
      </c>
      <c r="H337" s="188">
        <v>12.99</v>
      </c>
      <c r="I337" s="189"/>
      <c r="L337" s="185"/>
      <c r="M337" s="190"/>
      <c r="N337" s="191"/>
      <c r="O337" s="191"/>
      <c r="P337" s="191"/>
      <c r="Q337" s="191"/>
      <c r="R337" s="191"/>
      <c r="S337" s="191"/>
      <c r="T337" s="192"/>
      <c r="AT337" s="186" t="s">
        <v>123</v>
      </c>
      <c r="AU337" s="186" t="s">
        <v>79</v>
      </c>
      <c r="AV337" s="14" t="s">
        <v>122</v>
      </c>
      <c r="AW337" s="14" t="s">
        <v>29</v>
      </c>
      <c r="AX337" s="14" t="s">
        <v>78</v>
      </c>
      <c r="AY337" s="186" t="s">
        <v>118</v>
      </c>
    </row>
    <row r="338" spans="1:65" s="2" customFormat="1" ht="24" customHeight="1">
      <c r="A338" s="32"/>
      <c r="B338" s="161"/>
      <c r="C338" s="162" t="s">
        <v>443</v>
      </c>
      <c r="D338" s="162" t="s">
        <v>120</v>
      </c>
      <c r="E338" s="163" t="s">
        <v>444</v>
      </c>
      <c r="F338" s="164" t="s">
        <v>445</v>
      </c>
      <c r="G338" s="165" t="s">
        <v>154</v>
      </c>
      <c r="H338" s="166">
        <v>4.576</v>
      </c>
      <c r="I338" s="167"/>
      <c r="J338" s="168">
        <f>ROUND(I338*H338,2)</f>
        <v>0</v>
      </c>
      <c r="K338" s="169"/>
      <c r="L338" s="33"/>
      <c r="M338" s="170" t="s">
        <v>1</v>
      </c>
      <c r="N338" s="171" t="s">
        <v>37</v>
      </c>
      <c r="O338" s="58"/>
      <c r="P338" s="172">
        <f>O338*H338</f>
        <v>0</v>
      </c>
      <c r="Q338" s="172">
        <v>0</v>
      </c>
      <c r="R338" s="172">
        <f>Q338*H338</f>
        <v>0</v>
      </c>
      <c r="S338" s="172">
        <v>0</v>
      </c>
      <c r="T338" s="173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4" t="s">
        <v>122</v>
      </c>
      <c r="AT338" s="174" t="s">
        <v>120</v>
      </c>
      <c r="AU338" s="174" t="s">
        <v>79</v>
      </c>
      <c r="AY338" s="17" t="s">
        <v>118</v>
      </c>
      <c r="BE338" s="175">
        <f>IF(N338="základní",J338,0)</f>
        <v>0</v>
      </c>
      <c r="BF338" s="175">
        <f>IF(N338="snížená",J338,0)</f>
        <v>0</v>
      </c>
      <c r="BG338" s="175">
        <f>IF(N338="zákl. přenesená",J338,0)</f>
        <v>0</v>
      </c>
      <c r="BH338" s="175">
        <f>IF(N338="sníž. přenesená",J338,0)</f>
        <v>0</v>
      </c>
      <c r="BI338" s="175">
        <f>IF(N338="nulová",J338,0)</f>
        <v>0</v>
      </c>
      <c r="BJ338" s="17" t="s">
        <v>78</v>
      </c>
      <c r="BK338" s="175">
        <f>ROUND(I338*H338,2)</f>
        <v>0</v>
      </c>
      <c r="BL338" s="17" t="s">
        <v>122</v>
      </c>
      <c r="BM338" s="174" t="s">
        <v>446</v>
      </c>
    </row>
    <row r="339" spans="2:51" s="13" customFormat="1" ht="12">
      <c r="B339" s="176"/>
      <c r="D339" s="177" t="s">
        <v>123</v>
      </c>
      <c r="E339" s="178" t="s">
        <v>1</v>
      </c>
      <c r="F339" s="179" t="s">
        <v>447</v>
      </c>
      <c r="H339" s="180">
        <v>1.84</v>
      </c>
      <c r="I339" s="181"/>
      <c r="L339" s="176"/>
      <c r="M339" s="182"/>
      <c r="N339" s="183"/>
      <c r="O339" s="183"/>
      <c r="P339" s="183"/>
      <c r="Q339" s="183"/>
      <c r="R339" s="183"/>
      <c r="S339" s="183"/>
      <c r="T339" s="184"/>
      <c r="AT339" s="178" t="s">
        <v>123</v>
      </c>
      <c r="AU339" s="178" t="s">
        <v>79</v>
      </c>
      <c r="AV339" s="13" t="s">
        <v>79</v>
      </c>
      <c r="AW339" s="13" t="s">
        <v>29</v>
      </c>
      <c r="AX339" s="13" t="s">
        <v>72</v>
      </c>
      <c r="AY339" s="178" t="s">
        <v>118</v>
      </c>
    </row>
    <row r="340" spans="2:51" s="13" customFormat="1" ht="12">
      <c r="B340" s="176"/>
      <c r="D340" s="177" t="s">
        <v>123</v>
      </c>
      <c r="E340" s="178" t="s">
        <v>1</v>
      </c>
      <c r="F340" s="179" t="s">
        <v>448</v>
      </c>
      <c r="H340" s="180">
        <v>2.736</v>
      </c>
      <c r="I340" s="181"/>
      <c r="L340" s="176"/>
      <c r="M340" s="182"/>
      <c r="N340" s="183"/>
      <c r="O340" s="183"/>
      <c r="P340" s="183"/>
      <c r="Q340" s="183"/>
      <c r="R340" s="183"/>
      <c r="S340" s="183"/>
      <c r="T340" s="184"/>
      <c r="AT340" s="178" t="s">
        <v>123</v>
      </c>
      <c r="AU340" s="178" t="s">
        <v>79</v>
      </c>
      <c r="AV340" s="13" t="s">
        <v>79</v>
      </c>
      <c r="AW340" s="13" t="s">
        <v>29</v>
      </c>
      <c r="AX340" s="13" t="s">
        <v>72</v>
      </c>
      <c r="AY340" s="178" t="s">
        <v>118</v>
      </c>
    </row>
    <row r="341" spans="2:51" s="14" customFormat="1" ht="12">
      <c r="B341" s="185"/>
      <c r="D341" s="177" t="s">
        <v>123</v>
      </c>
      <c r="E341" s="186" t="s">
        <v>1</v>
      </c>
      <c r="F341" s="187" t="s">
        <v>124</v>
      </c>
      <c r="H341" s="188">
        <v>4.576</v>
      </c>
      <c r="I341" s="189"/>
      <c r="L341" s="185"/>
      <c r="M341" s="190"/>
      <c r="N341" s="191"/>
      <c r="O341" s="191"/>
      <c r="P341" s="191"/>
      <c r="Q341" s="191"/>
      <c r="R341" s="191"/>
      <c r="S341" s="191"/>
      <c r="T341" s="192"/>
      <c r="AT341" s="186" t="s">
        <v>123</v>
      </c>
      <c r="AU341" s="186" t="s">
        <v>79</v>
      </c>
      <c r="AV341" s="14" t="s">
        <v>122</v>
      </c>
      <c r="AW341" s="14" t="s">
        <v>29</v>
      </c>
      <c r="AX341" s="14" t="s">
        <v>78</v>
      </c>
      <c r="AY341" s="186" t="s">
        <v>118</v>
      </c>
    </row>
    <row r="342" spans="1:65" s="2" customFormat="1" ht="24" customHeight="1">
      <c r="A342" s="32"/>
      <c r="B342" s="161"/>
      <c r="C342" s="162" t="s">
        <v>449</v>
      </c>
      <c r="D342" s="162" t="s">
        <v>120</v>
      </c>
      <c r="E342" s="163" t="s">
        <v>175</v>
      </c>
      <c r="F342" s="164" t="s">
        <v>176</v>
      </c>
      <c r="G342" s="165" t="s">
        <v>154</v>
      </c>
      <c r="H342" s="166">
        <v>22.059</v>
      </c>
      <c r="I342" s="167"/>
      <c r="J342" s="168">
        <f>ROUND(I342*H342,2)</f>
        <v>0</v>
      </c>
      <c r="K342" s="169"/>
      <c r="L342" s="33"/>
      <c r="M342" s="170" t="s">
        <v>1</v>
      </c>
      <c r="N342" s="171" t="s">
        <v>37</v>
      </c>
      <c r="O342" s="58"/>
      <c r="P342" s="172">
        <f>O342*H342</f>
        <v>0</v>
      </c>
      <c r="Q342" s="172">
        <v>0</v>
      </c>
      <c r="R342" s="172">
        <f>Q342*H342</f>
        <v>0</v>
      </c>
      <c r="S342" s="172">
        <v>0</v>
      </c>
      <c r="T342" s="173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4" t="s">
        <v>122</v>
      </c>
      <c r="AT342" s="174" t="s">
        <v>120</v>
      </c>
      <c r="AU342" s="174" t="s">
        <v>79</v>
      </c>
      <c r="AY342" s="17" t="s">
        <v>118</v>
      </c>
      <c r="BE342" s="175">
        <f>IF(N342="základní",J342,0)</f>
        <v>0</v>
      </c>
      <c r="BF342" s="175">
        <f>IF(N342="snížená",J342,0)</f>
        <v>0</v>
      </c>
      <c r="BG342" s="175">
        <f>IF(N342="zákl. přenesená",J342,0)</f>
        <v>0</v>
      </c>
      <c r="BH342" s="175">
        <f>IF(N342="sníž. přenesená",J342,0)</f>
        <v>0</v>
      </c>
      <c r="BI342" s="175">
        <f>IF(N342="nulová",J342,0)</f>
        <v>0</v>
      </c>
      <c r="BJ342" s="17" t="s">
        <v>78</v>
      </c>
      <c r="BK342" s="175">
        <f>ROUND(I342*H342,2)</f>
        <v>0</v>
      </c>
      <c r="BL342" s="17" t="s">
        <v>122</v>
      </c>
      <c r="BM342" s="174" t="s">
        <v>450</v>
      </c>
    </row>
    <row r="343" spans="2:51" s="13" customFormat="1" ht="12">
      <c r="B343" s="176"/>
      <c r="D343" s="177" t="s">
        <v>123</v>
      </c>
      <c r="E343" s="178" t="s">
        <v>1</v>
      </c>
      <c r="F343" s="179" t="s">
        <v>451</v>
      </c>
      <c r="H343" s="180">
        <v>22.059</v>
      </c>
      <c r="I343" s="181"/>
      <c r="L343" s="176"/>
      <c r="M343" s="182"/>
      <c r="N343" s="183"/>
      <c r="O343" s="183"/>
      <c r="P343" s="183"/>
      <c r="Q343" s="183"/>
      <c r="R343" s="183"/>
      <c r="S343" s="183"/>
      <c r="T343" s="184"/>
      <c r="AT343" s="178" t="s">
        <v>123</v>
      </c>
      <c r="AU343" s="178" t="s">
        <v>79</v>
      </c>
      <c r="AV343" s="13" t="s">
        <v>79</v>
      </c>
      <c r="AW343" s="13" t="s">
        <v>29</v>
      </c>
      <c r="AX343" s="13" t="s">
        <v>72</v>
      </c>
      <c r="AY343" s="178" t="s">
        <v>118</v>
      </c>
    </row>
    <row r="344" spans="2:51" s="14" customFormat="1" ht="12">
      <c r="B344" s="185"/>
      <c r="D344" s="177" t="s">
        <v>123</v>
      </c>
      <c r="E344" s="186" t="s">
        <v>1</v>
      </c>
      <c r="F344" s="187" t="s">
        <v>124</v>
      </c>
      <c r="H344" s="188">
        <v>22.059</v>
      </c>
      <c r="I344" s="189"/>
      <c r="L344" s="185"/>
      <c r="M344" s="190"/>
      <c r="N344" s="191"/>
      <c r="O344" s="191"/>
      <c r="P344" s="191"/>
      <c r="Q344" s="191"/>
      <c r="R344" s="191"/>
      <c r="S344" s="191"/>
      <c r="T344" s="192"/>
      <c r="AT344" s="186" t="s">
        <v>123</v>
      </c>
      <c r="AU344" s="186" t="s">
        <v>79</v>
      </c>
      <c r="AV344" s="14" t="s">
        <v>122</v>
      </c>
      <c r="AW344" s="14" t="s">
        <v>29</v>
      </c>
      <c r="AX344" s="14" t="s">
        <v>78</v>
      </c>
      <c r="AY344" s="186" t="s">
        <v>118</v>
      </c>
    </row>
    <row r="345" spans="1:65" s="2" customFormat="1" ht="16.5" customHeight="1">
      <c r="A345" s="32"/>
      <c r="B345" s="161"/>
      <c r="C345" s="162" t="s">
        <v>452</v>
      </c>
      <c r="D345" s="162" t="s">
        <v>120</v>
      </c>
      <c r="E345" s="163" t="s">
        <v>453</v>
      </c>
      <c r="F345" s="164" t="s">
        <v>454</v>
      </c>
      <c r="G345" s="165" t="s">
        <v>154</v>
      </c>
      <c r="H345" s="166">
        <v>181.85</v>
      </c>
      <c r="I345" s="167"/>
      <c r="J345" s="168">
        <f>ROUND(I345*H345,2)</f>
        <v>0</v>
      </c>
      <c r="K345" s="169"/>
      <c r="L345" s="33"/>
      <c r="M345" s="170" t="s">
        <v>1</v>
      </c>
      <c r="N345" s="171" t="s">
        <v>37</v>
      </c>
      <c r="O345" s="58"/>
      <c r="P345" s="172">
        <f>O345*H345</f>
        <v>0</v>
      </c>
      <c r="Q345" s="172">
        <v>0</v>
      </c>
      <c r="R345" s="172">
        <f>Q345*H345</f>
        <v>0</v>
      </c>
      <c r="S345" s="172">
        <v>0</v>
      </c>
      <c r="T345" s="173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4" t="s">
        <v>122</v>
      </c>
      <c r="AT345" s="174" t="s">
        <v>120</v>
      </c>
      <c r="AU345" s="174" t="s">
        <v>79</v>
      </c>
      <c r="AY345" s="17" t="s">
        <v>118</v>
      </c>
      <c r="BE345" s="175">
        <f>IF(N345="základní",J345,0)</f>
        <v>0</v>
      </c>
      <c r="BF345" s="175">
        <f>IF(N345="snížená",J345,0)</f>
        <v>0</v>
      </c>
      <c r="BG345" s="175">
        <f>IF(N345="zákl. přenesená",J345,0)</f>
        <v>0</v>
      </c>
      <c r="BH345" s="175">
        <f>IF(N345="sníž. přenesená",J345,0)</f>
        <v>0</v>
      </c>
      <c r="BI345" s="175">
        <f>IF(N345="nulová",J345,0)</f>
        <v>0</v>
      </c>
      <c r="BJ345" s="17" t="s">
        <v>78</v>
      </c>
      <c r="BK345" s="175">
        <f>ROUND(I345*H345,2)</f>
        <v>0</v>
      </c>
      <c r="BL345" s="17" t="s">
        <v>122</v>
      </c>
      <c r="BM345" s="174" t="s">
        <v>455</v>
      </c>
    </row>
    <row r="346" spans="1:65" s="2" customFormat="1" ht="24" customHeight="1">
      <c r="A346" s="32"/>
      <c r="B346" s="161"/>
      <c r="C346" s="162" t="s">
        <v>456</v>
      </c>
      <c r="D346" s="162" t="s">
        <v>120</v>
      </c>
      <c r="E346" s="163" t="s">
        <v>178</v>
      </c>
      <c r="F346" s="164" t="s">
        <v>527</v>
      </c>
      <c r="G346" s="165" t="s">
        <v>154</v>
      </c>
      <c r="H346" s="166">
        <v>56.847</v>
      </c>
      <c r="I346" s="167"/>
      <c r="J346" s="168">
        <f>ROUND(I346*H346,2)</f>
        <v>0</v>
      </c>
      <c r="K346" s="169"/>
      <c r="L346" s="33"/>
      <c r="M346" s="170" t="s">
        <v>1</v>
      </c>
      <c r="N346" s="171" t="s">
        <v>37</v>
      </c>
      <c r="O346" s="58"/>
      <c r="P346" s="172">
        <f>O346*H346</f>
        <v>0</v>
      </c>
      <c r="Q346" s="172">
        <v>0</v>
      </c>
      <c r="R346" s="172">
        <f>Q346*H346</f>
        <v>0</v>
      </c>
      <c r="S346" s="172">
        <v>0</v>
      </c>
      <c r="T346" s="173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4" t="s">
        <v>122</v>
      </c>
      <c r="AT346" s="174" t="s">
        <v>120</v>
      </c>
      <c r="AU346" s="174" t="s">
        <v>79</v>
      </c>
      <c r="AY346" s="17" t="s">
        <v>118</v>
      </c>
      <c r="BE346" s="175">
        <f>IF(N346="základní",J346,0)</f>
        <v>0</v>
      </c>
      <c r="BF346" s="175">
        <f>IF(N346="snížená",J346,0)</f>
        <v>0</v>
      </c>
      <c r="BG346" s="175">
        <f>IF(N346="zákl. přenesená",J346,0)</f>
        <v>0</v>
      </c>
      <c r="BH346" s="175">
        <f>IF(N346="sníž. přenesená",J346,0)</f>
        <v>0</v>
      </c>
      <c r="BI346" s="175">
        <f>IF(N346="nulová",J346,0)</f>
        <v>0</v>
      </c>
      <c r="BJ346" s="17" t="s">
        <v>78</v>
      </c>
      <c r="BK346" s="175">
        <f>ROUND(I346*H346,2)</f>
        <v>0</v>
      </c>
      <c r="BL346" s="17" t="s">
        <v>122</v>
      </c>
      <c r="BM346" s="174" t="s">
        <v>457</v>
      </c>
    </row>
    <row r="347" spans="2:51" s="13" customFormat="1" ht="12">
      <c r="B347" s="176"/>
      <c r="D347" s="177" t="s">
        <v>123</v>
      </c>
      <c r="E347" s="178" t="s">
        <v>1</v>
      </c>
      <c r="F347" s="179" t="s">
        <v>447</v>
      </c>
      <c r="H347" s="180">
        <v>1.84</v>
      </c>
      <c r="I347" s="181"/>
      <c r="L347" s="176"/>
      <c r="M347" s="182"/>
      <c r="N347" s="183"/>
      <c r="O347" s="183"/>
      <c r="P347" s="183"/>
      <c r="Q347" s="183"/>
      <c r="R347" s="183"/>
      <c r="S347" s="183"/>
      <c r="T347" s="184"/>
      <c r="AT347" s="178" t="s">
        <v>123</v>
      </c>
      <c r="AU347" s="178" t="s">
        <v>79</v>
      </c>
      <c r="AV347" s="13" t="s">
        <v>79</v>
      </c>
      <c r="AW347" s="13" t="s">
        <v>29</v>
      </c>
      <c r="AX347" s="13" t="s">
        <v>72</v>
      </c>
      <c r="AY347" s="178" t="s">
        <v>118</v>
      </c>
    </row>
    <row r="348" spans="2:51" s="13" customFormat="1" ht="12">
      <c r="B348" s="176"/>
      <c r="D348" s="177" t="s">
        <v>123</v>
      </c>
      <c r="E348" s="178" t="s">
        <v>1</v>
      </c>
      <c r="F348" s="179" t="s">
        <v>437</v>
      </c>
      <c r="H348" s="180">
        <v>15.622</v>
      </c>
      <c r="I348" s="181"/>
      <c r="L348" s="176"/>
      <c r="M348" s="182"/>
      <c r="N348" s="183"/>
      <c r="O348" s="183"/>
      <c r="P348" s="183"/>
      <c r="Q348" s="183"/>
      <c r="R348" s="183"/>
      <c r="S348" s="183"/>
      <c r="T348" s="184"/>
      <c r="AT348" s="178" t="s">
        <v>123</v>
      </c>
      <c r="AU348" s="178" t="s">
        <v>79</v>
      </c>
      <c r="AV348" s="13" t="s">
        <v>79</v>
      </c>
      <c r="AW348" s="13" t="s">
        <v>29</v>
      </c>
      <c r="AX348" s="13" t="s">
        <v>72</v>
      </c>
      <c r="AY348" s="178" t="s">
        <v>118</v>
      </c>
    </row>
    <row r="349" spans="2:51" s="13" customFormat="1" ht="12">
      <c r="B349" s="176"/>
      <c r="D349" s="177" t="s">
        <v>123</v>
      </c>
      <c r="E349" s="178" t="s">
        <v>1</v>
      </c>
      <c r="F349" s="179" t="s">
        <v>442</v>
      </c>
      <c r="H349" s="180">
        <v>12.99</v>
      </c>
      <c r="I349" s="181"/>
      <c r="L349" s="176"/>
      <c r="M349" s="182"/>
      <c r="N349" s="183"/>
      <c r="O349" s="183"/>
      <c r="P349" s="183"/>
      <c r="Q349" s="183"/>
      <c r="R349" s="183"/>
      <c r="S349" s="183"/>
      <c r="T349" s="184"/>
      <c r="AT349" s="178" t="s">
        <v>123</v>
      </c>
      <c r="AU349" s="178" t="s">
        <v>79</v>
      </c>
      <c r="AV349" s="13" t="s">
        <v>79</v>
      </c>
      <c r="AW349" s="13" t="s">
        <v>29</v>
      </c>
      <c r="AX349" s="13" t="s">
        <v>72</v>
      </c>
      <c r="AY349" s="178" t="s">
        <v>118</v>
      </c>
    </row>
    <row r="350" spans="2:51" s="13" customFormat="1" ht="12">
      <c r="B350" s="176"/>
      <c r="D350" s="177" t="s">
        <v>123</v>
      </c>
      <c r="E350" s="178" t="s">
        <v>1</v>
      </c>
      <c r="F350" s="179" t="s">
        <v>451</v>
      </c>
      <c r="H350" s="180">
        <v>22.059</v>
      </c>
      <c r="I350" s="181"/>
      <c r="L350" s="176"/>
      <c r="M350" s="182"/>
      <c r="N350" s="183"/>
      <c r="O350" s="183"/>
      <c r="P350" s="183"/>
      <c r="Q350" s="183"/>
      <c r="R350" s="183"/>
      <c r="S350" s="183"/>
      <c r="T350" s="184"/>
      <c r="AT350" s="178" t="s">
        <v>123</v>
      </c>
      <c r="AU350" s="178" t="s">
        <v>79</v>
      </c>
      <c r="AV350" s="13" t="s">
        <v>79</v>
      </c>
      <c r="AW350" s="13" t="s">
        <v>29</v>
      </c>
      <c r="AX350" s="13" t="s">
        <v>72</v>
      </c>
      <c r="AY350" s="178" t="s">
        <v>118</v>
      </c>
    </row>
    <row r="351" spans="2:51" s="13" customFormat="1" ht="12">
      <c r="B351" s="176"/>
      <c r="D351" s="177" t="s">
        <v>123</v>
      </c>
      <c r="E351" s="178" t="s">
        <v>1</v>
      </c>
      <c r="F351" s="179" t="s">
        <v>438</v>
      </c>
      <c r="H351" s="180">
        <v>1.6</v>
      </c>
      <c r="I351" s="181"/>
      <c r="L351" s="176"/>
      <c r="M351" s="182"/>
      <c r="N351" s="183"/>
      <c r="O351" s="183"/>
      <c r="P351" s="183"/>
      <c r="Q351" s="183"/>
      <c r="R351" s="183"/>
      <c r="S351" s="183"/>
      <c r="T351" s="184"/>
      <c r="AT351" s="178" t="s">
        <v>123</v>
      </c>
      <c r="AU351" s="178" t="s">
        <v>79</v>
      </c>
      <c r="AV351" s="13" t="s">
        <v>79</v>
      </c>
      <c r="AW351" s="13" t="s">
        <v>29</v>
      </c>
      <c r="AX351" s="13" t="s">
        <v>72</v>
      </c>
      <c r="AY351" s="178" t="s">
        <v>118</v>
      </c>
    </row>
    <row r="352" spans="2:51" s="13" customFormat="1" ht="12">
      <c r="B352" s="176"/>
      <c r="D352" s="177" t="s">
        <v>123</v>
      </c>
      <c r="E352" s="178" t="s">
        <v>1</v>
      </c>
      <c r="F352" s="179" t="s">
        <v>448</v>
      </c>
      <c r="H352" s="180">
        <v>2.736</v>
      </c>
      <c r="I352" s="181"/>
      <c r="L352" s="176"/>
      <c r="M352" s="182"/>
      <c r="N352" s="183"/>
      <c r="O352" s="183"/>
      <c r="P352" s="183"/>
      <c r="Q352" s="183"/>
      <c r="R352" s="183"/>
      <c r="S352" s="183"/>
      <c r="T352" s="184"/>
      <c r="AT352" s="178" t="s">
        <v>123</v>
      </c>
      <c r="AU352" s="178" t="s">
        <v>79</v>
      </c>
      <c r="AV352" s="13" t="s">
        <v>79</v>
      </c>
      <c r="AW352" s="13" t="s">
        <v>29</v>
      </c>
      <c r="AX352" s="13" t="s">
        <v>72</v>
      </c>
      <c r="AY352" s="178" t="s">
        <v>118</v>
      </c>
    </row>
    <row r="353" spans="2:51" s="14" customFormat="1" ht="12">
      <c r="B353" s="185"/>
      <c r="D353" s="177" t="s">
        <v>123</v>
      </c>
      <c r="E353" s="186" t="s">
        <v>1</v>
      </c>
      <c r="F353" s="187" t="s">
        <v>124</v>
      </c>
      <c r="H353" s="188">
        <v>56.847</v>
      </c>
      <c r="I353" s="189"/>
      <c r="L353" s="185"/>
      <c r="M353" s="190"/>
      <c r="N353" s="191"/>
      <c r="O353" s="191"/>
      <c r="P353" s="191"/>
      <c r="Q353" s="191"/>
      <c r="R353" s="191"/>
      <c r="S353" s="191"/>
      <c r="T353" s="192"/>
      <c r="AT353" s="186" t="s">
        <v>123</v>
      </c>
      <c r="AU353" s="186" t="s">
        <v>79</v>
      </c>
      <c r="AV353" s="14" t="s">
        <v>122</v>
      </c>
      <c r="AW353" s="14" t="s">
        <v>29</v>
      </c>
      <c r="AX353" s="14" t="s">
        <v>78</v>
      </c>
      <c r="AY353" s="186" t="s">
        <v>118</v>
      </c>
    </row>
    <row r="354" spans="1:65" s="2" customFormat="1" ht="24" customHeight="1">
      <c r="A354" s="32"/>
      <c r="B354" s="161"/>
      <c r="C354" s="162" t="s">
        <v>458</v>
      </c>
      <c r="D354" s="162" t="s">
        <v>120</v>
      </c>
      <c r="E354" s="163" t="s">
        <v>180</v>
      </c>
      <c r="F354" s="164" t="s">
        <v>528</v>
      </c>
      <c r="G354" s="165" t="s">
        <v>154</v>
      </c>
      <c r="H354" s="166">
        <v>511.623</v>
      </c>
      <c r="I354" s="167"/>
      <c r="J354" s="168">
        <f>ROUND(I354*H354,2)</f>
        <v>0</v>
      </c>
      <c r="K354" s="169"/>
      <c r="L354" s="33"/>
      <c r="M354" s="170" t="s">
        <v>1</v>
      </c>
      <c r="N354" s="171" t="s">
        <v>37</v>
      </c>
      <c r="O354" s="58"/>
      <c r="P354" s="172">
        <f>O354*H354</f>
        <v>0</v>
      </c>
      <c r="Q354" s="172">
        <v>0</v>
      </c>
      <c r="R354" s="172">
        <f>Q354*H354</f>
        <v>0</v>
      </c>
      <c r="S354" s="172">
        <v>0</v>
      </c>
      <c r="T354" s="173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4" t="s">
        <v>122</v>
      </c>
      <c r="AT354" s="174" t="s">
        <v>120</v>
      </c>
      <c r="AU354" s="174" t="s">
        <v>79</v>
      </c>
      <c r="AY354" s="17" t="s">
        <v>118</v>
      </c>
      <c r="BE354" s="175">
        <f>IF(N354="základní",J354,0)</f>
        <v>0</v>
      </c>
      <c r="BF354" s="175">
        <f>IF(N354="snížená",J354,0)</f>
        <v>0</v>
      </c>
      <c r="BG354" s="175">
        <f>IF(N354="zákl. přenesená",J354,0)</f>
        <v>0</v>
      </c>
      <c r="BH354" s="175">
        <f>IF(N354="sníž. přenesená",J354,0)</f>
        <v>0</v>
      </c>
      <c r="BI354" s="175">
        <f>IF(N354="nulová",J354,0)</f>
        <v>0</v>
      </c>
      <c r="BJ354" s="17" t="s">
        <v>78</v>
      </c>
      <c r="BK354" s="175">
        <f>ROUND(I354*H354,2)</f>
        <v>0</v>
      </c>
      <c r="BL354" s="17" t="s">
        <v>122</v>
      </c>
      <c r="BM354" s="174" t="s">
        <v>459</v>
      </c>
    </row>
    <row r="355" spans="2:51" s="13" customFormat="1" ht="12">
      <c r="B355" s="176"/>
      <c r="D355" s="177" t="s">
        <v>123</v>
      </c>
      <c r="F355" s="179" t="s">
        <v>460</v>
      </c>
      <c r="H355" s="180">
        <v>511.623</v>
      </c>
      <c r="I355" s="181"/>
      <c r="L355" s="176"/>
      <c r="M355" s="182"/>
      <c r="N355" s="183"/>
      <c r="O355" s="183"/>
      <c r="P355" s="183"/>
      <c r="Q355" s="183"/>
      <c r="R355" s="183"/>
      <c r="S355" s="183"/>
      <c r="T355" s="184"/>
      <c r="AT355" s="178" t="s">
        <v>123</v>
      </c>
      <c r="AU355" s="178" t="s">
        <v>79</v>
      </c>
      <c r="AV355" s="13" t="s">
        <v>79</v>
      </c>
      <c r="AW355" s="13" t="s">
        <v>3</v>
      </c>
      <c r="AX355" s="13" t="s">
        <v>78</v>
      </c>
      <c r="AY355" s="178" t="s">
        <v>118</v>
      </c>
    </row>
    <row r="356" spans="2:63" s="12" customFormat="1" ht="22.9" customHeight="1">
      <c r="B356" s="148"/>
      <c r="D356" s="149" t="s">
        <v>71</v>
      </c>
      <c r="E356" s="159" t="s">
        <v>181</v>
      </c>
      <c r="F356" s="159" t="s">
        <v>182</v>
      </c>
      <c r="I356" s="151"/>
      <c r="J356" s="160">
        <f>BK356</f>
        <v>0</v>
      </c>
      <c r="L356" s="148"/>
      <c r="M356" s="153"/>
      <c r="N356" s="154"/>
      <c r="O356" s="154"/>
      <c r="P356" s="155">
        <f>P357</f>
        <v>0</v>
      </c>
      <c r="Q356" s="154"/>
      <c r="R356" s="155">
        <f>R357</f>
        <v>0</v>
      </c>
      <c r="S356" s="154"/>
      <c r="T356" s="156">
        <f>T357</f>
        <v>0</v>
      </c>
      <c r="AR356" s="149" t="s">
        <v>78</v>
      </c>
      <c r="AT356" s="157" t="s">
        <v>71</v>
      </c>
      <c r="AU356" s="157" t="s">
        <v>78</v>
      </c>
      <c r="AY356" s="149" t="s">
        <v>118</v>
      </c>
      <c r="BK356" s="158">
        <f>BK357</f>
        <v>0</v>
      </c>
    </row>
    <row r="357" spans="1:65" s="2" customFormat="1" ht="16.5" customHeight="1">
      <c r="A357" s="32"/>
      <c r="B357" s="161"/>
      <c r="C357" s="162" t="s">
        <v>461</v>
      </c>
      <c r="D357" s="162" t="s">
        <v>120</v>
      </c>
      <c r="E357" s="163" t="s">
        <v>462</v>
      </c>
      <c r="F357" s="164" t="s">
        <v>463</v>
      </c>
      <c r="G357" s="165" t="s">
        <v>154</v>
      </c>
      <c r="H357" s="166">
        <v>241.92</v>
      </c>
      <c r="I357" s="167"/>
      <c r="J357" s="168">
        <f>ROUND(I357*H357,2)</f>
        <v>0</v>
      </c>
      <c r="K357" s="169"/>
      <c r="L357" s="33"/>
      <c r="M357" s="170" t="s">
        <v>1</v>
      </c>
      <c r="N357" s="171" t="s">
        <v>37</v>
      </c>
      <c r="O357" s="58"/>
      <c r="P357" s="172">
        <f>O357*H357</f>
        <v>0</v>
      </c>
      <c r="Q357" s="172">
        <v>0</v>
      </c>
      <c r="R357" s="172">
        <f>Q357*H357</f>
        <v>0</v>
      </c>
      <c r="S357" s="172">
        <v>0</v>
      </c>
      <c r="T357" s="173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4" t="s">
        <v>122</v>
      </c>
      <c r="AT357" s="174" t="s">
        <v>120</v>
      </c>
      <c r="AU357" s="174" t="s">
        <v>79</v>
      </c>
      <c r="AY357" s="17" t="s">
        <v>118</v>
      </c>
      <c r="BE357" s="175">
        <f>IF(N357="základní",J357,0)</f>
        <v>0</v>
      </c>
      <c r="BF357" s="175">
        <f>IF(N357="snížená",J357,0)</f>
        <v>0</v>
      </c>
      <c r="BG357" s="175">
        <f>IF(N357="zákl. přenesená",J357,0)</f>
        <v>0</v>
      </c>
      <c r="BH357" s="175">
        <f>IF(N357="sníž. přenesená",J357,0)</f>
        <v>0</v>
      </c>
      <c r="BI357" s="175">
        <f>IF(N357="nulová",J357,0)</f>
        <v>0</v>
      </c>
      <c r="BJ357" s="17" t="s">
        <v>78</v>
      </c>
      <c r="BK357" s="175">
        <f>ROUND(I357*H357,2)</f>
        <v>0</v>
      </c>
      <c r="BL357" s="17" t="s">
        <v>122</v>
      </c>
      <c r="BM357" s="174" t="s">
        <v>464</v>
      </c>
    </row>
    <row r="358" spans="2:63" s="12" customFormat="1" ht="25.9" customHeight="1">
      <c r="B358" s="148"/>
      <c r="D358" s="149" t="s">
        <v>71</v>
      </c>
      <c r="E358" s="150" t="s">
        <v>183</v>
      </c>
      <c r="F358" s="150" t="s">
        <v>184</v>
      </c>
      <c r="I358" s="151"/>
      <c r="J358" s="152">
        <f>BK358</f>
        <v>0</v>
      </c>
      <c r="L358" s="148"/>
      <c r="M358" s="153"/>
      <c r="N358" s="154"/>
      <c r="O358" s="154"/>
      <c r="P358" s="155">
        <f>P359+P365</f>
        <v>0</v>
      </c>
      <c r="Q358" s="154"/>
      <c r="R358" s="155">
        <f>R359+R365</f>
        <v>0.09529337</v>
      </c>
      <c r="S358" s="154"/>
      <c r="T358" s="156">
        <f>T359+T365</f>
        <v>1.84</v>
      </c>
      <c r="AR358" s="149" t="s">
        <v>79</v>
      </c>
      <c r="AT358" s="157" t="s">
        <v>71</v>
      </c>
      <c r="AU358" s="157" t="s">
        <v>72</v>
      </c>
      <c r="AY358" s="149" t="s">
        <v>118</v>
      </c>
      <c r="BK358" s="158">
        <f>BK359+BK365</f>
        <v>0</v>
      </c>
    </row>
    <row r="359" spans="2:63" s="12" customFormat="1" ht="22.9" customHeight="1">
      <c r="B359" s="148"/>
      <c r="D359" s="149" t="s">
        <v>71</v>
      </c>
      <c r="E359" s="159" t="s">
        <v>465</v>
      </c>
      <c r="F359" s="159" t="s">
        <v>466</v>
      </c>
      <c r="I359" s="151"/>
      <c r="J359" s="160">
        <f>BK359</f>
        <v>0</v>
      </c>
      <c r="L359" s="148"/>
      <c r="M359" s="153"/>
      <c r="N359" s="154"/>
      <c r="O359" s="154"/>
      <c r="P359" s="155">
        <f>SUM(P360:P364)</f>
        <v>0</v>
      </c>
      <c r="Q359" s="154"/>
      <c r="R359" s="155">
        <f>SUM(R360:R364)</f>
        <v>0.0032933699999999995</v>
      </c>
      <c r="S359" s="154"/>
      <c r="T359" s="156">
        <f>SUM(T360:T364)</f>
        <v>0</v>
      </c>
      <c r="AR359" s="149" t="s">
        <v>79</v>
      </c>
      <c r="AT359" s="157" t="s">
        <v>71</v>
      </c>
      <c r="AU359" s="157" t="s">
        <v>78</v>
      </c>
      <c r="AY359" s="149" t="s">
        <v>118</v>
      </c>
      <c r="BK359" s="158">
        <f>SUM(BK360:BK364)</f>
        <v>0</v>
      </c>
    </row>
    <row r="360" spans="1:65" s="2" customFormat="1" ht="24" customHeight="1">
      <c r="A360" s="32"/>
      <c r="B360" s="161"/>
      <c r="C360" s="162" t="s">
        <v>467</v>
      </c>
      <c r="D360" s="162" t="s">
        <v>120</v>
      </c>
      <c r="E360" s="163" t="s">
        <v>468</v>
      </c>
      <c r="F360" s="164" t="s">
        <v>469</v>
      </c>
      <c r="G360" s="165" t="s">
        <v>135</v>
      </c>
      <c r="H360" s="166">
        <v>4.773</v>
      </c>
      <c r="I360" s="167"/>
      <c r="J360" s="168">
        <f>ROUND(I360*H360,2)</f>
        <v>0</v>
      </c>
      <c r="K360" s="169"/>
      <c r="L360" s="33"/>
      <c r="M360" s="170" t="s">
        <v>1</v>
      </c>
      <c r="N360" s="171" t="s">
        <v>37</v>
      </c>
      <c r="O360" s="58"/>
      <c r="P360" s="172">
        <f>O360*H360</f>
        <v>0</v>
      </c>
      <c r="Q360" s="172">
        <v>0.00069</v>
      </c>
      <c r="R360" s="172">
        <f>Q360*H360</f>
        <v>0.0032933699999999995</v>
      </c>
      <c r="S360" s="172">
        <v>0</v>
      </c>
      <c r="T360" s="173">
        <f>S360*H360</f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4" t="s">
        <v>169</v>
      </c>
      <c r="AT360" s="174" t="s">
        <v>120</v>
      </c>
      <c r="AU360" s="174" t="s">
        <v>79</v>
      </c>
      <c r="AY360" s="17" t="s">
        <v>118</v>
      </c>
      <c r="BE360" s="175">
        <f>IF(N360="základní",J360,0)</f>
        <v>0</v>
      </c>
      <c r="BF360" s="175">
        <f>IF(N360="snížená",J360,0)</f>
        <v>0</v>
      </c>
      <c r="BG360" s="175">
        <f>IF(N360="zákl. přenesená",J360,0)</f>
        <v>0</v>
      </c>
      <c r="BH360" s="175">
        <f>IF(N360="sníž. přenesená",J360,0)</f>
        <v>0</v>
      </c>
      <c r="BI360" s="175">
        <f>IF(N360="nulová",J360,0)</f>
        <v>0</v>
      </c>
      <c r="BJ360" s="17" t="s">
        <v>78</v>
      </c>
      <c r="BK360" s="175">
        <f>ROUND(I360*H360,2)</f>
        <v>0</v>
      </c>
      <c r="BL360" s="17" t="s">
        <v>169</v>
      </c>
      <c r="BM360" s="174" t="s">
        <v>470</v>
      </c>
    </row>
    <row r="361" spans="2:51" s="15" customFormat="1" ht="12">
      <c r="B361" s="204"/>
      <c r="D361" s="177" t="s">
        <v>123</v>
      </c>
      <c r="E361" s="205" t="s">
        <v>1</v>
      </c>
      <c r="F361" s="206" t="s">
        <v>376</v>
      </c>
      <c r="H361" s="205" t="s">
        <v>1</v>
      </c>
      <c r="I361" s="207"/>
      <c r="L361" s="204"/>
      <c r="M361" s="208"/>
      <c r="N361" s="209"/>
      <c r="O361" s="209"/>
      <c r="P361" s="209"/>
      <c r="Q361" s="209"/>
      <c r="R361" s="209"/>
      <c r="S361" s="209"/>
      <c r="T361" s="210"/>
      <c r="AT361" s="205" t="s">
        <v>123</v>
      </c>
      <c r="AU361" s="205" t="s">
        <v>79</v>
      </c>
      <c r="AV361" s="15" t="s">
        <v>78</v>
      </c>
      <c r="AW361" s="15" t="s">
        <v>29</v>
      </c>
      <c r="AX361" s="15" t="s">
        <v>72</v>
      </c>
      <c r="AY361" s="205" t="s">
        <v>118</v>
      </c>
    </row>
    <row r="362" spans="2:51" s="13" customFormat="1" ht="12">
      <c r="B362" s="176"/>
      <c r="D362" s="177" t="s">
        <v>123</v>
      </c>
      <c r="E362" s="178" t="s">
        <v>1</v>
      </c>
      <c r="F362" s="179" t="s">
        <v>471</v>
      </c>
      <c r="H362" s="180">
        <v>4.773</v>
      </c>
      <c r="I362" s="181"/>
      <c r="L362" s="176"/>
      <c r="M362" s="182"/>
      <c r="N362" s="183"/>
      <c r="O362" s="183"/>
      <c r="P362" s="183"/>
      <c r="Q362" s="183"/>
      <c r="R362" s="183"/>
      <c r="S362" s="183"/>
      <c r="T362" s="184"/>
      <c r="AT362" s="178" t="s">
        <v>123</v>
      </c>
      <c r="AU362" s="178" t="s">
        <v>79</v>
      </c>
      <c r="AV362" s="13" t="s">
        <v>79</v>
      </c>
      <c r="AW362" s="13" t="s">
        <v>29</v>
      </c>
      <c r="AX362" s="13" t="s">
        <v>72</v>
      </c>
      <c r="AY362" s="178" t="s">
        <v>118</v>
      </c>
    </row>
    <row r="363" spans="2:51" s="14" customFormat="1" ht="12">
      <c r="B363" s="185"/>
      <c r="D363" s="177" t="s">
        <v>123</v>
      </c>
      <c r="E363" s="186" t="s">
        <v>1</v>
      </c>
      <c r="F363" s="187" t="s">
        <v>124</v>
      </c>
      <c r="H363" s="188">
        <v>4.773</v>
      </c>
      <c r="I363" s="189"/>
      <c r="L363" s="185"/>
      <c r="M363" s="190"/>
      <c r="N363" s="191"/>
      <c r="O363" s="191"/>
      <c r="P363" s="191"/>
      <c r="Q363" s="191"/>
      <c r="R363" s="191"/>
      <c r="S363" s="191"/>
      <c r="T363" s="192"/>
      <c r="AT363" s="186" t="s">
        <v>123</v>
      </c>
      <c r="AU363" s="186" t="s">
        <v>79</v>
      </c>
      <c r="AV363" s="14" t="s">
        <v>122</v>
      </c>
      <c r="AW363" s="14" t="s">
        <v>29</v>
      </c>
      <c r="AX363" s="14" t="s">
        <v>78</v>
      </c>
      <c r="AY363" s="186" t="s">
        <v>118</v>
      </c>
    </row>
    <row r="364" spans="1:65" s="2" customFormat="1" ht="24" customHeight="1">
      <c r="A364" s="32"/>
      <c r="B364" s="161"/>
      <c r="C364" s="162" t="s">
        <v>472</v>
      </c>
      <c r="D364" s="162" t="s">
        <v>120</v>
      </c>
      <c r="E364" s="163" t="s">
        <v>473</v>
      </c>
      <c r="F364" s="164" t="s">
        <v>474</v>
      </c>
      <c r="G364" s="165" t="s">
        <v>192</v>
      </c>
      <c r="H364" s="211"/>
      <c r="I364" s="167"/>
      <c r="J364" s="168">
        <f>ROUND(I364*H364,2)</f>
        <v>0</v>
      </c>
      <c r="K364" s="169"/>
      <c r="L364" s="33"/>
      <c r="M364" s="170" t="s">
        <v>1</v>
      </c>
      <c r="N364" s="171" t="s">
        <v>37</v>
      </c>
      <c r="O364" s="58"/>
      <c r="P364" s="172">
        <f>O364*H364</f>
        <v>0</v>
      </c>
      <c r="Q364" s="172">
        <v>0</v>
      </c>
      <c r="R364" s="172">
        <f>Q364*H364</f>
        <v>0</v>
      </c>
      <c r="S364" s="172">
        <v>0</v>
      </c>
      <c r="T364" s="173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74" t="s">
        <v>169</v>
      </c>
      <c r="AT364" s="174" t="s">
        <v>120</v>
      </c>
      <c r="AU364" s="174" t="s">
        <v>79</v>
      </c>
      <c r="AY364" s="17" t="s">
        <v>118</v>
      </c>
      <c r="BE364" s="175">
        <f>IF(N364="základní",J364,0)</f>
        <v>0</v>
      </c>
      <c r="BF364" s="175">
        <f>IF(N364="snížená",J364,0)</f>
        <v>0</v>
      </c>
      <c r="BG364" s="175">
        <f>IF(N364="zákl. přenesená",J364,0)</f>
        <v>0</v>
      </c>
      <c r="BH364" s="175">
        <f>IF(N364="sníž. přenesená",J364,0)</f>
        <v>0</v>
      </c>
      <c r="BI364" s="175">
        <f>IF(N364="nulová",J364,0)</f>
        <v>0</v>
      </c>
      <c r="BJ364" s="17" t="s">
        <v>78</v>
      </c>
      <c r="BK364" s="175">
        <f>ROUND(I364*H364,2)</f>
        <v>0</v>
      </c>
      <c r="BL364" s="17" t="s">
        <v>169</v>
      </c>
      <c r="BM364" s="174" t="s">
        <v>475</v>
      </c>
    </row>
    <row r="365" spans="2:63" s="12" customFormat="1" ht="22.9" customHeight="1">
      <c r="B365" s="148"/>
      <c r="D365" s="149" t="s">
        <v>71</v>
      </c>
      <c r="E365" s="159" t="s">
        <v>185</v>
      </c>
      <c r="F365" s="159" t="s">
        <v>186</v>
      </c>
      <c r="I365" s="151"/>
      <c r="J365" s="160">
        <f>BK365</f>
        <v>0</v>
      </c>
      <c r="L365" s="148"/>
      <c r="M365" s="153"/>
      <c r="N365" s="154"/>
      <c r="O365" s="154"/>
      <c r="P365" s="155">
        <f>SUM(P366:P377)</f>
        <v>0</v>
      </c>
      <c r="Q365" s="154"/>
      <c r="R365" s="155">
        <f>SUM(R366:R377)</f>
        <v>0.092</v>
      </c>
      <c r="S365" s="154"/>
      <c r="T365" s="156">
        <f>SUM(T366:T377)</f>
        <v>1.84</v>
      </c>
      <c r="AR365" s="149" t="s">
        <v>79</v>
      </c>
      <c r="AT365" s="157" t="s">
        <v>71</v>
      </c>
      <c r="AU365" s="157" t="s">
        <v>78</v>
      </c>
      <c r="AY365" s="149" t="s">
        <v>118</v>
      </c>
      <c r="BK365" s="158">
        <f>SUM(BK366:BK377)</f>
        <v>0</v>
      </c>
    </row>
    <row r="366" spans="1:65" s="2" customFormat="1" ht="16.5" customHeight="1">
      <c r="A366" s="32"/>
      <c r="B366" s="161"/>
      <c r="C366" s="162" t="s">
        <v>476</v>
      </c>
      <c r="D366" s="162" t="s">
        <v>120</v>
      </c>
      <c r="E366" s="163" t="s">
        <v>477</v>
      </c>
      <c r="F366" s="164" t="s">
        <v>478</v>
      </c>
      <c r="G366" s="165" t="s">
        <v>254</v>
      </c>
      <c r="H366" s="166">
        <v>1840</v>
      </c>
      <c r="I366" s="167"/>
      <c r="J366" s="168">
        <f>ROUND(I366*H366,2)</f>
        <v>0</v>
      </c>
      <c r="K366" s="169"/>
      <c r="L366" s="33"/>
      <c r="M366" s="170" t="s">
        <v>1</v>
      </c>
      <c r="N366" s="171" t="s">
        <v>37</v>
      </c>
      <c r="O366" s="58"/>
      <c r="P366" s="172">
        <f>O366*H366</f>
        <v>0</v>
      </c>
      <c r="Q366" s="172">
        <v>5E-05</v>
      </c>
      <c r="R366" s="172">
        <f>Q366*H366</f>
        <v>0.092</v>
      </c>
      <c r="S366" s="172">
        <v>0</v>
      </c>
      <c r="T366" s="173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4" t="s">
        <v>169</v>
      </c>
      <c r="AT366" s="174" t="s">
        <v>120</v>
      </c>
      <c r="AU366" s="174" t="s">
        <v>79</v>
      </c>
      <c r="AY366" s="17" t="s">
        <v>118</v>
      </c>
      <c r="BE366" s="175">
        <f>IF(N366="základní",J366,0)</f>
        <v>0</v>
      </c>
      <c r="BF366" s="175">
        <f>IF(N366="snížená",J366,0)</f>
        <v>0</v>
      </c>
      <c r="BG366" s="175">
        <f>IF(N366="zákl. přenesená",J366,0)</f>
        <v>0</v>
      </c>
      <c r="BH366" s="175">
        <f>IF(N366="sníž. přenesená",J366,0)</f>
        <v>0</v>
      </c>
      <c r="BI366" s="175">
        <f>IF(N366="nulová",J366,0)</f>
        <v>0</v>
      </c>
      <c r="BJ366" s="17" t="s">
        <v>78</v>
      </c>
      <c r="BK366" s="175">
        <f>ROUND(I366*H366,2)</f>
        <v>0</v>
      </c>
      <c r="BL366" s="17" t="s">
        <v>169</v>
      </c>
      <c r="BM366" s="174" t="s">
        <v>479</v>
      </c>
    </row>
    <row r="367" spans="2:51" s="15" customFormat="1" ht="12">
      <c r="B367" s="204"/>
      <c r="D367" s="177" t="s">
        <v>123</v>
      </c>
      <c r="E367" s="205" t="s">
        <v>1</v>
      </c>
      <c r="F367" s="206" t="s">
        <v>480</v>
      </c>
      <c r="H367" s="205" t="s">
        <v>1</v>
      </c>
      <c r="I367" s="207"/>
      <c r="L367" s="204"/>
      <c r="M367" s="208"/>
      <c r="N367" s="209"/>
      <c r="O367" s="209"/>
      <c r="P367" s="209"/>
      <c r="Q367" s="209"/>
      <c r="R367" s="209"/>
      <c r="S367" s="209"/>
      <c r="T367" s="210"/>
      <c r="AT367" s="205" t="s">
        <v>123</v>
      </c>
      <c r="AU367" s="205" t="s">
        <v>79</v>
      </c>
      <c r="AV367" s="15" t="s">
        <v>78</v>
      </c>
      <c r="AW367" s="15" t="s">
        <v>29</v>
      </c>
      <c r="AX367" s="15" t="s">
        <v>72</v>
      </c>
      <c r="AY367" s="205" t="s">
        <v>118</v>
      </c>
    </row>
    <row r="368" spans="2:51" s="13" customFormat="1" ht="12">
      <c r="B368" s="176"/>
      <c r="D368" s="177" t="s">
        <v>123</v>
      </c>
      <c r="E368" s="178" t="s">
        <v>1</v>
      </c>
      <c r="F368" s="179" t="s">
        <v>481</v>
      </c>
      <c r="H368" s="180">
        <v>1840</v>
      </c>
      <c r="I368" s="181"/>
      <c r="L368" s="176"/>
      <c r="M368" s="182"/>
      <c r="N368" s="183"/>
      <c r="O368" s="183"/>
      <c r="P368" s="183"/>
      <c r="Q368" s="183"/>
      <c r="R368" s="183"/>
      <c r="S368" s="183"/>
      <c r="T368" s="184"/>
      <c r="AT368" s="178" t="s">
        <v>123</v>
      </c>
      <c r="AU368" s="178" t="s">
        <v>79</v>
      </c>
      <c r="AV368" s="13" t="s">
        <v>79</v>
      </c>
      <c r="AW368" s="13" t="s">
        <v>29</v>
      </c>
      <c r="AX368" s="13" t="s">
        <v>72</v>
      </c>
      <c r="AY368" s="178" t="s">
        <v>118</v>
      </c>
    </row>
    <row r="369" spans="2:51" s="14" customFormat="1" ht="12">
      <c r="B369" s="185"/>
      <c r="D369" s="177" t="s">
        <v>123</v>
      </c>
      <c r="E369" s="186" t="s">
        <v>1</v>
      </c>
      <c r="F369" s="187" t="s">
        <v>124</v>
      </c>
      <c r="H369" s="188">
        <v>1840</v>
      </c>
      <c r="I369" s="189"/>
      <c r="L369" s="185"/>
      <c r="M369" s="190"/>
      <c r="N369" s="191"/>
      <c r="O369" s="191"/>
      <c r="P369" s="191"/>
      <c r="Q369" s="191"/>
      <c r="R369" s="191"/>
      <c r="S369" s="191"/>
      <c r="T369" s="192"/>
      <c r="AT369" s="186" t="s">
        <v>123</v>
      </c>
      <c r="AU369" s="186" t="s">
        <v>79</v>
      </c>
      <c r="AV369" s="14" t="s">
        <v>122</v>
      </c>
      <c r="AW369" s="14" t="s">
        <v>29</v>
      </c>
      <c r="AX369" s="14" t="s">
        <v>78</v>
      </c>
      <c r="AY369" s="186" t="s">
        <v>118</v>
      </c>
    </row>
    <row r="370" spans="1:65" s="2" customFormat="1" ht="24" customHeight="1">
      <c r="A370" s="32"/>
      <c r="B370" s="161"/>
      <c r="C370" s="162" t="s">
        <v>482</v>
      </c>
      <c r="D370" s="162" t="s">
        <v>120</v>
      </c>
      <c r="E370" s="163" t="s">
        <v>483</v>
      </c>
      <c r="F370" s="164" t="s">
        <v>484</v>
      </c>
      <c r="G370" s="165" t="s">
        <v>142</v>
      </c>
      <c r="H370" s="166">
        <v>1</v>
      </c>
      <c r="I370" s="167"/>
      <c r="J370" s="168">
        <f>ROUND(I370*H370,2)</f>
        <v>0</v>
      </c>
      <c r="K370" s="169"/>
      <c r="L370" s="33"/>
      <c r="M370" s="170" t="s">
        <v>1</v>
      </c>
      <c r="N370" s="171" t="s">
        <v>37</v>
      </c>
      <c r="O370" s="58"/>
      <c r="P370" s="172">
        <f>O370*H370</f>
        <v>0</v>
      </c>
      <c r="Q370" s="172">
        <v>0</v>
      </c>
      <c r="R370" s="172">
        <f>Q370*H370</f>
        <v>0</v>
      </c>
      <c r="S370" s="172">
        <v>0</v>
      </c>
      <c r="T370" s="173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4" t="s">
        <v>169</v>
      </c>
      <c r="AT370" s="174" t="s">
        <v>120</v>
      </c>
      <c r="AU370" s="174" t="s">
        <v>79</v>
      </c>
      <c r="AY370" s="17" t="s">
        <v>118</v>
      </c>
      <c r="BE370" s="175">
        <f>IF(N370="základní",J370,0)</f>
        <v>0</v>
      </c>
      <c r="BF370" s="175">
        <f>IF(N370="snížená",J370,0)</f>
        <v>0</v>
      </c>
      <c r="BG370" s="175">
        <f>IF(N370="zákl. přenesená",J370,0)</f>
        <v>0</v>
      </c>
      <c r="BH370" s="175">
        <f>IF(N370="sníž. přenesená",J370,0)</f>
        <v>0</v>
      </c>
      <c r="BI370" s="175">
        <f>IF(N370="nulová",J370,0)</f>
        <v>0</v>
      </c>
      <c r="BJ370" s="17" t="s">
        <v>78</v>
      </c>
      <c r="BK370" s="175">
        <f>ROUND(I370*H370,2)</f>
        <v>0</v>
      </c>
      <c r="BL370" s="17" t="s">
        <v>169</v>
      </c>
      <c r="BM370" s="174" t="s">
        <v>485</v>
      </c>
    </row>
    <row r="371" spans="2:51" s="13" customFormat="1" ht="12">
      <c r="B371" s="176"/>
      <c r="D371" s="177" t="s">
        <v>123</v>
      </c>
      <c r="E371" s="178" t="s">
        <v>1</v>
      </c>
      <c r="F371" s="179" t="s">
        <v>78</v>
      </c>
      <c r="H371" s="180">
        <v>1</v>
      </c>
      <c r="I371" s="181"/>
      <c r="L371" s="176"/>
      <c r="M371" s="182"/>
      <c r="N371" s="183"/>
      <c r="O371" s="183"/>
      <c r="P371" s="183"/>
      <c r="Q371" s="183"/>
      <c r="R371" s="183"/>
      <c r="S371" s="183"/>
      <c r="T371" s="184"/>
      <c r="AT371" s="178" t="s">
        <v>123</v>
      </c>
      <c r="AU371" s="178" t="s">
        <v>79</v>
      </c>
      <c r="AV371" s="13" t="s">
        <v>79</v>
      </c>
      <c r="AW371" s="13" t="s">
        <v>29</v>
      </c>
      <c r="AX371" s="13" t="s">
        <v>72</v>
      </c>
      <c r="AY371" s="178" t="s">
        <v>118</v>
      </c>
    </row>
    <row r="372" spans="2:51" s="14" customFormat="1" ht="12">
      <c r="B372" s="185"/>
      <c r="D372" s="177" t="s">
        <v>123</v>
      </c>
      <c r="E372" s="186" t="s">
        <v>1</v>
      </c>
      <c r="F372" s="187" t="s">
        <v>124</v>
      </c>
      <c r="H372" s="188">
        <v>1</v>
      </c>
      <c r="I372" s="189"/>
      <c r="L372" s="185"/>
      <c r="M372" s="190"/>
      <c r="N372" s="191"/>
      <c r="O372" s="191"/>
      <c r="P372" s="191"/>
      <c r="Q372" s="191"/>
      <c r="R372" s="191"/>
      <c r="S372" s="191"/>
      <c r="T372" s="192"/>
      <c r="AT372" s="186" t="s">
        <v>123</v>
      </c>
      <c r="AU372" s="186" t="s">
        <v>79</v>
      </c>
      <c r="AV372" s="14" t="s">
        <v>122</v>
      </c>
      <c r="AW372" s="14" t="s">
        <v>29</v>
      </c>
      <c r="AX372" s="14" t="s">
        <v>78</v>
      </c>
      <c r="AY372" s="186" t="s">
        <v>118</v>
      </c>
    </row>
    <row r="373" spans="1:65" s="2" customFormat="1" ht="24" customHeight="1">
      <c r="A373" s="32"/>
      <c r="B373" s="161"/>
      <c r="C373" s="162" t="s">
        <v>486</v>
      </c>
      <c r="D373" s="162" t="s">
        <v>120</v>
      </c>
      <c r="E373" s="163" t="s">
        <v>487</v>
      </c>
      <c r="F373" s="164" t="s">
        <v>488</v>
      </c>
      <c r="G373" s="165" t="s">
        <v>254</v>
      </c>
      <c r="H373" s="166">
        <v>1840</v>
      </c>
      <c r="I373" s="167"/>
      <c r="J373" s="168">
        <f>ROUND(I373*H373,2)</f>
        <v>0</v>
      </c>
      <c r="K373" s="169"/>
      <c r="L373" s="33"/>
      <c r="M373" s="170" t="s">
        <v>1</v>
      </c>
      <c r="N373" s="171" t="s">
        <v>37</v>
      </c>
      <c r="O373" s="58"/>
      <c r="P373" s="172">
        <f>O373*H373</f>
        <v>0</v>
      </c>
      <c r="Q373" s="172">
        <v>0</v>
      </c>
      <c r="R373" s="172">
        <f>Q373*H373</f>
        <v>0</v>
      </c>
      <c r="S373" s="172">
        <v>0.001</v>
      </c>
      <c r="T373" s="173">
        <f>S373*H373</f>
        <v>1.84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4" t="s">
        <v>169</v>
      </c>
      <c r="AT373" s="174" t="s">
        <v>120</v>
      </c>
      <c r="AU373" s="174" t="s">
        <v>79</v>
      </c>
      <c r="AY373" s="17" t="s">
        <v>118</v>
      </c>
      <c r="BE373" s="175">
        <f>IF(N373="základní",J373,0)</f>
        <v>0</v>
      </c>
      <c r="BF373" s="175">
        <f>IF(N373="snížená",J373,0)</f>
        <v>0</v>
      </c>
      <c r="BG373" s="175">
        <f>IF(N373="zákl. přenesená",J373,0)</f>
        <v>0</v>
      </c>
      <c r="BH373" s="175">
        <f>IF(N373="sníž. přenesená",J373,0)</f>
        <v>0</v>
      </c>
      <c r="BI373" s="175">
        <f>IF(N373="nulová",J373,0)</f>
        <v>0</v>
      </c>
      <c r="BJ373" s="17" t="s">
        <v>78</v>
      </c>
      <c r="BK373" s="175">
        <f>ROUND(I373*H373,2)</f>
        <v>0</v>
      </c>
      <c r="BL373" s="17" t="s">
        <v>169</v>
      </c>
      <c r="BM373" s="174" t="s">
        <v>489</v>
      </c>
    </row>
    <row r="374" spans="2:51" s="15" customFormat="1" ht="12">
      <c r="B374" s="204"/>
      <c r="D374" s="177" t="s">
        <v>123</v>
      </c>
      <c r="E374" s="205" t="s">
        <v>1</v>
      </c>
      <c r="F374" s="206" t="s">
        <v>480</v>
      </c>
      <c r="H374" s="205" t="s">
        <v>1</v>
      </c>
      <c r="I374" s="207"/>
      <c r="L374" s="204"/>
      <c r="M374" s="208"/>
      <c r="N374" s="209"/>
      <c r="O374" s="209"/>
      <c r="P374" s="209"/>
      <c r="Q374" s="209"/>
      <c r="R374" s="209"/>
      <c r="S374" s="209"/>
      <c r="T374" s="210"/>
      <c r="AT374" s="205" t="s">
        <v>123</v>
      </c>
      <c r="AU374" s="205" t="s">
        <v>79</v>
      </c>
      <c r="AV374" s="15" t="s">
        <v>78</v>
      </c>
      <c r="AW374" s="15" t="s">
        <v>29</v>
      </c>
      <c r="AX374" s="15" t="s">
        <v>72</v>
      </c>
      <c r="AY374" s="205" t="s">
        <v>118</v>
      </c>
    </row>
    <row r="375" spans="2:51" s="13" customFormat="1" ht="12">
      <c r="B375" s="176"/>
      <c r="D375" s="177" t="s">
        <v>123</v>
      </c>
      <c r="E375" s="178" t="s">
        <v>1</v>
      </c>
      <c r="F375" s="179" t="s">
        <v>481</v>
      </c>
      <c r="H375" s="180">
        <v>1840</v>
      </c>
      <c r="I375" s="181"/>
      <c r="L375" s="176"/>
      <c r="M375" s="182"/>
      <c r="N375" s="183"/>
      <c r="O375" s="183"/>
      <c r="P375" s="183"/>
      <c r="Q375" s="183"/>
      <c r="R375" s="183"/>
      <c r="S375" s="183"/>
      <c r="T375" s="184"/>
      <c r="AT375" s="178" t="s">
        <v>123</v>
      </c>
      <c r="AU375" s="178" t="s">
        <v>79</v>
      </c>
      <c r="AV375" s="13" t="s">
        <v>79</v>
      </c>
      <c r="AW375" s="13" t="s">
        <v>29</v>
      </c>
      <c r="AX375" s="13" t="s">
        <v>72</v>
      </c>
      <c r="AY375" s="178" t="s">
        <v>118</v>
      </c>
    </row>
    <row r="376" spans="2:51" s="14" customFormat="1" ht="12">
      <c r="B376" s="185"/>
      <c r="D376" s="177" t="s">
        <v>123</v>
      </c>
      <c r="E376" s="186" t="s">
        <v>1</v>
      </c>
      <c r="F376" s="187" t="s">
        <v>124</v>
      </c>
      <c r="H376" s="188">
        <v>1840</v>
      </c>
      <c r="I376" s="189"/>
      <c r="L376" s="185"/>
      <c r="M376" s="190"/>
      <c r="N376" s="191"/>
      <c r="O376" s="191"/>
      <c r="P376" s="191"/>
      <c r="Q376" s="191"/>
      <c r="R376" s="191"/>
      <c r="S376" s="191"/>
      <c r="T376" s="192"/>
      <c r="AT376" s="186" t="s">
        <v>123</v>
      </c>
      <c r="AU376" s="186" t="s">
        <v>79</v>
      </c>
      <c r="AV376" s="14" t="s">
        <v>122</v>
      </c>
      <c r="AW376" s="14" t="s">
        <v>29</v>
      </c>
      <c r="AX376" s="14" t="s">
        <v>78</v>
      </c>
      <c r="AY376" s="186" t="s">
        <v>118</v>
      </c>
    </row>
    <row r="377" spans="1:65" s="2" customFormat="1" ht="24" customHeight="1">
      <c r="A377" s="32"/>
      <c r="B377" s="161"/>
      <c r="C377" s="162" t="s">
        <v>490</v>
      </c>
      <c r="D377" s="162" t="s">
        <v>120</v>
      </c>
      <c r="E377" s="163" t="s">
        <v>190</v>
      </c>
      <c r="F377" s="164" t="s">
        <v>191</v>
      </c>
      <c r="G377" s="165" t="s">
        <v>192</v>
      </c>
      <c r="H377" s="211"/>
      <c r="I377" s="167"/>
      <c r="J377" s="168">
        <f>ROUND(I377*H377,2)</f>
        <v>0</v>
      </c>
      <c r="K377" s="169"/>
      <c r="L377" s="33"/>
      <c r="M377" s="212" t="s">
        <v>1</v>
      </c>
      <c r="N377" s="213" t="s">
        <v>37</v>
      </c>
      <c r="O377" s="214"/>
      <c r="P377" s="215">
        <f>O377*H377</f>
        <v>0</v>
      </c>
      <c r="Q377" s="215">
        <v>0</v>
      </c>
      <c r="R377" s="215">
        <f>Q377*H377</f>
        <v>0</v>
      </c>
      <c r="S377" s="215">
        <v>0</v>
      </c>
      <c r="T377" s="216">
        <f>S377*H377</f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4" t="s">
        <v>169</v>
      </c>
      <c r="AT377" s="174" t="s">
        <v>120</v>
      </c>
      <c r="AU377" s="174" t="s">
        <v>79</v>
      </c>
      <c r="AY377" s="17" t="s">
        <v>118</v>
      </c>
      <c r="BE377" s="175">
        <f>IF(N377="základní",J377,0)</f>
        <v>0</v>
      </c>
      <c r="BF377" s="175">
        <f>IF(N377="snížená",J377,0)</f>
        <v>0</v>
      </c>
      <c r="BG377" s="175">
        <f>IF(N377="zákl. přenesená",J377,0)</f>
        <v>0</v>
      </c>
      <c r="BH377" s="175">
        <f>IF(N377="sníž. přenesená",J377,0)</f>
        <v>0</v>
      </c>
      <c r="BI377" s="175">
        <f>IF(N377="nulová",J377,0)</f>
        <v>0</v>
      </c>
      <c r="BJ377" s="17" t="s">
        <v>78</v>
      </c>
      <c r="BK377" s="175">
        <f>ROUND(I377*H377,2)</f>
        <v>0</v>
      </c>
      <c r="BL377" s="17" t="s">
        <v>169</v>
      </c>
      <c r="BM377" s="174" t="s">
        <v>491</v>
      </c>
    </row>
    <row r="378" spans="1:31" s="2" customFormat="1" ht="6.95" customHeight="1">
      <c r="A378" s="32"/>
      <c r="B378" s="47"/>
      <c r="C378" s="48"/>
      <c r="D378" s="48"/>
      <c r="E378" s="48"/>
      <c r="F378" s="48"/>
      <c r="G378" s="48"/>
      <c r="H378" s="48"/>
      <c r="I378" s="120"/>
      <c r="J378" s="48"/>
      <c r="K378" s="48"/>
      <c r="L378" s="33"/>
      <c r="M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</row>
  </sheetData>
  <autoFilter ref="C127:K377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222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79</v>
      </c>
    </row>
    <row r="4" spans="2:46" s="1" customFormat="1" ht="24.95" customHeight="1">
      <c r="B4" s="20"/>
      <c r="D4" s="21" t="s">
        <v>86</v>
      </c>
      <c r="I4" s="93"/>
      <c r="L4" s="20"/>
      <c r="M4" s="95" t="s">
        <v>10</v>
      </c>
      <c r="AT4" s="17" t="s">
        <v>3</v>
      </c>
    </row>
    <row r="5" spans="2:12" s="1" customFormat="1" ht="6.95" customHeight="1">
      <c r="B5" s="20"/>
      <c r="I5" s="93"/>
      <c r="L5" s="20"/>
    </row>
    <row r="6" spans="2:12" s="1" customFormat="1" ht="12" customHeight="1">
      <c r="B6" s="20"/>
      <c r="D6" s="27" t="s">
        <v>16</v>
      </c>
      <c r="I6" s="93"/>
      <c r="L6" s="20"/>
    </row>
    <row r="7" spans="2:12" s="1" customFormat="1" ht="16.5" customHeight="1">
      <c r="B7" s="20"/>
      <c r="E7" s="258" t="str">
        <f>'Rekapitulace stavby'!K6</f>
        <v>Oprava jezu na náhonu v Tachově</v>
      </c>
      <c r="F7" s="259"/>
      <c r="G7" s="259"/>
      <c r="H7" s="259"/>
      <c r="I7" s="93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0" t="s">
        <v>492</v>
      </c>
      <c r="F9" s="257"/>
      <c r="G9" s="257"/>
      <c r="H9" s="257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>
        <f>'Rekapitulace stavby'!AN8</f>
        <v>43798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97" t="s">
        <v>24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7" t="s">
        <v>25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97" t="s">
        <v>24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0" t="str">
        <f>'Rekapitulace stavby'!E14</f>
        <v>Vyplň údaj</v>
      </c>
      <c r="F18" s="233"/>
      <c r="G18" s="233"/>
      <c r="H18" s="233"/>
      <c r="I18" s="97" t="s">
        <v>25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7" t="s">
        <v>24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97" t="s">
        <v>25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97" t="s">
        <v>24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25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31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37" t="s">
        <v>1</v>
      </c>
      <c r="F27" s="237"/>
      <c r="G27" s="237"/>
      <c r="H27" s="237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32</v>
      </c>
      <c r="E30" s="32"/>
      <c r="F30" s="32"/>
      <c r="G30" s="32"/>
      <c r="H30" s="32"/>
      <c r="I30" s="96"/>
      <c r="J30" s="71">
        <f>ROUND(J117,2)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34</v>
      </c>
      <c r="G32" s="32"/>
      <c r="H32" s="32"/>
      <c r="I32" s="104" t="s">
        <v>33</v>
      </c>
      <c r="J32" s="36" t="s">
        <v>35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36</v>
      </c>
      <c r="E33" s="27" t="s">
        <v>37</v>
      </c>
      <c r="F33" s="106">
        <f>ROUND((SUM(BE117:BE128)),2)</f>
        <v>0</v>
      </c>
      <c r="G33" s="32"/>
      <c r="H33" s="32"/>
      <c r="I33" s="107">
        <v>0.21</v>
      </c>
      <c r="J33" s="106">
        <f>ROUND(((SUM(BE117:BE128))*I33),2)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38</v>
      </c>
      <c r="F34" s="106">
        <f>ROUND((SUM(BF117:BF128)),2)</f>
        <v>0</v>
      </c>
      <c r="G34" s="32"/>
      <c r="H34" s="32"/>
      <c r="I34" s="107">
        <v>0.15</v>
      </c>
      <c r="J34" s="106">
        <f>ROUND(((SUM(BF117:BF128))*I34),2)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39</v>
      </c>
      <c r="F35" s="106">
        <f>ROUND((SUM(BG117:BG128)),2)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40</v>
      </c>
      <c r="F36" s="106">
        <f>ROUND((SUM(BH117:BH128)),2)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41</v>
      </c>
      <c r="F37" s="106">
        <f>ROUND((SUM(BI117:BI128)),2)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42</v>
      </c>
      <c r="E39" s="60"/>
      <c r="F39" s="60"/>
      <c r="G39" s="110" t="s">
        <v>43</v>
      </c>
      <c r="H39" s="111" t="s">
        <v>44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115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47</v>
      </c>
      <c r="E61" s="35"/>
      <c r="F61" s="116" t="s">
        <v>48</v>
      </c>
      <c r="G61" s="45" t="s">
        <v>47</v>
      </c>
      <c r="H61" s="35"/>
      <c r="I61" s="117"/>
      <c r="J61" s="118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47</v>
      </c>
      <c r="E76" s="35"/>
      <c r="F76" s="116" t="s">
        <v>48</v>
      </c>
      <c r="G76" s="45" t="s">
        <v>47</v>
      </c>
      <c r="H76" s="35"/>
      <c r="I76" s="117"/>
      <c r="J76" s="118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8" t="str">
        <f>E7</f>
        <v>Oprava jezu na náhonu v Tachově</v>
      </c>
      <c r="F85" s="259"/>
      <c r="G85" s="259"/>
      <c r="H85" s="259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0" t="str">
        <f>E9</f>
        <v>101 - VON</v>
      </c>
      <c r="F87" s="257"/>
      <c r="G87" s="257"/>
      <c r="H87" s="257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>
        <f>IF(J12="","",J12)</f>
        <v>43798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23</v>
      </c>
      <c r="D91" s="32"/>
      <c r="E91" s="32"/>
      <c r="F91" s="25" t="str">
        <f>E15</f>
        <v xml:space="preserve"> </v>
      </c>
      <c r="G91" s="32"/>
      <c r="H91" s="32"/>
      <c r="I91" s="97" t="s">
        <v>28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97" t="s">
        <v>30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2" t="s">
        <v>89</v>
      </c>
      <c r="D94" s="108"/>
      <c r="E94" s="108"/>
      <c r="F94" s="108"/>
      <c r="G94" s="108"/>
      <c r="H94" s="108"/>
      <c r="I94" s="123"/>
      <c r="J94" s="124" t="s">
        <v>90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91</v>
      </c>
      <c r="D96" s="32"/>
      <c r="E96" s="32"/>
      <c r="F96" s="32"/>
      <c r="G96" s="32"/>
      <c r="H96" s="32"/>
      <c r="I96" s="96"/>
      <c r="J96" s="71">
        <f>J117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6"/>
      <c r="D97" s="127" t="s">
        <v>493</v>
      </c>
      <c r="E97" s="128"/>
      <c r="F97" s="128"/>
      <c r="G97" s="128"/>
      <c r="H97" s="128"/>
      <c r="I97" s="129"/>
      <c r="J97" s="130">
        <f>J118</f>
        <v>0</v>
      </c>
      <c r="L97" s="126"/>
    </row>
    <row r="98" spans="1:31" s="2" customFormat="1" ht="21.75" customHeight="1">
      <c r="A98" s="32"/>
      <c r="B98" s="33"/>
      <c r="C98" s="32"/>
      <c r="D98" s="32"/>
      <c r="E98" s="32"/>
      <c r="F98" s="32"/>
      <c r="G98" s="32"/>
      <c r="H98" s="32"/>
      <c r="I98" s="96"/>
      <c r="J98" s="32"/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31" s="2" customFormat="1" ht="6.95" customHeight="1">
      <c r="A99" s="32"/>
      <c r="B99" s="47"/>
      <c r="C99" s="48"/>
      <c r="D99" s="48"/>
      <c r="E99" s="48"/>
      <c r="F99" s="48"/>
      <c r="G99" s="48"/>
      <c r="H99" s="48"/>
      <c r="I99" s="120"/>
      <c r="J99" s="48"/>
      <c r="K99" s="48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3" spans="1:31" s="2" customFormat="1" ht="6.95" customHeight="1">
      <c r="A103" s="32"/>
      <c r="B103" s="49"/>
      <c r="C103" s="50"/>
      <c r="D103" s="50"/>
      <c r="E103" s="50"/>
      <c r="F103" s="50"/>
      <c r="G103" s="50"/>
      <c r="H103" s="50"/>
      <c r="I103" s="121"/>
      <c r="J103" s="50"/>
      <c r="K103" s="50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24.95" customHeight="1">
      <c r="A104" s="32"/>
      <c r="B104" s="33"/>
      <c r="C104" s="21" t="s">
        <v>103</v>
      </c>
      <c r="D104" s="32"/>
      <c r="E104" s="32"/>
      <c r="F104" s="32"/>
      <c r="G104" s="32"/>
      <c r="H104" s="32"/>
      <c r="I104" s="96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33"/>
      <c r="C105" s="32"/>
      <c r="D105" s="32"/>
      <c r="E105" s="32"/>
      <c r="F105" s="32"/>
      <c r="G105" s="32"/>
      <c r="H105" s="32"/>
      <c r="I105" s="96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2" customHeight="1">
      <c r="A106" s="32"/>
      <c r="B106" s="33"/>
      <c r="C106" s="27" t="s">
        <v>16</v>
      </c>
      <c r="D106" s="32"/>
      <c r="E106" s="32"/>
      <c r="F106" s="32"/>
      <c r="G106" s="32"/>
      <c r="H106" s="32"/>
      <c r="I106" s="96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6.5" customHeight="1">
      <c r="A107" s="32"/>
      <c r="B107" s="33"/>
      <c r="C107" s="32"/>
      <c r="D107" s="32"/>
      <c r="E107" s="258" t="str">
        <f>E7</f>
        <v>Oprava jezu na náhonu v Tachově</v>
      </c>
      <c r="F107" s="259"/>
      <c r="G107" s="259"/>
      <c r="H107" s="259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87</v>
      </c>
      <c r="D108" s="32"/>
      <c r="E108" s="32"/>
      <c r="F108" s="32"/>
      <c r="G108" s="32"/>
      <c r="H108" s="32"/>
      <c r="I108" s="96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30" t="str">
        <f>E9</f>
        <v>101 - VON</v>
      </c>
      <c r="F109" s="257"/>
      <c r="G109" s="257"/>
      <c r="H109" s="257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2"/>
      <c r="D110" s="32"/>
      <c r="E110" s="32"/>
      <c r="F110" s="32"/>
      <c r="G110" s="32"/>
      <c r="H110" s="32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20</v>
      </c>
      <c r="D111" s="32"/>
      <c r="E111" s="32"/>
      <c r="F111" s="25" t="str">
        <f>F12</f>
        <v xml:space="preserve"> </v>
      </c>
      <c r="G111" s="32"/>
      <c r="H111" s="32"/>
      <c r="I111" s="97" t="s">
        <v>22</v>
      </c>
      <c r="J111" s="55">
        <f>IF(J12="","",J12)</f>
        <v>43798</v>
      </c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5.2" customHeight="1">
      <c r="A113" s="32"/>
      <c r="B113" s="33"/>
      <c r="C113" s="27" t="s">
        <v>23</v>
      </c>
      <c r="D113" s="32"/>
      <c r="E113" s="32"/>
      <c r="F113" s="25" t="str">
        <f>E15</f>
        <v xml:space="preserve"> </v>
      </c>
      <c r="G113" s="32"/>
      <c r="H113" s="32"/>
      <c r="I113" s="97" t="s">
        <v>28</v>
      </c>
      <c r="J113" s="30" t="str">
        <f>E21</f>
        <v xml:space="preserve"> 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2" customHeight="1">
      <c r="A114" s="32"/>
      <c r="B114" s="33"/>
      <c r="C114" s="27" t="s">
        <v>26</v>
      </c>
      <c r="D114" s="32"/>
      <c r="E114" s="32"/>
      <c r="F114" s="25" t="str">
        <f>IF(E18="","",E18)</f>
        <v>Vyplň údaj</v>
      </c>
      <c r="G114" s="32"/>
      <c r="H114" s="32"/>
      <c r="I114" s="97" t="s">
        <v>30</v>
      </c>
      <c r="J114" s="30" t="str">
        <f>E24</f>
        <v xml:space="preserve"> 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0.35" customHeight="1">
      <c r="A115" s="32"/>
      <c r="B115" s="33"/>
      <c r="C115" s="32"/>
      <c r="D115" s="32"/>
      <c r="E115" s="32"/>
      <c r="F115" s="32"/>
      <c r="G115" s="32"/>
      <c r="H115" s="32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11" customFormat="1" ht="29.25" customHeight="1">
      <c r="A116" s="136"/>
      <c r="B116" s="137"/>
      <c r="C116" s="138" t="s">
        <v>104</v>
      </c>
      <c r="D116" s="139" t="s">
        <v>57</v>
      </c>
      <c r="E116" s="139" t="s">
        <v>53</v>
      </c>
      <c r="F116" s="139" t="s">
        <v>54</v>
      </c>
      <c r="G116" s="139" t="s">
        <v>105</v>
      </c>
      <c r="H116" s="139" t="s">
        <v>106</v>
      </c>
      <c r="I116" s="140" t="s">
        <v>107</v>
      </c>
      <c r="J116" s="141" t="s">
        <v>90</v>
      </c>
      <c r="K116" s="142" t="s">
        <v>108</v>
      </c>
      <c r="L116" s="143"/>
      <c r="M116" s="62" t="s">
        <v>1</v>
      </c>
      <c r="N116" s="63" t="s">
        <v>36</v>
      </c>
      <c r="O116" s="63" t="s">
        <v>109</v>
      </c>
      <c r="P116" s="63" t="s">
        <v>110</v>
      </c>
      <c r="Q116" s="63" t="s">
        <v>111</v>
      </c>
      <c r="R116" s="63" t="s">
        <v>112</v>
      </c>
      <c r="S116" s="63" t="s">
        <v>113</v>
      </c>
      <c r="T116" s="64" t="s">
        <v>114</v>
      </c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</row>
    <row r="117" spans="1:63" s="2" customFormat="1" ht="22.9" customHeight="1">
      <c r="A117" s="32"/>
      <c r="B117" s="33"/>
      <c r="C117" s="69" t="s">
        <v>115</v>
      </c>
      <c r="D117" s="32"/>
      <c r="E117" s="32"/>
      <c r="F117" s="32"/>
      <c r="G117" s="32"/>
      <c r="H117" s="32"/>
      <c r="I117" s="96"/>
      <c r="J117" s="144">
        <f>BK117</f>
        <v>0</v>
      </c>
      <c r="K117" s="32"/>
      <c r="L117" s="33"/>
      <c r="M117" s="65"/>
      <c r="N117" s="56"/>
      <c r="O117" s="66"/>
      <c r="P117" s="145">
        <f>P118</f>
        <v>0</v>
      </c>
      <c r="Q117" s="66"/>
      <c r="R117" s="145">
        <f>R118</f>
        <v>0</v>
      </c>
      <c r="S117" s="66"/>
      <c r="T117" s="146">
        <f>T118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7" t="s">
        <v>71</v>
      </c>
      <c r="AU117" s="17" t="s">
        <v>92</v>
      </c>
      <c r="BK117" s="147">
        <f>BK118</f>
        <v>0</v>
      </c>
    </row>
    <row r="118" spans="2:63" s="12" customFormat="1" ht="25.9" customHeight="1">
      <c r="B118" s="148"/>
      <c r="D118" s="149" t="s">
        <v>71</v>
      </c>
      <c r="E118" s="150" t="s">
        <v>494</v>
      </c>
      <c r="F118" s="150" t="s">
        <v>495</v>
      </c>
      <c r="I118" s="151"/>
      <c r="J118" s="152">
        <f>BK118</f>
        <v>0</v>
      </c>
      <c r="L118" s="148"/>
      <c r="M118" s="153"/>
      <c r="N118" s="154"/>
      <c r="O118" s="154"/>
      <c r="P118" s="155">
        <f>SUM(P119:P128)</f>
        <v>0</v>
      </c>
      <c r="Q118" s="154"/>
      <c r="R118" s="155">
        <f>SUM(R119:R128)</f>
        <v>0</v>
      </c>
      <c r="S118" s="154"/>
      <c r="T118" s="156">
        <f>SUM(T119:T128)</f>
        <v>0</v>
      </c>
      <c r="AR118" s="149" t="s">
        <v>132</v>
      </c>
      <c r="AT118" s="157" t="s">
        <v>71</v>
      </c>
      <c r="AU118" s="157" t="s">
        <v>72</v>
      </c>
      <c r="AY118" s="149" t="s">
        <v>118</v>
      </c>
      <c r="BK118" s="158">
        <f>SUM(BK119:BK128)</f>
        <v>0</v>
      </c>
    </row>
    <row r="119" spans="1:65" s="2" customFormat="1" ht="16.5" customHeight="1">
      <c r="A119" s="32"/>
      <c r="B119" s="161"/>
      <c r="C119" s="162" t="s">
        <v>78</v>
      </c>
      <c r="D119" s="162" t="s">
        <v>120</v>
      </c>
      <c r="E119" s="163" t="s">
        <v>496</v>
      </c>
      <c r="F119" s="164" t="s">
        <v>497</v>
      </c>
      <c r="G119" s="165" t="s">
        <v>498</v>
      </c>
      <c r="H119" s="166">
        <v>1</v>
      </c>
      <c r="I119" s="167"/>
      <c r="J119" s="168">
        <f aca="true" t="shared" si="0" ref="J119:J128">ROUND(I119*H119,2)</f>
        <v>0</v>
      </c>
      <c r="K119" s="169"/>
      <c r="L119" s="33"/>
      <c r="M119" s="170" t="s">
        <v>1</v>
      </c>
      <c r="N119" s="171" t="s">
        <v>37</v>
      </c>
      <c r="O119" s="58"/>
      <c r="P119" s="172">
        <f aca="true" t="shared" si="1" ref="P119:P128">O119*H119</f>
        <v>0</v>
      </c>
      <c r="Q119" s="172">
        <v>0</v>
      </c>
      <c r="R119" s="172">
        <f aca="true" t="shared" si="2" ref="R119:R128">Q119*H119</f>
        <v>0</v>
      </c>
      <c r="S119" s="172">
        <v>0</v>
      </c>
      <c r="T119" s="173">
        <f aca="true" t="shared" si="3" ref="T119:T128"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74" t="s">
        <v>122</v>
      </c>
      <c r="AT119" s="174" t="s">
        <v>120</v>
      </c>
      <c r="AU119" s="174" t="s">
        <v>78</v>
      </c>
      <c r="AY119" s="17" t="s">
        <v>118</v>
      </c>
      <c r="BE119" s="175">
        <f aca="true" t="shared" si="4" ref="BE119:BE128">IF(N119="základní",J119,0)</f>
        <v>0</v>
      </c>
      <c r="BF119" s="175">
        <f aca="true" t="shared" si="5" ref="BF119:BF128">IF(N119="snížená",J119,0)</f>
        <v>0</v>
      </c>
      <c r="BG119" s="175">
        <f aca="true" t="shared" si="6" ref="BG119:BG128">IF(N119="zákl. přenesená",J119,0)</f>
        <v>0</v>
      </c>
      <c r="BH119" s="175">
        <f aca="true" t="shared" si="7" ref="BH119:BH128">IF(N119="sníž. přenesená",J119,0)</f>
        <v>0</v>
      </c>
      <c r="BI119" s="175">
        <f aca="true" t="shared" si="8" ref="BI119:BI128">IF(N119="nulová",J119,0)</f>
        <v>0</v>
      </c>
      <c r="BJ119" s="17" t="s">
        <v>78</v>
      </c>
      <c r="BK119" s="175">
        <f aca="true" t="shared" si="9" ref="BK119:BK128">ROUND(I119*H119,2)</f>
        <v>0</v>
      </c>
      <c r="BL119" s="17" t="s">
        <v>122</v>
      </c>
      <c r="BM119" s="174" t="s">
        <v>499</v>
      </c>
    </row>
    <row r="120" spans="1:65" s="2" customFormat="1" ht="24" customHeight="1">
      <c r="A120" s="32"/>
      <c r="B120" s="161"/>
      <c r="C120" s="162" t="s">
        <v>79</v>
      </c>
      <c r="D120" s="162" t="s">
        <v>120</v>
      </c>
      <c r="E120" s="163" t="s">
        <v>500</v>
      </c>
      <c r="F120" s="164" t="s">
        <v>501</v>
      </c>
      <c r="G120" s="165" t="s">
        <v>498</v>
      </c>
      <c r="H120" s="166">
        <v>1</v>
      </c>
      <c r="I120" s="167"/>
      <c r="J120" s="168">
        <f t="shared" si="0"/>
        <v>0</v>
      </c>
      <c r="K120" s="169"/>
      <c r="L120" s="33"/>
      <c r="M120" s="170" t="s">
        <v>1</v>
      </c>
      <c r="N120" s="171" t="s">
        <v>37</v>
      </c>
      <c r="O120" s="58"/>
      <c r="P120" s="172">
        <f t="shared" si="1"/>
        <v>0</v>
      </c>
      <c r="Q120" s="172">
        <v>0</v>
      </c>
      <c r="R120" s="172">
        <f t="shared" si="2"/>
        <v>0</v>
      </c>
      <c r="S120" s="172">
        <v>0</v>
      </c>
      <c r="T120" s="173">
        <f t="shared" si="3"/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74" t="s">
        <v>122</v>
      </c>
      <c r="AT120" s="174" t="s">
        <v>120</v>
      </c>
      <c r="AU120" s="174" t="s">
        <v>78</v>
      </c>
      <c r="AY120" s="17" t="s">
        <v>118</v>
      </c>
      <c r="BE120" s="175">
        <f t="shared" si="4"/>
        <v>0</v>
      </c>
      <c r="BF120" s="175">
        <f t="shared" si="5"/>
        <v>0</v>
      </c>
      <c r="BG120" s="175">
        <f t="shared" si="6"/>
        <v>0</v>
      </c>
      <c r="BH120" s="175">
        <f t="shared" si="7"/>
        <v>0</v>
      </c>
      <c r="BI120" s="175">
        <f t="shared" si="8"/>
        <v>0</v>
      </c>
      <c r="BJ120" s="17" t="s">
        <v>78</v>
      </c>
      <c r="BK120" s="175">
        <f t="shared" si="9"/>
        <v>0</v>
      </c>
      <c r="BL120" s="17" t="s">
        <v>122</v>
      </c>
      <c r="BM120" s="174" t="s">
        <v>502</v>
      </c>
    </row>
    <row r="121" spans="1:65" s="2" customFormat="1" ht="16.5" customHeight="1">
      <c r="A121" s="32"/>
      <c r="B121" s="161"/>
      <c r="C121" s="162" t="s">
        <v>126</v>
      </c>
      <c r="D121" s="162" t="s">
        <v>120</v>
      </c>
      <c r="E121" s="163" t="s">
        <v>503</v>
      </c>
      <c r="F121" s="164" t="s">
        <v>504</v>
      </c>
      <c r="G121" s="165" t="s">
        <v>498</v>
      </c>
      <c r="H121" s="166">
        <v>1</v>
      </c>
      <c r="I121" s="167"/>
      <c r="J121" s="168">
        <f t="shared" si="0"/>
        <v>0</v>
      </c>
      <c r="K121" s="169"/>
      <c r="L121" s="33"/>
      <c r="M121" s="170" t="s">
        <v>1</v>
      </c>
      <c r="N121" s="171" t="s">
        <v>37</v>
      </c>
      <c r="O121" s="58"/>
      <c r="P121" s="172">
        <f t="shared" si="1"/>
        <v>0</v>
      </c>
      <c r="Q121" s="172">
        <v>0</v>
      </c>
      <c r="R121" s="172">
        <f t="shared" si="2"/>
        <v>0</v>
      </c>
      <c r="S121" s="172">
        <v>0</v>
      </c>
      <c r="T121" s="173">
        <f t="shared" si="3"/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74" t="s">
        <v>122</v>
      </c>
      <c r="AT121" s="174" t="s">
        <v>120</v>
      </c>
      <c r="AU121" s="174" t="s">
        <v>78</v>
      </c>
      <c r="AY121" s="17" t="s">
        <v>118</v>
      </c>
      <c r="BE121" s="175">
        <f t="shared" si="4"/>
        <v>0</v>
      </c>
      <c r="BF121" s="175">
        <f t="shared" si="5"/>
        <v>0</v>
      </c>
      <c r="BG121" s="175">
        <f t="shared" si="6"/>
        <v>0</v>
      </c>
      <c r="BH121" s="175">
        <f t="shared" si="7"/>
        <v>0</v>
      </c>
      <c r="BI121" s="175">
        <f t="shared" si="8"/>
        <v>0</v>
      </c>
      <c r="BJ121" s="17" t="s">
        <v>78</v>
      </c>
      <c r="BK121" s="175">
        <f t="shared" si="9"/>
        <v>0</v>
      </c>
      <c r="BL121" s="17" t="s">
        <v>122</v>
      </c>
      <c r="BM121" s="174" t="s">
        <v>505</v>
      </c>
    </row>
    <row r="122" spans="1:65" s="2" customFormat="1" ht="16.5" customHeight="1">
      <c r="A122" s="32"/>
      <c r="B122" s="161"/>
      <c r="C122" s="162" t="s">
        <v>122</v>
      </c>
      <c r="D122" s="162" t="s">
        <v>120</v>
      </c>
      <c r="E122" s="163" t="s">
        <v>506</v>
      </c>
      <c r="F122" s="164" t="s">
        <v>507</v>
      </c>
      <c r="G122" s="165" t="s">
        <v>498</v>
      </c>
      <c r="H122" s="166">
        <v>1</v>
      </c>
      <c r="I122" s="167"/>
      <c r="J122" s="168">
        <f t="shared" si="0"/>
        <v>0</v>
      </c>
      <c r="K122" s="169"/>
      <c r="L122" s="33"/>
      <c r="M122" s="170" t="s">
        <v>1</v>
      </c>
      <c r="N122" s="171" t="s">
        <v>37</v>
      </c>
      <c r="O122" s="58"/>
      <c r="P122" s="172">
        <f t="shared" si="1"/>
        <v>0</v>
      </c>
      <c r="Q122" s="172">
        <v>0</v>
      </c>
      <c r="R122" s="172">
        <f t="shared" si="2"/>
        <v>0</v>
      </c>
      <c r="S122" s="172">
        <v>0</v>
      </c>
      <c r="T122" s="173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74" t="s">
        <v>122</v>
      </c>
      <c r="AT122" s="174" t="s">
        <v>120</v>
      </c>
      <c r="AU122" s="174" t="s">
        <v>78</v>
      </c>
      <c r="AY122" s="17" t="s">
        <v>118</v>
      </c>
      <c r="BE122" s="175">
        <f t="shared" si="4"/>
        <v>0</v>
      </c>
      <c r="BF122" s="175">
        <f t="shared" si="5"/>
        <v>0</v>
      </c>
      <c r="BG122" s="175">
        <f t="shared" si="6"/>
        <v>0</v>
      </c>
      <c r="BH122" s="175">
        <f t="shared" si="7"/>
        <v>0</v>
      </c>
      <c r="BI122" s="175">
        <f t="shared" si="8"/>
        <v>0</v>
      </c>
      <c r="BJ122" s="17" t="s">
        <v>78</v>
      </c>
      <c r="BK122" s="175">
        <f t="shared" si="9"/>
        <v>0</v>
      </c>
      <c r="BL122" s="17" t="s">
        <v>122</v>
      </c>
      <c r="BM122" s="174" t="s">
        <v>508</v>
      </c>
    </row>
    <row r="123" spans="1:65" s="2" customFormat="1" ht="16.5" customHeight="1">
      <c r="A123" s="32"/>
      <c r="B123" s="161"/>
      <c r="C123" s="162" t="s">
        <v>132</v>
      </c>
      <c r="D123" s="162" t="s">
        <v>120</v>
      </c>
      <c r="E123" s="163" t="s">
        <v>509</v>
      </c>
      <c r="F123" s="164" t="s">
        <v>510</v>
      </c>
      <c r="G123" s="165" t="s">
        <v>498</v>
      </c>
      <c r="H123" s="166">
        <v>1</v>
      </c>
      <c r="I123" s="167"/>
      <c r="J123" s="168">
        <f t="shared" si="0"/>
        <v>0</v>
      </c>
      <c r="K123" s="169"/>
      <c r="L123" s="33"/>
      <c r="M123" s="170" t="s">
        <v>1</v>
      </c>
      <c r="N123" s="171" t="s">
        <v>37</v>
      </c>
      <c r="O123" s="58"/>
      <c r="P123" s="172">
        <f t="shared" si="1"/>
        <v>0</v>
      </c>
      <c r="Q123" s="172">
        <v>0</v>
      </c>
      <c r="R123" s="172">
        <f t="shared" si="2"/>
        <v>0</v>
      </c>
      <c r="S123" s="172">
        <v>0</v>
      </c>
      <c r="T123" s="173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74" t="s">
        <v>122</v>
      </c>
      <c r="AT123" s="174" t="s">
        <v>120</v>
      </c>
      <c r="AU123" s="174" t="s">
        <v>78</v>
      </c>
      <c r="AY123" s="17" t="s">
        <v>118</v>
      </c>
      <c r="BE123" s="175">
        <f t="shared" si="4"/>
        <v>0</v>
      </c>
      <c r="BF123" s="175">
        <f t="shared" si="5"/>
        <v>0</v>
      </c>
      <c r="BG123" s="175">
        <f t="shared" si="6"/>
        <v>0</v>
      </c>
      <c r="BH123" s="175">
        <f t="shared" si="7"/>
        <v>0</v>
      </c>
      <c r="BI123" s="175">
        <f t="shared" si="8"/>
        <v>0</v>
      </c>
      <c r="BJ123" s="17" t="s">
        <v>78</v>
      </c>
      <c r="BK123" s="175">
        <f t="shared" si="9"/>
        <v>0</v>
      </c>
      <c r="BL123" s="17" t="s">
        <v>122</v>
      </c>
      <c r="BM123" s="174" t="s">
        <v>511</v>
      </c>
    </row>
    <row r="124" spans="1:65" s="2" customFormat="1" ht="24" customHeight="1">
      <c r="A124" s="32"/>
      <c r="B124" s="161"/>
      <c r="C124" s="162" t="s">
        <v>136</v>
      </c>
      <c r="D124" s="162" t="s">
        <v>120</v>
      </c>
      <c r="E124" s="163" t="s">
        <v>512</v>
      </c>
      <c r="F124" s="164" t="s">
        <v>513</v>
      </c>
      <c r="G124" s="165" t="s">
        <v>498</v>
      </c>
      <c r="H124" s="166">
        <v>1</v>
      </c>
      <c r="I124" s="167"/>
      <c r="J124" s="168">
        <f t="shared" si="0"/>
        <v>0</v>
      </c>
      <c r="K124" s="169"/>
      <c r="L124" s="33"/>
      <c r="M124" s="170" t="s">
        <v>1</v>
      </c>
      <c r="N124" s="171" t="s">
        <v>37</v>
      </c>
      <c r="O124" s="58"/>
      <c r="P124" s="172">
        <f t="shared" si="1"/>
        <v>0</v>
      </c>
      <c r="Q124" s="172">
        <v>0</v>
      </c>
      <c r="R124" s="172">
        <f t="shared" si="2"/>
        <v>0</v>
      </c>
      <c r="S124" s="172">
        <v>0</v>
      </c>
      <c r="T124" s="173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74" t="s">
        <v>122</v>
      </c>
      <c r="AT124" s="174" t="s">
        <v>120</v>
      </c>
      <c r="AU124" s="174" t="s">
        <v>78</v>
      </c>
      <c r="AY124" s="17" t="s">
        <v>118</v>
      </c>
      <c r="BE124" s="175">
        <f t="shared" si="4"/>
        <v>0</v>
      </c>
      <c r="BF124" s="175">
        <f t="shared" si="5"/>
        <v>0</v>
      </c>
      <c r="BG124" s="175">
        <f t="shared" si="6"/>
        <v>0</v>
      </c>
      <c r="BH124" s="175">
        <f t="shared" si="7"/>
        <v>0</v>
      </c>
      <c r="BI124" s="175">
        <f t="shared" si="8"/>
        <v>0</v>
      </c>
      <c r="BJ124" s="17" t="s">
        <v>78</v>
      </c>
      <c r="BK124" s="175">
        <f t="shared" si="9"/>
        <v>0</v>
      </c>
      <c r="BL124" s="17" t="s">
        <v>122</v>
      </c>
      <c r="BM124" s="174" t="s">
        <v>514</v>
      </c>
    </row>
    <row r="125" spans="1:65" s="2" customFormat="1" ht="16.5" customHeight="1">
      <c r="A125" s="32"/>
      <c r="B125" s="161"/>
      <c r="C125" s="162" t="s">
        <v>139</v>
      </c>
      <c r="D125" s="162" t="s">
        <v>120</v>
      </c>
      <c r="E125" s="163" t="s">
        <v>515</v>
      </c>
      <c r="F125" s="164" t="s">
        <v>516</v>
      </c>
      <c r="G125" s="165" t="s">
        <v>498</v>
      </c>
      <c r="H125" s="166">
        <v>1</v>
      </c>
      <c r="I125" s="167"/>
      <c r="J125" s="168">
        <f t="shared" si="0"/>
        <v>0</v>
      </c>
      <c r="K125" s="169"/>
      <c r="L125" s="33"/>
      <c r="M125" s="170" t="s">
        <v>1</v>
      </c>
      <c r="N125" s="171" t="s">
        <v>37</v>
      </c>
      <c r="O125" s="58"/>
      <c r="P125" s="172">
        <f t="shared" si="1"/>
        <v>0</v>
      </c>
      <c r="Q125" s="172">
        <v>0</v>
      </c>
      <c r="R125" s="172">
        <f t="shared" si="2"/>
        <v>0</v>
      </c>
      <c r="S125" s="172">
        <v>0</v>
      </c>
      <c r="T125" s="173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74" t="s">
        <v>122</v>
      </c>
      <c r="AT125" s="174" t="s">
        <v>120</v>
      </c>
      <c r="AU125" s="174" t="s">
        <v>78</v>
      </c>
      <c r="AY125" s="17" t="s">
        <v>118</v>
      </c>
      <c r="BE125" s="175">
        <f t="shared" si="4"/>
        <v>0</v>
      </c>
      <c r="BF125" s="175">
        <f t="shared" si="5"/>
        <v>0</v>
      </c>
      <c r="BG125" s="175">
        <f t="shared" si="6"/>
        <v>0</v>
      </c>
      <c r="BH125" s="175">
        <f t="shared" si="7"/>
        <v>0</v>
      </c>
      <c r="BI125" s="175">
        <f t="shared" si="8"/>
        <v>0</v>
      </c>
      <c r="BJ125" s="17" t="s">
        <v>78</v>
      </c>
      <c r="BK125" s="175">
        <f t="shared" si="9"/>
        <v>0</v>
      </c>
      <c r="BL125" s="17" t="s">
        <v>122</v>
      </c>
      <c r="BM125" s="174" t="s">
        <v>517</v>
      </c>
    </row>
    <row r="126" spans="1:65" s="2" customFormat="1" ht="24" customHeight="1">
      <c r="A126" s="32"/>
      <c r="B126" s="161"/>
      <c r="C126" s="162" t="s">
        <v>144</v>
      </c>
      <c r="D126" s="162" t="s">
        <v>120</v>
      </c>
      <c r="E126" s="163" t="s">
        <v>518</v>
      </c>
      <c r="F126" s="164" t="s">
        <v>519</v>
      </c>
      <c r="G126" s="165" t="s">
        <v>498</v>
      </c>
      <c r="H126" s="166">
        <v>1</v>
      </c>
      <c r="I126" s="167"/>
      <c r="J126" s="168">
        <f t="shared" si="0"/>
        <v>0</v>
      </c>
      <c r="K126" s="169"/>
      <c r="L126" s="33"/>
      <c r="M126" s="170" t="s">
        <v>1</v>
      </c>
      <c r="N126" s="171" t="s">
        <v>37</v>
      </c>
      <c r="O126" s="58"/>
      <c r="P126" s="172">
        <f t="shared" si="1"/>
        <v>0</v>
      </c>
      <c r="Q126" s="172">
        <v>0</v>
      </c>
      <c r="R126" s="172">
        <f t="shared" si="2"/>
        <v>0</v>
      </c>
      <c r="S126" s="172">
        <v>0</v>
      </c>
      <c r="T126" s="173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74" t="s">
        <v>122</v>
      </c>
      <c r="AT126" s="174" t="s">
        <v>120</v>
      </c>
      <c r="AU126" s="174" t="s">
        <v>78</v>
      </c>
      <c r="AY126" s="17" t="s">
        <v>118</v>
      </c>
      <c r="BE126" s="175">
        <f t="shared" si="4"/>
        <v>0</v>
      </c>
      <c r="BF126" s="175">
        <f t="shared" si="5"/>
        <v>0</v>
      </c>
      <c r="BG126" s="175">
        <f t="shared" si="6"/>
        <v>0</v>
      </c>
      <c r="BH126" s="175">
        <f t="shared" si="7"/>
        <v>0</v>
      </c>
      <c r="BI126" s="175">
        <f t="shared" si="8"/>
        <v>0</v>
      </c>
      <c r="BJ126" s="17" t="s">
        <v>78</v>
      </c>
      <c r="BK126" s="175">
        <f t="shared" si="9"/>
        <v>0</v>
      </c>
      <c r="BL126" s="17" t="s">
        <v>122</v>
      </c>
      <c r="BM126" s="174" t="s">
        <v>520</v>
      </c>
    </row>
    <row r="127" spans="1:65" s="2" customFormat="1" ht="24" customHeight="1">
      <c r="A127" s="32"/>
      <c r="B127" s="161"/>
      <c r="C127" s="162" t="s">
        <v>147</v>
      </c>
      <c r="D127" s="162" t="s">
        <v>120</v>
      </c>
      <c r="E127" s="163" t="s">
        <v>521</v>
      </c>
      <c r="F127" s="164" t="s">
        <v>522</v>
      </c>
      <c r="G127" s="165" t="s">
        <v>498</v>
      </c>
      <c r="H127" s="166">
        <v>1</v>
      </c>
      <c r="I127" s="167"/>
      <c r="J127" s="168">
        <f t="shared" si="0"/>
        <v>0</v>
      </c>
      <c r="K127" s="169"/>
      <c r="L127" s="33"/>
      <c r="M127" s="170" t="s">
        <v>1</v>
      </c>
      <c r="N127" s="171" t="s">
        <v>37</v>
      </c>
      <c r="O127" s="58"/>
      <c r="P127" s="172">
        <f t="shared" si="1"/>
        <v>0</v>
      </c>
      <c r="Q127" s="172">
        <v>0</v>
      </c>
      <c r="R127" s="172">
        <f t="shared" si="2"/>
        <v>0</v>
      </c>
      <c r="S127" s="172">
        <v>0</v>
      </c>
      <c r="T127" s="173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4" t="s">
        <v>122</v>
      </c>
      <c r="AT127" s="174" t="s">
        <v>120</v>
      </c>
      <c r="AU127" s="174" t="s">
        <v>78</v>
      </c>
      <c r="AY127" s="17" t="s">
        <v>118</v>
      </c>
      <c r="BE127" s="175">
        <f t="shared" si="4"/>
        <v>0</v>
      </c>
      <c r="BF127" s="175">
        <f t="shared" si="5"/>
        <v>0</v>
      </c>
      <c r="BG127" s="175">
        <f t="shared" si="6"/>
        <v>0</v>
      </c>
      <c r="BH127" s="175">
        <f t="shared" si="7"/>
        <v>0</v>
      </c>
      <c r="BI127" s="175">
        <f t="shared" si="8"/>
        <v>0</v>
      </c>
      <c r="BJ127" s="17" t="s">
        <v>78</v>
      </c>
      <c r="BK127" s="175">
        <f t="shared" si="9"/>
        <v>0</v>
      </c>
      <c r="BL127" s="17" t="s">
        <v>122</v>
      </c>
      <c r="BM127" s="174" t="s">
        <v>523</v>
      </c>
    </row>
    <row r="128" spans="1:65" s="2" customFormat="1" ht="16.5" customHeight="1">
      <c r="A128" s="32"/>
      <c r="B128" s="161"/>
      <c r="C128" s="162" t="s">
        <v>150</v>
      </c>
      <c r="D128" s="162" t="s">
        <v>120</v>
      </c>
      <c r="E128" s="163" t="s">
        <v>524</v>
      </c>
      <c r="F128" s="164" t="s">
        <v>525</v>
      </c>
      <c r="G128" s="165" t="s">
        <v>498</v>
      </c>
      <c r="H128" s="166">
        <v>1</v>
      </c>
      <c r="I128" s="167"/>
      <c r="J128" s="168">
        <f t="shared" si="0"/>
        <v>0</v>
      </c>
      <c r="K128" s="169"/>
      <c r="L128" s="33"/>
      <c r="M128" s="212" t="s">
        <v>1</v>
      </c>
      <c r="N128" s="213" t="s">
        <v>37</v>
      </c>
      <c r="O128" s="214"/>
      <c r="P128" s="215">
        <f t="shared" si="1"/>
        <v>0</v>
      </c>
      <c r="Q128" s="215">
        <v>0</v>
      </c>
      <c r="R128" s="215">
        <f t="shared" si="2"/>
        <v>0</v>
      </c>
      <c r="S128" s="215">
        <v>0</v>
      </c>
      <c r="T128" s="216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74" t="s">
        <v>122</v>
      </c>
      <c r="AT128" s="174" t="s">
        <v>120</v>
      </c>
      <c r="AU128" s="174" t="s">
        <v>78</v>
      </c>
      <c r="AY128" s="17" t="s">
        <v>118</v>
      </c>
      <c r="BE128" s="175">
        <f t="shared" si="4"/>
        <v>0</v>
      </c>
      <c r="BF128" s="175">
        <f t="shared" si="5"/>
        <v>0</v>
      </c>
      <c r="BG128" s="175">
        <f t="shared" si="6"/>
        <v>0</v>
      </c>
      <c r="BH128" s="175">
        <f t="shared" si="7"/>
        <v>0</v>
      </c>
      <c r="BI128" s="175">
        <f t="shared" si="8"/>
        <v>0</v>
      </c>
      <c r="BJ128" s="17" t="s">
        <v>78</v>
      </c>
      <c r="BK128" s="175">
        <f t="shared" si="9"/>
        <v>0</v>
      </c>
      <c r="BL128" s="17" t="s">
        <v>122</v>
      </c>
      <c r="BM128" s="174" t="s">
        <v>526</v>
      </c>
    </row>
    <row r="129" spans="1:31" s="2" customFormat="1" ht="6.95" customHeight="1">
      <c r="A129" s="32"/>
      <c r="B129" s="47"/>
      <c r="C129" s="48"/>
      <c r="D129" s="48"/>
      <c r="E129" s="48"/>
      <c r="F129" s="48"/>
      <c r="G129" s="48"/>
      <c r="H129" s="48"/>
      <c r="I129" s="120"/>
      <c r="J129" s="48"/>
      <c r="K129" s="48"/>
      <c r="L129" s="33"/>
      <c r="M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</sheetData>
  <autoFilter ref="C116:K128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DESKTOP-4NS5FKT\uzivatel</dc:creator>
  <cp:keywords/>
  <dc:description/>
  <cp:lastModifiedBy>PC-W26</cp:lastModifiedBy>
  <cp:lastPrinted>2020-05-25T09:38:57Z</cp:lastPrinted>
  <dcterms:created xsi:type="dcterms:W3CDTF">2019-11-29T08:50:39Z</dcterms:created>
  <dcterms:modified xsi:type="dcterms:W3CDTF">2020-05-25T09:40:15Z</dcterms:modified>
  <cp:category/>
  <cp:version/>
  <cp:contentType/>
  <cp:contentStatus/>
</cp:coreProperties>
</file>