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65428" yWindow="65428" windowWidth="23256" windowHeight="12600" activeTab="3"/>
  </bookViews>
  <sheets>
    <sheet name="Rekapitulace stavby" sheetId="1" r:id="rId1"/>
    <sheet name="01 - Stavební práce" sheetId="2" r:id="rId2"/>
    <sheet name="Pokyny pro vyplnění" sheetId="3" r:id="rId3"/>
    <sheet name="seznam figur" sheetId="4" r:id="rId4"/>
  </sheets>
  <definedNames>
    <definedName name="_xlnm._FilterDatabase" localSheetId="1" hidden="1">'01 - Stavební práce'!$C$91:$K$507</definedName>
    <definedName name="_xlnm.Print_Area" localSheetId="1">'01 - Stavební práce'!$C$4:$J$36,'01 - Stavební práce'!$C$42:$J$73,'01 - Stavební práce'!$C$79:$K$507</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'01 - Stavební práce'!$91:$91</definedName>
  </definedNames>
  <calcPr calcId="191029"/>
  <extLst/>
</workbook>
</file>

<file path=xl/sharedStrings.xml><?xml version="1.0" encoding="utf-8"?>
<sst xmlns="http://schemas.openxmlformats.org/spreadsheetml/2006/main" count="4753" uniqueCount="913">
  <si>
    <t>Export VZ</t>
  </si>
  <si>
    <t>List obsahuje:</t>
  </si>
  <si>
    <t>1) Rekapitulace stavby</t>
  </si>
  <si>
    <t>2) Rekapitulace objektů stavby a soupisů prací</t>
  </si>
  <si>
    <t>3.0</t>
  </si>
  <si>
    <t>ZAMOK</t>
  </si>
  <si>
    <t>False</t>
  </si>
  <si>
    <t>{0a1a0e5b-6bb8-4ca9-82fa-ad545f543440}</t>
  </si>
  <si>
    <t>0,01</t>
  </si>
  <si>
    <t>21</t>
  </si>
  <si>
    <t>15</t>
  </si>
  <si>
    <t>REKAPITULACE STAVBY</t>
  </si>
  <si>
    <t>v ---  níže se nacházejí doplnkové a pomocné údaje k sestavám  --- v</t>
  </si>
  <si>
    <t>Návod na vyplnění</t>
  </si>
  <si>
    <t>0,001</t>
  </si>
  <si>
    <t>Kód:</t>
  </si>
  <si>
    <t>229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</si>
  <si>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</si>
  <si>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</si>
  <si>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MŠ Prokopa Velikého - sanace 1.PP</t>
  </si>
  <si>
    <t>KSO:</t>
  </si>
  <si>
    <t/>
  </si>
  <si>
    <t>CC-CZ:</t>
  </si>
  <si>
    <t>Místo:</t>
  </si>
  <si>
    <t xml:space="preserve"> </t>
  </si>
  <si>
    <t>Datum:</t>
  </si>
  <si>
    <t>7. 1. 2020</t>
  </si>
  <si>
    <t>Zadavatel:</t>
  </si>
  <si>
    <t>IČ:</t>
  </si>
  <si>
    <t>Město Tachov</t>
  </si>
  <si>
    <t>DIČ:</t>
  </si>
  <si>
    <t>Uchazeč:</t>
  </si>
  <si>
    <t>Vyplň údaj</t>
  </si>
  <si>
    <t>Projektant:</t>
  </si>
  <si>
    <t>65564618</t>
  </si>
  <si>
    <t>Ing. Miloš Valíček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</si>
  <si>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</si>
  <si>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</si>
  <si>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</si>
  <si>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</si>
  <si>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</si>
  <si>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</si>
  <si>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</si>
  <si>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</si>
  <si>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</si>
  <si>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</si>
  <si>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</si>
  <si>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</si>
  <si>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</si>
  <si>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</si>
  <si>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</si>
  <si>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</si>
  <si>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</si>
  <si>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</si>
  <si>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</si>
  <si>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</si>
  <si>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</si>
  <si>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</si>
  <si>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</si>
  <si>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</si>
  <si>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</si>
  <si>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</si>
  <si>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</si>
  <si>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</si>
  <si>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</si>
  <si>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</si>
  <si>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</si>
  <si>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</si>
  <si>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</si>
  <si>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</si>
  <si>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</si>
  <si>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</si>
  <si>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</si>
  <si>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</si>
  <si>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</si>
  <si>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</si>
  <si>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</si>
  <si>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</si>
  <si>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</si>
  <si>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práce</t>
  </si>
  <si>
    <t>STA</t>
  </si>
  <si>
    <t>1</t>
  </si>
  <si>
    <t>{9ef18b65-044f-4ef0-9e0d-f214bd0537c1}</t>
  </si>
  <si>
    <t>2</t>
  </si>
  <si>
    <t>1) Krycí list soupisu</t>
  </si>
  <si>
    <t>2) Rekapitulace</t>
  </si>
  <si>
    <t>3) Soupis prací</t>
  </si>
  <si>
    <t>Zpět na list:</t>
  </si>
  <si>
    <t>Rekapitulace stavby</t>
  </si>
  <si>
    <t>d1</t>
  </si>
  <si>
    <t>dveře 600x1970 mm</t>
  </si>
  <si>
    <t>m2</t>
  </si>
  <si>
    <t>1,182</t>
  </si>
  <si>
    <t>3</t>
  </si>
  <si>
    <t>d3</t>
  </si>
  <si>
    <t>dveře 800x1970 mm</t>
  </si>
  <si>
    <t>1,576</t>
  </si>
  <si>
    <t>KRYCÍ LIST SOUPISU</t>
  </si>
  <si>
    <t>d4</t>
  </si>
  <si>
    <t>dveře 900x1970 mm</t>
  </si>
  <si>
    <t>1,773</t>
  </si>
  <si>
    <t>Objekt:</t>
  </si>
  <si>
    <t>01 - Stavební práce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</si>
  <si>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</si>
  <si>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</si>
  <si>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</si>
  <si>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</si>
  <si>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</si>
  <si>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</si>
  <si>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</si>
  <si>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</si>
  <si>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</si>
  <si>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</si>
  <si>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</si>
  <si>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</si>
  <si>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</si>
  <si>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</si>
  <si>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</si>
  <si>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</si>
  <si>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</si>
  <si>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771 - Podlahy z dlaždic</t>
  </si>
  <si>
    <t xml:space="preserve">    776 - Podlahy povlakové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</si>
  <si>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</si>
  <si>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</si>
  <si>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</si>
  <si>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</si>
  <si>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</si>
  <si>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</si>
  <si>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</si>
  <si>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</si>
  <si>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</si>
  <si>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</si>
  <si>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</si>
  <si>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</si>
  <si>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</si>
  <si>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</si>
  <si>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</si>
  <si>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</si>
  <si>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</si>
  <si>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</si>
  <si>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</si>
  <si>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</si>
  <si>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</si>
  <si>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</si>
  <si>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</si>
  <si>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2018 02</t>
  </si>
  <si>
    <t>4</t>
  </si>
  <si>
    <t>-1128588458</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</si>
  <si>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</si>
  <si>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</si>
  <si>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</si>
  <si>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1PP</t>
  </si>
  <si>
    <t>5,4*0,71</t>
  </si>
  <si>
    <t>1NP</t>
  </si>
  <si>
    <t>(3,2+6,19)*0,6+0,5*0,3</t>
  </si>
  <si>
    <t>Součet</t>
  </si>
  <si>
    <t>113202111</t>
  </si>
  <si>
    <t>Vytrhání obrub s vybouráním lože, s přemístěním hmot na skládku na vzdálenost do 3 m nebo s naložením na dopravní prostředek z krajníků nebo obrubníků stojatých</t>
  </si>
  <si>
    <t>m</t>
  </si>
  <si>
    <t>520343725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</si>
  <si>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</si>
  <si>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12,46+0,8+7,79+5,4</t>
  </si>
  <si>
    <t>122201101</t>
  </si>
  <si>
    <t>Odkopávky a prokopávky nezapažené s přehozením výkopku na vzdálenost do 3 m nebo s naložením na dopravní prostředek v hornině tř. 3 do 100 m3</t>
  </si>
  <si>
    <t>m3</t>
  </si>
  <si>
    <t>1111713289</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</si>
  <si>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</si>
  <si>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0,5*(1,9+0,6)*2,14*(12,46+0,8+7,79+5,4)</t>
  </si>
  <si>
    <t>122201109</t>
  </si>
  <si>
    <t>Odkopávky a prokopávky nezapažené s přehozením výkopku na vzdálenost do 3 m nebo s naložením na dopravní prostředek v hornině tř. 3 Příplatek k cenám za lepivost horniny tř. 3</t>
  </si>
  <si>
    <t>1811437143</t>
  </si>
  <si>
    <t>5</t>
  </si>
  <si>
    <t>162301102</t>
  </si>
  <si>
    <t>Vodorovné přemístění výkopku nebo sypaniny po suchu na obvyklém dopravním prostředku, bez naložení výkopku, avšak se složením bez rozhrnutí z horniny tř. 1 až 4 na vzdálenost přes 500 do 1 000 m</t>
  </si>
  <si>
    <t>-1783582259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</si>
  <si>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</si>
  <si>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</si>
  <si>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</si>
  <si>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</si>
  <si>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1121239409</t>
  </si>
  <si>
    <t>49,329*20</t>
  </si>
  <si>
    <t>7</t>
  </si>
  <si>
    <t>167101101</t>
  </si>
  <si>
    <t>Nakládání, skládání a překládání neulehlého výkopku nebo sypaniny nakládání, množství do 100 m3, z hornin tř. 1 až 4</t>
  </si>
  <si>
    <t>1814361713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</si>
  <si>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</si>
  <si>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8</t>
  </si>
  <si>
    <t>171201211</t>
  </si>
  <si>
    <t>Poplatek za uložení stavebního odpadu na skládce (skládkovné) zeminy a kameniva zatříděného do Katalogu odpadů pod kódem 170 504</t>
  </si>
  <si>
    <t>t</t>
  </si>
  <si>
    <t>-600177591</t>
  </si>
  <si>
    <t xml:space="preserve">Poznámka k souboru cen:
1. Ceny uvedené v souboru cen lze po dohodě upravit podle místních podmínek.
</t>
  </si>
  <si>
    <t>49,329*2,0</t>
  </si>
  <si>
    <t>9</t>
  </si>
  <si>
    <t>174101101</t>
  </si>
  <si>
    <t>Zásyp sypaninou z jakékoliv horniny s uložením výkopku ve vrstvách se zhutněním jam, šachet, rýh nebo kolem objektů v těchto vykopávkách</t>
  </si>
  <si>
    <t>-1030199414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</si>
  <si>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</si>
  <si>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70,754</t>
  </si>
  <si>
    <t>-5,555</t>
  </si>
  <si>
    <t>-15,87</t>
  </si>
  <si>
    <t>Zakládání</t>
  </si>
  <si>
    <t>10</t>
  </si>
  <si>
    <t>211571111</t>
  </si>
  <si>
    <t>Výplň kamenivem do rýh odvodňovacích žeber nebo trativodů bez zhutnění, s úpravou povrchu výplně štěrkopískem tříděným</t>
  </si>
  <si>
    <t>176627852</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</si>
  <si>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</si>
  <si>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0,5*(0,8+0,6)*0,3*(12,46+0,8+7,79+5,4)</t>
  </si>
  <si>
    <t>11</t>
  </si>
  <si>
    <t>212755214</t>
  </si>
  <si>
    <t>Trativody bez lože z drenážních trubek plastových flexibilních D 100 mm</t>
  </si>
  <si>
    <t>1869971959</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</si>
  <si>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</si>
  <si>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(12,46+0,8+7,79+5,4)</t>
  </si>
  <si>
    <t>12</t>
  </si>
  <si>
    <t>213141111</t>
  </si>
  <si>
    <t>Zřízení vrstvy z geotextilie filtrační, separační, odvodňovací, ochranné, výztužné nebo protierozní v rovině nebo ve sklonu do 1:5, šířky do 3 m</t>
  </si>
  <si>
    <t>829509615</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</si>
  <si>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</si>
  <si>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(12,46+0,8+7,79+5,4)*0,5</t>
  </si>
  <si>
    <t>13</t>
  </si>
  <si>
    <t>M</t>
  </si>
  <si>
    <t>69311081</t>
  </si>
  <si>
    <t>geotextilie netkaná PES 300g/m2</t>
  </si>
  <si>
    <t>998983795</t>
  </si>
  <si>
    <t>13,225</t>
  </si>
  <si>
    <t>13,225*1,15 'Přepočtené koeficientem množství</t>
  </si>
  <si>
    <t>Svislé a kompletní konstrukce</t>
  </si>
  <si>
    <t>14</t>
  </si>
  <si>
    <t>319202111</t>
  </si>
  <si>
    <t>Dodatečná izolace zdiva injektáží nízkotlakou metodou silikonovou mikroemulzí, tloušťka zdiva do 150 mm</t>
  </si>
  <si>
    <t>-1179544242</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</si>
  <si>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</si>
  <si>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vodorovná</t>
  </si>
  <si>
    <t>1,81+1,2+2,0+1,62</t>
  </si>
  <si>
    <t>0,6+1,3+0,78+1,2</t>
  </si>
  <si>
    <t>1,4</t>
  </si>
  <si>
    <t>319202112</t>
  </si>
  <si>
    <t>Dodatečná izolace zdiva injektáží nízkotlakou metodou silikonovou mikroemulzí, tloušťka zdiva přes 150 do 300 mm</t>
  </si>
  <si>
    <t>903821006</t>
  </si>
  <si>
    <t xml:space="preserve">vodorovná </t>
  </si>
  <si>
    <t>5,2</t>
  </si>
  <si>
    <t>16</t>
  </si>
  <si>
    <t>319202113</t>
  </si>
  <si>
    <t>Dodatečná izolace zdiva injektáží nízkotlakou metodou silikonovou mikroemulzí, tloušťka zdiva přes 300 do 450 mm</t>
  </si>
  <si>
    <t>-784979910</t>
  </si>
  <si>
    <t>1,79+2,74+2,13+2*0,11</t>
  </si>
  <si>
    <t>17</t>
  </si>
  <si>
    <t>319202125</t>
  </si>
  <si>
    <t>Dodatečná izolace zdiva injektáží nízkotlakou metodou křemičitým roztokem, tloušťka zdiva přes 600 do 900 mm</t>
  </si>
  <si>
    <t>-1951098497</t>
  </si>
  <si>
    <t>3,1+0,33+2,91+0,6+1,93+0,53+1,48+0,11+1,75+0,33+1,31+0,14+3,4+0,55+1,04+0,47+1,36+2,38+1,23+0,37+1,69+0,96+2,3</t>
  </si>
  <si>
    <t>3,42+2,38</t>
  </si>
  <si>
    <t>0,62</t>
  </si>
  <si>
    <t>0,72</t>
  </si>
  <si>
    <t>svislá</t>
  </si>
  <si>
    <t>4*0,6</t>
  </si>
  <si>
    <t>3*2,03</t>
  </si>
  <si>
    <t>1*2,47</t>
  </si>
  <si>
    <t>1*0,5</t>
  </si>
  <si>
    <t>18</t>
  </si>
  <si>
    <t>R005</t>
  </si>
  <si>
    <t>Plošná dodatečná izolace zdiva křeničitým roztokem</t>
  </si>
  <si>
    <t>vlastní položka</t>
  </si>
  <si>
    <t>-938590790</t>
  </si>
  <si>
    <t>0,5+2,05+0,68+0,34+0,83+0,64+0,3+0,48+4,43+0,6</t>
  </si>
  <si>
    <t>2*2,66</t>
  </si>
  <si>
    <t>Komunikace pozemní</t>
  </si>
  <si>
    <t>19</t>
  </si>
  <si>
    <t>564851111</t>
  </si>
  <si>
    <t>Podklad ze štěrkodrti ŠD s rozprostřením a zhutněním, po zhutnění tl. 150 mm</t>
  </si>
  <si>
    <t>69670497</t>
  </si>
  <si>
    <t>0,6*(12,46+0,8+7,79+5,4)</t>
  </si>
  <si>
    <t>20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</si>
  <si>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</si>
  <si>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</si>
  <si>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-564676313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</si>
  <si>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</si>
  <si>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59245090</t>
  </si>
  <si>
    <t>dlažba zámková 23x14x6 cm přírodní</t>
  </si>
  <si>
    <t>-799565665</t>
  </si>
  <si>
    <t>15,87</t>
  </si>
  <si>
    <t>-9,618</t>
  </si>
  <si>
    <t>6,252*1,08 'Přepočtené koeficientem množství</t>
  </si>
  <si>
    <t>Úpravy povrchů, podlahy a osazování výplní</t>
  </si>
  <si>
    <t>22</t>
  </si>
  <si>
    <t>611321141</t>
  </si>
  <si>
    <t>Omítka vápenocementová vnitřních ploch nanášená ručně dvouvrstvá, tloušťky jádrové omítky do 10 mm a tloušťky štuku do 3 mm štuková vodorovných konstrukcí stropů rovných</t>
  </si>
  <si>
    <t>-151706754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</si>
  <si>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</si>
  <si>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"m.č.0.02" 5,9</t>
  </si>
  <si>
    <t>"m.č.0.03" 14,98</t>
  </si>
  <si>
    <t>23</t>
  </si>
  <si>
    <t>611321191</t>
  </si>
  <si>
    <t>Omítka vápenocementová vnitřních ploch nanášená ručně Příplatek k cenám za každých dalších i započatých 5 mm tloušťky omítky přes 10 mm stropů</t>
  </si>
  <si>
    <t>935107295</t>
  </si>
  <si>
    <t>"m.č.0.02" 5,9*2</t>
  </si>
  <si>
    <t>"m.č.0.03" 14,98*2</t>
  </si>
  <si>
    <t>24</t>
  </si>
  <si>
    <t>612331121</t>
  </si>
  <si>
    <t>Omítka cementová vnitřních ploch nanášená ručně jednovrstvá, tloušťky do 10 mm hladká svislých konstrukcí stěn</t>
  </si>
  <si>
    <t>-1189255967</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</si>
  <si>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</si>
  <si>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 4.1</t>
  </si>
  <si>
    <t>"m.č. 0.04" (3,0)*0,3</t>
  </si>
  <si>
    <t>pozn. 5.1</t>
  </si>
  <si>
    <t>"m.č. 0.04" (0,83)*0,3</t>
  </si>
  <si>
    <t>pozn. 6</t>
  </si>
  <si>
    <t>"m.č. 0.05" (0,83+0,11+1,75+2,13+1,19+0,34+2,74+3,13+1,09+1,34+1,1+1,34)*0,3</t>
  </si>
  <si>
    <t>25</t>
  </si>
  <si>
    <t>622331141</t>
  </si>
  <si>
    <t>Omítka cementová vnějších ploch nanášená ručně dvouvrstvá, tloušťky jádrové omítky do 15 mm a tloušťky štuku do 3 mm štuková stěn</t>
  </si>
  <si>
    <t>1897841871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</si>
  <si>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</si>
  <si>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1,55*(12,46+0,8+7,79+5,4)</t>
  </si>
  <si>
    <t>26</t>
  </si>
  <si>
    <t>622511111</t>
  </si>
  <si>
    <t>Omítka tenkovrstvá akrylátová vnějších ploch probarvená, včetně penetrace podkladu mozaiková střednězrnná stěn</t>
  </si>
  <si>
    <t>CS ÚRS 2016 02</t>
  </si>
  <si>
    <t>-163030884</t>
  </si>
  <si>
    <t>27</t>
  </si>
  <si>
    <t>631312141</t>
  </si>
  <si>
    <t>Doplnění dosavadních mazanin prostým betonem s dodáním hmot, bez potěru, plochy jednotlivě rýh v dosavadních mazaninách</t>
  </si>
  <si>
    <t>1736902157</t>
  </si>
  <si>
    <t>"m.č.0.01" 4,75*0,1</t>
  </si>
  <si>
    <t>"m.č.0.02" ((2*1,89+1,81)*0,3+(1,53*1,81))*0,1</t>
  </si>
  <si>
    <t>"m.č.0.03" ((2*2,85+2*4,43)*0,3)*0,1</t>
  </si>
  <si>
    <t>"m.č.0.04" (2*2,38+2*2,4)*0,3*0,1</t>
  </si>
  <si>
    <t>"m.č.0.05" ((0,3+5,67+0,3+2,53+0,62+0,93+0,62+2,31+1,93+0,9+3,0+1,53+1,19+0,34+2,74+2,52)*0,3+(1,68*1,08))*0,1</t>
  </si>
  <si>
    <t>"m.č. 0.06" 2,41*0,1</t>
  </si>
  <si>
    <t>"m.č.0.07" 1,02*0,1</t>
  </si>
  <si>
    <t>"m.č. 0.08" (1,53+0,66+1,58+2,82+0,3+3,43+1,43+3,3+1,55+1,16+0,66+1,66)*0,3*0,1</t>
  </si>
  <si>
    <t>"m.č. 0.09" (1,45+2,8+1,91)*0,3*0,1</t>
  </si>
  <si>
    <t>"m.č.0.10" (1,68+0,3+2,4+0,3+1,02+0,87)*0,3*0,1</t>
  </si>
  <si>
    <t>"m.č.0.11" (1,72+2,18)*0,3*0,1</t>
  </si>
  <si>
    <t>28</t>
  </si>
  <si>
    <t>631362021</t>
  </si>
  <si>
    <t>Výztuž mazanin ze svařovaných sítí z drátů typu KARI</t>
  </si>
  <si>
    <t>-1802477306</t>
  </si>
  <si>
    <t>4,092/0,1*2,1/1000</t>
  </si>
  <si>
    <t>29</t>
  </si>
  <si>
    <t>632451425</t>
  </si>
  <si>
    <t>Potěr pískocementový běžný tl. přes 10 do 20 mm tř. C 20</t>
  </si>
  <si>
    <t>1499093643</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</si>
  <si>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</si>
  <si>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30</t>
  </si>
  <si>
    <t>637211122</t>
  </si>
  <si>
    <t>Okapový chodník z dlaždic betonových se zalitím spár cementovou maltou do písku, tl. dlaždic 60 mm</t>
  </si>
  <si>
    <t>-18418803</t>
  </si>
  <si>
    <t>31</t>
  </si>
  <si>
    <t>R001</t>
  </si>
  <si>
    <t>Sanační omítka S1 - skladba dle projektu</t>
  </si>
  <si>
    <t>-1544427968</t>
  </si>
  <si>
    <t>pozn. 1</t>
  </si>
  <si>
    <t>"m.č. 0.01" (0,49+0,3)*2,03</t>
  </si>
  <si>
    <t>"m.č. 0.02" (1,51+0,91+0,33+0,91+(2*0,91)+3,72+2,07)*2,03-d3</t>
  </si>
  <si>
    <t>"m.č. 0.03" (2*4,43+2*3,45)*2,03-d3</t>
  </si>
  <si>
    <t>"m.č. 0.11" (1,69+0,96+2,3)*2,47-d3</t>
  </si>
  <si>
    <t>pozn. 2</t>
  </si>
  <si>
    <t>"m.č. 0.01" (0,96+1,69+1,1+1,69+0,49)*1,0</t>
  </si>
  <si>
    <t>"m.č. 0.06" (2*1,75+2*1,15)*1,0</t>
  </si>
  <si>
    <t>"m.č. 0.08" (1,6)*1,0</t>
  </si>
  <si>
    <t>"m.č. 0.09" (1,38+3,4+1,91)*1,0</t>
  </si>
  <si>
    <t>"m.č. 0.10" (1,79+0,93+2,07+1,02)*1,0</t>
  </si>
  <si>
    <t>pozn. 3</t>
  </si>
  <si>
    <t>"m.č. 0.08" ((0,33+0,91+0,93+0,51+1,43+3,43+3,42+1,58+0,66+1,23)+(1,36+0,66+0,86))*1,65</t>
  </si>
  <si>
    <t>pozn. 4</t>
  </si>
  <si>
    <t>"m.č. 0.04" (2*2,38+3,0)*(2,04-1,3)</t>
  </si>
  <si>
    <t>pozn. 5</t>
  </si>
  <si>
    <t>"m.č. 0.05" (0,8+1,93+2,91+0,62+0,33+0,62+3,13+5,29)*(2,47-1,45)</t>
  </si>
  <si>
    <t>"m.č. 0.07" (2*1,15+0,83)*(2,47-1,45)</t>
  </si>
  <si>
    <t>pozn. 7</t>
  </si>
  <si>
    <t>"schodiště" ((2*2,52+1,98+1,1)+(2*1,5+1,21))*2,47</t>
  </si>
  <si>
    <t>"m.č. 0.01" (2*2,8+0,89)*1,4</t>
  </si>
  <si>
    <t>pozn. 8</t>
  </si>
  <si>
    <t>"m.č. 0.13" (2,79)*0,8</t>
  </si>
  <si>
    <t>32</t>
  </si>
  <si>
    <t>R002</t>
  </si>
  <si>
    <t>Sanační omítka S2 - skladba dle projektu</t>
  </si>
  <si>
    <t>-187485476</t>
  </si>
  <si>
    <t>"m.č. 0.04" (2*2,38+3,0)*1,3</t>
  </si>
  <si>
    <t>"m.č. 0.05" (0,8+1,93+2,91+0,62+0,33+0,62+3,13+5,29)*1,45</t>
  </si>
  <si>
    <t>"m.č. 0.07" (2*1,15+0,83)*1,45</t>
  </si>
  <si>
    <t>33</t>
  </si>
  <si>
    <t>R003</t>
  </si>
  <si>
    <t>Přechodový klín z cementové malty</t>
  </si>
  <si>
    <t>-106511994</t>
  </si>
  <si>
    <t>Ostatní konstrukce a práce, bourání</t>
  </si>
  <si>
    <t>34</t>
  </si>
  <si>
    <t>935111111</t>
  </si>
  <si>
    <t>Osazení betonového příkopového žlabu s vyplněním a zatřením spár cementovou maltou s ložem tl. 100 mm z kameniva těženého nebo štěrkopísku z betonových příkopových tvárnic šířky do 500 mm</t>
  </si>
  <si>
    <t>-267170778</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</si>
  <si>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</si>
  <si>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materiál stávající</t>
  </si>
  <si>
    <t>35</t>
  </si>
  <si>
    <t>949101111</t>
  </si>
  <si>
    <t>Lešení pomocné pracovní pro objekty pozemních staveb pro zatížení do 150 kg/m2, o výšce lešeňové podlahy do 1,9 m</t>
  </si>
  <si>
    <t>344073672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</si>
  <si>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</si>
  <si>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4,76</t>
  </si>
  <si>
    <t>5,9</t>
  </si>
  <si>
    <t>14,98</t>
  </si>
  <si>
    <t>7,14</t>
  </si>
  <si>
    <t>34,19</t>
  </si>
  <si>
    <t>2,41</t>
  </si>
  <si>
    <t>1,02</t>
  </si>
  <si>
    <t>61,11</t>
  </si>
  <si>
    <t>6,51</t>
  </si>
  <si>
    <t>9,98</t>
  </si>
  <si>
    <t>21,28</t>
  </si>
  <si>
    <t>13,57</t>
  </si>
  <si>
    <t>36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</si>
  <si>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</si>
  <si>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</si>
  <si>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CS ÚRS 2015 01</t>
  </si>
  <si>
    <t>1838381653</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</si>
  <si>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</si>
  <si>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37</t>
  </si>
  <si>
    <t>R004</t>
  </si>
  <si>
    <t>Kontrolní šachty vč. napojení na stávající kanalizaci</t>
  </si>
  <si>
    <t>kpl</t>
  </si>
  <si>
    <t>-213053911</t>
  </si>
  <si>
    <t>38</t>
  </si>
  <si>
    <t>962031133</t>
  </si>
  <si>
    <t>Bourání příček z cihel, tvárnic nebo příčkovek z cihel pálených, plných nebo dutých na maltu vápennou nebo vápenocementovou, tl. do 150 mm</t>
  </si>
  <si>
    <t>1866259095</t>
  </si>
  <si>
    <t>izolační přizdívky</t>
  </si>
  <si>
    <t>(12.46+7,79+5,4+0,3)*1,5</t>
  </si>
  <si>
    <t>39</t>
  </si>
  <si>
    <t>965042141</t>
  </si>
  <si>
    <t>Bourání mazanin betonových nebo z litého asfaltu tl. do 100 mm, plochy přes 4 m2</t>
  </si>
  <si>
    <t>-585887568</t>
  </si>
  <si>
    <t>"m.č.0.02" ((2*1,89+1,81)*0,3+1,53*1,81)*0,1</t>
  </si>
  <si>
    <t>"m.č.0.05" ((0,3+5,67+0,3+2,53+0,62+0,93+0,62+2,31+1,93+0,9+3,0+1,53+1,19+0,34+2,74+2,52)*0,3+1,68*1,08)*0,1</t>
  </si>
  <si>
    <t>40</t>
  </si>
  <si>
    <t>965081213</t>
  </si>
  <si>
    <t>Bourání podlah z dlaždic bez podkladního lože nebo mazaniny, s jakoukoliv výplní spár keramických nebo xylolitových tl. do 10 mm, plochy přes 1 m2</t>
  </si>
  <si>
    <t>-1767440097</t>
  </si>
  <si>
    <t xml:space="preserve">Poznámka k souboru cen:
1. Odsekání soklíků se oceňuje cenami souboru cen 965 08.
</t>
  </si>
  <si>
    <t>"m.č.0.01" 4,75</t>
  </si>
  <si>
    <t>"m.č.0.04" (2*2,38+2*2,4)*0,3</t>
  </si>
  <si>
    <t>"m.č.0.05" (0,3+5,67+0,3+2,53+0,62+0,93+0,62+2,31+1,93+0,9+3,0+1,53+1,19+0,34+2,74+2,52)*0,3+1,68*1,08</t>
  </si>
  <si>
    <t>"m.č.0.07" 1,02</t>
  </si>
  <si>
    <t>"m.č.0.10" (1,68+0,3+2,4+0,3+1,02+0,87)*0,3</t>
  </si>
  <si>
    <t>"m.č.0.11" (1,72+2,18)*0,3</t>
  </si>
  <si>
    <t>41</t>
  </si>
  <si>
    <t>965081223</t>
  </si>
  <si>
    <t>Bourání podlah z dlaždic bez podkladního lože nebo mazaniny, s jakoukoliv výplní spár keramických nebo xylolitových tl. přes 10 mm plochy přes 1 m2</t>
  </si>
  <si>
    <t>-941323724</t>
  </si>
  <si>
    <t>venek"</t>
  </si>
  <si>
    <t>3,22*0,63+0,3*0,3</t>
  </si>
  <si>
    <t>42</t>
  </si>
  <si>
    <t>966008211</t>
  </si>
  <si>
    <t>Bourání odvodňovacího žlabu s odklizením a uložením vybouraného materiálu na skládku na vzdálenost do 10 m nebo s naložením na dopravní prostředek z betonových příkopových tvárnic nebo desek šířky do 500 mm</t>
  </si>
  <si>
    <t>1127076273</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</si>
  <si>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</si>
  <si>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43</t>
  </si>
  <si>
    <t>978011191</t>
  </si>
  <si>
    <t>Otlučení vápenných nebo vápenocementových omítek vnitřních ploch stropů, v rozsahu přes 50 do 100 %</t>
  </si>
  <si>
    <t>-240805866</t>
  </si>
  <si>
    <t xml:space="preserve">Poznámka k souboru cen:
1. Položky lze použít i pro ocenění otlučení sádrových, hliněných apod. vnitřních omítek.
</t>
  </si>
  <si>
    <t>"m.č. 0.02" 5,9</t>
  </si>
  <si>
    <t>44</t>
  </si>
  <si>
    <t>978013141</t>
  </si>
  <si>
    <t>Otlučení vápenných nebo vápenocementových omítek vnitřních ploch stěn s vyškrabáním spar, s očištěním zdiva, v rozsahu přes 10 do 30 %</t>
  </si>
  <si>
    <t>-5113158</t>
  </si>
  <si>
    <t>"m.č. 0.04" (3,0)*2,03-d4</t>
  </si>
  <si>
    <t>"m.č. 0.04" (0,83)*2,47</t>
  </si>
  <si>
    <t>"m.č. 0.05" (0,83+0,11+1,75+2,13+1,19+0,34+2,74+3,13+1,09+1,34+1,1+1,34)*2,47</t>
  </si>
  <si>
    <t>45</t>
  </si>
  <si>
    <t>978013161</t>
  </si>
  <si>
    <t>Otlučení vápenných nebo vápenocementových omítek vnitřních ploch stěn s vyškrabáním spar, s očištěním zdiva, v rozsahu přes 30 do 50 %</t>
  </si>
  <si>
    <t>-373752453</t>
  </si>
  <si>
    <t>"m.č. 0.06" (2*1,75+2*1,15)*2,47-d1-d4</t>
  </si>
  <si>
    <t>"m.č. 0.09" (1,38+3,4+1,91)*2,47</t>
  </si>
  <si>
    <t>"m.č. 0.01" (2*2,8+0,89)*2,7</t>
  </si>
  <si>
    <t>"m.č. 0.13" (2,79)*2,47</t>
  </si>
  <si>
    <t>46</t>
  </si>
  <si>
    <t>978013191</t>
  </si>
  <si>
    <t>Otlučení vápenných nebo vápenocementových omítek vnitřních ploch stěn s vyškrabáním spar, s očištěním zdiva, v rozsahu přes 50 do 100 %</t>
  </si>
  <si>
    <t>-355867926</t>
  </si>
  <si>
    <t>"m.č. 0.01" (0,96+1,69+1,1+1,69+0,49)*2,03-d3-d4</t>
  </si>
  <si>
    <t>"m.č. 0.08" (1,5)*2,03</t>
  </si>
  <si>
    <t>"m.č. 0.10" (1,79+0,93+2,07+1,02)*2,03-d3</t>
  </si>
  <si>
    <t>"m.č. 0.08" ((0,33+0,91+0,93+0,51+1,43+3,43+3,42+1,58+0,66+1,23)+(1,36+0,66+0,86))*2,47</t>
  </si>
  <si>
    <t>"m.č. 0.04" (2*2,38+3,0)*2,03</t>
  </si>
  <si>
    <t>"m.č. 0.05" (0,8+1,93+2,91+0,62+0,33+0,62+3,13+5,29)*2,47</t>
  </si>
  <si>
    <t>"m.č. 0.07" (2*1,15+0,83)*2,47-d1</t>
  </si>
  <si>
    <t>47</t>
  </si>
  <si>
    <t>978015391</t>
  </si>
  <si>
    <t>Otlučení vápenných nebo vápenocementových omítek vnějších ploch s vyškrabáním spar a s očištěním zdiva stupně členitosti 1 a 2, v rozsahu přes 80 do 100 %</t>
  </si>
  <si>
    <t>-71107603</t>
  </si>
  <si>
    <t>(12,46+7,79+5,4+0,3+1,87)*1,2</t>
  </si>
  <si>
    <t>(3,23+0,75+3,2+6,11)*(0,58+0,3)</t>
  </si>
  <si>
    <t>48</t>
  </si>
  <si>
    <t>R006</t>
  </si>
  <si>
    <t>Odvětrání místnosti pod konstrukcí schodiště</t>
  </si>
  <si>
    <t>-1231394072</t>
  </si>
  <si>
    <t>997</t>
  </si>
  <si>
    <t>Přesun sutě</t>
  </si>
  <si>
    <t>49</t>
  </si>
  <si>
    <t>997013501</t>
  </si>
  <si>
    <t>Odvoz suti a vybouraných hmot na skládku nebo meziskládku se složením, na vzdálenost do 1 km</t>
  </si>
  <si>
    <t>1441739483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</si>
  <si>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</si>
  <si>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50</t>
  </si>
  <si>
    <t>997013509</t>
  </si>
  <si>
    <t>Odvoz suti a vybouraných hmot na skládku nebo meziskládku se složením, na vzdálenost Příplatek k ceně za každý další i započatý 1 km přes 1 km</t>
  </si>
  <si>
    <t>1836552971</t>
  </si>
  <si>
    <t>AZS 2,0 km</t>
  </si>
  <si>
    <t>54,901*2,0</t>
  </si>
  <si>
    <t>51</t>
  </si>
  <si>
    <t>997013831</t>
  </si>
  <si>
    <t>Poplatek za uložení stavebního odpadu na skládce (skládkovné) směsného stavebního a demoličního zatříděného do Katalogu odpadů pod kódem 170 904</t>
  </si>
  <si>
    <t>713589362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</si>
  <si>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</si>
  <si>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</si>
  <si>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</si>
  <si>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52</t>
  </si>
  <si>
    <t>998011001</t>
  </si>
  <si>
    <t>Přesun hmot pro budovy občanské výstavby, bydlení, výrobu a služby s nosnou svislou konstrukcí zděnou z cihel, tvárnic nebo kamene vodorovná dopravní vzdálenost do 100 m pro budovy výšky do 6 m</t>
  </si>
  <si>
    <t>411773589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</si>
  <si>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</si>
  <si>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53</t>
  </si>
  <si>
    <t>998223011</t>
  </si>
  <si>
    <t>Přesun hmot pro pozemní komunikace s krytem dlážděným dopravní vzdálenost do 200 m jakékoliv délky objektu</t>
  </si>
  <si>
    <t>1830515827</t>
  </si>
  <si>
    <t>PSV</t>
  </si>
  <si>
    <t>Práce a dodávky PSV</t>
  </si>
  <si>
    <t>711</t>
  </si>
  <si>
    <t>Izolace proti vodě, vlhkosti a plynům</t>
  </si>
  <si>
    <t>54</t>
  </si>
  <si>
    <t>711112001</t>
  </si>
  <si>
    <t>Provedení izolace proti zemní vlhkosti natěradly a tmely za studena na ploše svislé S nátěrem penetračním</t>
  </si>
  <si>
    <t>472894615</t>
  </si>
  <si>
    <t xml:space="preserve">Poznámka k souboru cen:
1. Izolace plochy jednotlivě do 10 m2 se oceňují skladebně cenou příslušné izolace a cenou 711 19-9095 Příplatek za plochu do 10 m2.
</t>
  </si>
  <si>
    <t>2,1*(12,46+0,8+7,79+5,4)</t>
  </si>
  <si>
    <t>55</t>
  </si>
  <si>
    <t>11163150</t>
  </si>
  <si>
    <t>lak asfaltový penetrační</t>
  </si>
  <si>
    <t>1328583986</t>
  </si>
  <si>
    <t>55,545*0,00035 'Přepočtené koeficientem množství</t>
  </si>
  <si>
    <t>56</t>
  </si>
  <si>
    <t>711113127</t>
  </si>
  <si>
    <t>Izolace proti zemní vlhkosti natěradly a tmely za studena na ploše svislé S těsnicí stěrkou jednosložkovu na bázi cementu</t>
  </si>
  <si>
    <t>1639358649</t>
  </si>
  <si>
    <t>57</t>
  </si>
  <si>
    <t>711142559</t>
  </si>
  <si>
    <t>Provedení izolace proti zemní vlhkosti pásy přitavením NAIP na ploše svislé S</t>
  </si>
  <si>
    <t>188758320</t>
  </si>
  <si>
    <t xml:space="preserve">Poznámka k souboru cen:
1. Izolace plochy jednotlivě do 10 m2 se oceňují skladebně cenou příslušné izolace a cenou 711 19-9097 Příplatek za plochu do 10 m2.
</t>
  </si>
  <si>
    <t>58</t>
  </si>
  <si>
    <t>62852254</t>
  </si>
  <si>
    <t>pásy s modifikovaným asfaltem tl. 4,0 mm vložka polyesterové rouno minerální jemnozrnný posyp</t>
  </si>
  <si>
    <t>2124655110</t>
  </si>
  <si>
    <t>55,545</t>
  </si>
  <si>
    <t>55,545*1,2 'Přepočtené koeficientem množství</t>
  </si>
  <si>
    <t>59</t>
  </si>
  <si>
    <t>711491273</t>
  </si>
  <si>
    <t>Provedení izolace proti povrchové a podpovrchové tlakové vodě ostatní na ploše svislé S z nopové fólie</t>
  </si>
  <si>
    <t>-1841880976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</si>
  <si>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</si>
  <si>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60</t>
  </si>
  <si>
    <t>28323024</t>
  </si>
  <si>
    <t>fólie drenážní nopová v 8mm tl 0,4mm š 0,5m</t>
  </si>
  <si>
    <t>1723541409</t>
  </si>
  <si>
    <t>40,998</t>
  </si>
  <si>
    <t>40,998*1,2 'Přepočtené koeficientem množství</t>
  </si>
  <si>
    <t>61</t>
  </si>
  <si>
    <t>711493100.r</t>
  </si>
  <si>
    <t>Izolace proti podpovrchové a tlakové vodě - ostatní na ploše svislé S dvousložkovou na bázi minerální</t>
  </si>
  <si>
    <t>1009592919</t>
  </si>
  <si>
    <t>"m.č.0.01" 4,75+(1,1+2,67+2,5+0,98+1,5+1,7)*(0,35+0,3+0,1)</t>
  </si>
  <si>
    <t>"m.č.0.02" 5,9+(2*(0,3+1,21+0,3)+2*(0,3+1,89+1,53))*(2,03+0,3+0,1)</t>
  </si>
  <si>
    <t>"m.č.0.03" (0,3+2,06+0,3+4,43)*2,03+((0,3+2,85+0,3)+(0,3+1,32+0,47+1,02+0,3+1,2+1,2))*(0,35+0,3+0,1)</t>
  </si>
  <si>
    <t>"m.č.0.04" (2*2,38+2*2,4)*0,35</t>
  </si>
  <si>
    <t>"m.č.0.05" (0,3+5,67+0,3+2,53+0,62+0,93+0,62+2,31+1,93+0,9+3,0+1,53+1,19+0,34+2,74+2,52)*(0,35+0,3+0,1)</t>
  </si>
  <si>
    <t>"m.č. 0.06" 2,41+(2*1,75+2*1,15)*(0,35+0,3+0,1)</t>
  </si>
  <si>
    <t>"m.č.0.07" 1,02+(2*0,83+2*1,15)*(0,35+0,3+0,1)</t>
  </si>
  <si>
    <t>"m.č. 0.08" (1,53+0,66+1,58+2,82+0,3+3,43+1,43+3,3+1,55+1,16+0,66+1,66)*(0,35+0,3+0,1)</t>
  </si>
  <si>
    <t>"m.č. 0.09" (1,45+2,8+1,91)*(0,35+0,3+0,1)</t>
  </si>
  <si>
    <t>"m.č.0.10" (1,68+0,3+2,4+0,3+1,02+0,87)*(0,35+0,3+0,1)</t>
  </si>
  <si>
    <t>"m.č.0.11" (1,72+2,18)*(0,35+0,3+0,1)</t>
  </si>
  <si>
    <t>62</t>
  </si>
  <si>
    <t>998711101</t>
  </si>
  <si>
    <t>Přesun hmot pro izolace proti vodě, vlhkosti a plynům stanovený z hmotnosti přesunovaného materiálu vodorovná dopravní vzdálenost do 50 m v objektech výšky do 6 m</t>
  </si>
  <si>
    <t>832152602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</si>
  <si>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</si>
  <si>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763</t>
  </si>
  <si>
    <t>Konstrukce suché výstavby</t>
  </si>
  <si>
    <t>63</t>
  </si>
  <si>
    <t>763111313</t>
  </si>
  <si>
    <t>Příčka ze sádrokartonových desek s nosnou konstrukcí z jednoduchých ocelových profilů UW, CW jednoduše opláštěná deskou standardní A tl. 12,5 mm, příčka tl. 100 mm, profil 75 bez TI, EI 15</t>
  </si>
  <si>
    <t>2026877501</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</si>
  <si>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</si>
  <si>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64</t>
  </si>
  <si>
    <t>763111811</t>
  </si>
  <si>
    <t>Demontáž příček ze sádrokartonových desek s nosnou konstrukcí z ocelových profilů jednoduchých, opláštění jednoduché</t>
  </si>
  <si>
    <t>-1381413479</t>
  </si>
  <si>
    <t xml:space="preserve">Poznámka k souboru cen:
1. Ceny -1811 až -1821 jsou určeny pro kompletní demontáž příčky, tj. nosné konstrukce, desek i tepelné izolace.
2. Ceny demontáže desek -2811 až -2813 jsou určeny pro odstranění pouze desek z obou stran příčky.
</t>
  </si>
  <si>
    <t>"mezi m.č. 0.08 a 0.09" 0,6*2,47</t>
  </si>
  <si>
    <t>65</t>
  </si>
  <si>
    <t>998763301</t>
  </si>
  <si>
    <t>Přesun hmot pro konstrukce montované z desek sádrokartonových, sádrovláknitých, cementovláknitých nebo cementových stanovený z hmotnosti přesunovaného materiálu vodorovná dopravní vzdálenost do 50 m v objektech výšky do 6 m</t>
  </si>
  <si>
    <t>-1462995284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</si>
  <si>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</si>
  <si>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771</t>
  </si>
  <si>
    <t>Podlahy z dlaždic</t>
  </si>
  <si>
    <t>66</t>
  </si>
  <si>
    <t>771573116</t>
  </si>
  <si>
    <t>Montáž podlah z dlaždic keramických lepených standardním lepidlem režných nebo glazovaných hladkých přes 22 do 25 ks/ m2</t>
  </si>
  <si>
    <t>917940146</t>
  </si>
  <si>
    <t>"m.č. 0.01" 4,76</t>
  </si>
  <si>
    <t>"m.č. 0.03" 14,98</t>
  </si>
  <si>
    <t>"m.č. 0.07" 1,02</t>
  </si>
  <si>
    <t>doplnění dlažby</t>
  </si>
  <si>
    <t>"m.č. 0.04" (2*2,38+3,0)*0,3</t>
  </si>
  <si>
    <t>"m.č. 0.05" (0,8+1,93+2,91+0,62+0,33+0,62+3,13+5,29)*0,3</t>
  </si>
  <si>
    <t>"m.č. 0.10" (1,79+0,93+2,07+1,02)*0,3</t>
  </si>
  <si>
    <t>"m.č. 0.11" (1,69+0,96+2,3)*0,3</t>
  </si>
  <si>
    <t>67</t>
  </si>
  <si>
    <t>59761406</t>
  </si>
  <si>
    <t xml:space="preserve">dlaždice keramické </t>
  </si>
  <si>
    <t>493710083</t>
  </si>
  <si>
    <t>36,905</t>
  </si>
  <si>
    <t>36,905*1,1 'Přepočtené koeficientem množství</t>
  </si>
  <si>
    <t>68</t>
  </si>
  <si>
    <t>998771101</t>
  </si>
  <si>
    <t>Přesun hmot pro podlahy z dlaždic stanovený z hmotnosti přesunovaného materiálu vodorovná dopravní vzdálenost do 50 m v objektech výšky do 6 m</t>
  </si>
  <si>
    <t>885089180</t>
  </si>
  <si>
    <t>776</t>
  </si>
  <si>
    <t>Podlahy povlakové</t>
  </si>
  <si>
    <t>69</t>
  </si>
  <si>
    <t>776201812</t>
  </si>
  <si>
    <t>Demontáž povlakových podlahovin lepených ručně s podložkou</t>
  </si>
  <si>
    <t>-1903227282</t>
  </si>
  <si>
    <t>"m.č. 0.06" 2,41</t>
  </si>
  <si>
    <t>"m.č. 0.08" 24,8</t>
  </si>
  <si>
    <t>"m.č. 0.09" 6,51</t>
  </si>
  <si>
    <t>70</t>
  </si>
  <si>
    <t>776221111</t>
  </si>
  <si>
    <t>Montáž podlahovin z PVC lepením standardním lepidlem z pásů standardních</t>
  </si>
  <si>
    <t>-860321552</t>
  </si>
  <si>
    <t>"m.č.0.06" 2,41</t>
  </si>
  <si>
    <t>"m.č.0.08" 24,8</t>
  </si>
  <si>
    <t>"m.č.0.09" 6,51</t>
  </si>
  <si>
    <t>71</t>
  </si>
  <si>
    <t>28411000</t>
  </si>
  <si>
    <t xml:space="preserve">PVC heterogenní zátěžové </t>
  </si>
  <si>
    <t>1466997493</t>
  </si>
  <si>
    <t>33,72</t>
  </si>
  <si>
    <t>33,72*1,1 'Přepočtené koeficientem množství</t>
  </si>
  <si>
    <t>72</t>
  </si>
  <si>
    <t>998776101</t>
  </si>
  <si>
    <t>Přesun hmot pro podlahy povlakové stanovený z hmotnosti přesunovaného materiálu vodorovná dopravní vzdálenost do 50 m v objektech výšky do 6 m</t>
  </si>
  <si>
    <t>634174405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</si>
  <si>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</si>
  <si>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</si>
  <si>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</si>
  <si>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73</t>
  </si>
  <si>
    <t>781411912</t>
  </si>
  <si>
    <t>Opravy obkladů z obkladaček pórovinových kladených do malty, při velikosti obkladaček přes 22 do 25 ks/ m2</t>
  </si>
  <si>
    <t>kus</t>
  </si>
  <si>
    <t>-1974960644</t>
  </si>
  <si>
    <t>předpoklad opravy z 8%</t>
  </si>
  <si>
    <t>"m.č. 0.05" (0,83+0,11+1,75+2,13+1,19+0,34+2,74+3,13+1,09+1,34+1,1+1,34)*0,3*0,08*25</t>
  </si>
  <si>
    <t>74</t>
  </si>
  <si>
    <t>781421810</t>
  </si>
  <si>
    <t>Demontáž obkladů z obkladaček opakních kladených do malty</t>
  </si>
  <si>
    <t>378292804</t>
  </si>
  <si>
    <t>"venkovní"</t>
  </si>
  <si>
    <t>75</t>
  </si>
  <si>
    <t>781471810</t>
  </si>
  <si>
    <t>Demontáž obkladů z dlaždic keramických kladených do malty</t>
  </si>
  <si>
    <t>-1793423559</t>
  </si>
  <si>
    <t>"m.č. 0.04" (2*2,38+3,0)*1,45</t>
  </si>
  <si>
    <t>"m.č. 0.04" (3,0)*1,45</t>
  </si>
  <si>
    <t>76</t>
  </si>
  <si>
    <t>781473115</t>
  </si>
  <si>
    <t>Montáž obkladů vnitřních stěn z dlaždic keramických lepených standardním lepidlem režných nebo glazovaných hladkých přes 22 do 25 ks/m2</t>
  </si>
  <si>
    <t>2120794721</t>
  </si>
  <si>
    <t>"m.č. 0.04" (2*2,38+3,0)*1,5</t>
  </si>
  <si>
    <t>"m.č. 0.04" (3,0)*1,5</t>
  </si>
  <si>
    <t>"m.č. 0.05" (0,8+1,93+2,91+0,62+0,33+0,62+3,13+5,29)*1,65</t>
  </si>
  <si>
    <t>"m.č. 0.07" (2*1,15+0,83)*1,65</t>
  </si>
  <si>
    <t>"m.č. 0.04" (0,83)*1,65</t>
  </si>
  <si>
    <t>77</t>
  </si>
  <si>
    <t>59761039</t>
  </si>
  <si>
    <t xml:space="preserve">obkládačky keramické </t>
  </si>
  <si>
    <t>-1914605553</t>
  </si>
  <si>
    <t>"m.č. 0.05" (0,83+0,11+1,75+2,13+1,19+0,34+2,74+3,13+1,09+1,34+1,1+1,34)*0,3*0,08</t>
  </si>
  <si>
    <t>obklady</t>
  </si>
  <si>
    <t>48,465</t>
  </si>
  <si>
    <t>48,875*1,1 'Přepočtené koeficientem množství</t>
  </si>
  <si>
    <t>78</t>
  </si>
  <si>
    <t>998781101</t>
  </si>
  <si>
    <t>Přesun hmot pro obklady keramické stanovený z hmotnosti přesunovaného materiálu vodorovná dopravní vzdálenost do 50 m v objektech výšky do 6 m</t>
  </si>
  <si>
    <t>1348964778</t>
  </si>
  <si>
    <t>784</t>
  </si>
  <si>
    <t>Dokončovací práce - malby a tapety</t>
  </si>
  <si>
    <t>79</t>
  </si>
  <si>
    <t>784211101</t>
  </si>
  <si>
    <t>Malby z malířských směsí otěruvzdorných za mokra dvojnásobné, bílé za mokra otěruvzdorné výborně v místnostech výšky do 3,80 m</t>
  </si>
  <si>
    <t>8522281</t>
  </si>
  <si>
    <t>"m.č.0.01" 4,75+(1,1+2,67+2,5+0,98+1,5+1,7)*2,03-d3*3-d4*2</t>
  </si>
  <si>
    <t>"m.č.0.02" 5,9+(2*(0,3+1,21+0,3)+2*(0,3+1,89+1,53))*2,03-d3</t>
  </si>
  <si>
    <t>"m.č.0.03" 14,98+((2*2,85+2*4,43)*0,3)*2,03-d4</t>
  </si>
  <si>
    <t>"m.č.0.04" 7,14+(2*2,38+2*2,4)*2,03-d4</t>
  </si>
  <si>
    <t>"m.č.0.05" 34,19+(0,3+5,67+0,3+2,53+0,62+0,93+0,62+2,31+1,93+0,9+3,0+1,53+1,19+0,34+2,74+2,52)*2,47-d3</t>
  </si>
  <si>
    <t>"m.č. 0.06" 2,41+(2*1,75+2*1,15)*2,47-d1-d4</t>
  </si>
  <si>
    <t>"m.č.0.07" 1,02+(2*0,83+2*1,15)*2,47</t>
  </si>
  <si>
    <t>"m.č. 0.08" 61,11+(2*7,3+(1,36+2,38+1,23)+(2*0,66+1,53+0,66+1,58+2,82+0,3+3,43+1,43+3,3+1,55+1,16+0,66+1,66)+(1,5+0,6+3,0))*2,47-d3</t>
  </si>
  <si>
    <t>"m.č. 0.09" 6,51+(2*3,4+2*1,91)*2,47-d3</t>
  </si>
  <si>
    <t>"m.č. 0.10" 9,98+(2*3,0+2*3,0)*2,03-d3</t>
  </si>
  <si>
    <t>"m.č. 0.11" 21,28+(2*4,3+2*(2,3+0,94+1,69))*2,47-d3</t>
  </si>
  <si>
    <t>"m.č. 0.13" 13,578+(2*2,79+2*2,95)*2,47-d4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</si>
  <si>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</si>
  <si>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</si>
  <si>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</si>
  <si>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</si>
  <si>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</si>
  <si>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</si>
  <si>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</si>
  <si>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</si>
  <si>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</si>
  <si>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</si>
  <si>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</si>
  <si>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</si>
  <si>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</si>
  <si>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</si>
  <si>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</si>
  <si>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</si>
  <si>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</si>
  <si>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</si>
  <si>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</si>
  <si>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</si>
  <si>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</si>
  <si>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</si>
  <si>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</si>
  <si>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</si>
  <si>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</si>
  <si>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</si>
  <si>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</si>
  <si>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</si>
  <si>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</si>
  <si>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</si>
  <si>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</si>
  <si>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</si>
  <si>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</si>
  <si>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</si>
  <si>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</si>
  <si>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</si>
  <si>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</si>
  <si>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</si>
  <si>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</si>
  <si>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</si>
  <si>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</si>
  <si>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</si>
  <si>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</si>
  <si>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</si>
  <si>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</si>
  <si>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</si>
  <si>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</si>
  <si>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</si>
  <si>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</si>
  <si>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</si>
  <si>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</si>
  <si>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</si>
  <si>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</si>
  <si>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</si>
  <si>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</si>
  <si>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</si>
  <si>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</si>
  <si>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</si>
  <si>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</si>
  <si>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</si>
  <si>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</si>
  <si>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</si>
  <si>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</si>
  <si>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</si>
  <si>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</si>
  <si>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</si>
  <si>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</si>
  <si>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</si>
  <si>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</si>
  <si>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</si>
  <si>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</si>
  <si>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</si>
  <si>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</si>
  <si>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</si>
  <si>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</si>
  <si>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</si>
  <si>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</si>
  <si>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</si>
  <si>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</si>
  <si>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</si>
  <si>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</si>
  <si>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</si>
  <si>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</si>
  <si>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</si>
  <si>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</si>
  <si>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</si>
  <si>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</si>
  <si>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</si>
  <si>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</si>
  <si>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</si>
  <si>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</si>
  <si>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</si>
  <si>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</si>
  <si>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</si>
  <si>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</si>
  <si>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</si>
  <si>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</si>
  <si>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</si>
  <si>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</si>
  <si>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</si>
  <si>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</si>
  <si>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</si>
  <si>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</si>
  <si>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</si>
  <si>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</si>
  <si>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</si>
  <si>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</si>
  <si>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</si>
  <si>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</si>
  <si>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</si>
  <si>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</si>
  <si>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</si>
  <si>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</si>
  <si>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</si>
  <si>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</si>
  <si>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</si>
  <si>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</si>
  <si>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</si>
  <si>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</si>
  <si>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</si>
  <si>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</si>
  <si>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</si>
  <si>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</si>
  <si>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</si>
  <si>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</si>
  <si>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</si>
  <si>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</si>
  <si>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</si>
  <si>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</si>
  <si>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</si>
  <si>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</si>
  <si>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</si>
  <si>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</si>
  <si>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</si>
  <si>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</si>
  <si>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</si>
  <si>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</si>
  <si>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</si>
  <si>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</si>
  <si>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</si>
  <si>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</si>
  <si>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</si>
  <si>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</si>
  <si>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</si>
  <si>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</si>
  <si>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</si>
  <si>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</si>
  <si>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</si>
  <si>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</si>
  <si>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</si>
  <si>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</si>
  <si>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</si>
  <si>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</si>
  <si>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</si>
  <si>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</si>
  <si>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</si>
  <si>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</si>
  <si>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</si>
  <si>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</si>
  <si>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</si>
  <si>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</si>
  <si>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</si>
  <si>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</si>
  <si>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</si>
  <si>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</si>
  <si>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</si>
  <si>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</si>
  <si>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</si>
  <si>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</si>
  <si>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</si>
  <si>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</si>
  <si>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</si>
  <si>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</si>
  <si>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</si>
  <si>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</si>
  <si>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</si>
  <si>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</si>
  <si>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</si>
  <si>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</si>
  <si>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</si>
  <si>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</si>
  <si>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</si>
  <si>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</si>
  <si>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SEZNAM FIGUR</t>
  </si>
  <si>
    <t>Stavba:   229 - MŠ Prokopa Velikého - sanace 1.PP</t>
  </si>
  <si>
    <t>Datum:   20. 1. 2020</t>
  </si>
  <si>
    <t>Výměra</t>
  </si>
  <si>
    <t xml:space="preserve">Stavební práce   </t>
  </si>
  <si>
    <t xml:space="preserve">dveře 600x1970 mm   </t>
  </si>
  <si>
    <t xml:space="preserve">0,6*1,97   </t>
  </si>
  <si>
    <t>d2</t>
  </si>
  <si>
    <t xml:space="preserve">dveře 700x1970 mm   </t>
  </si>
  <si>
    <t xml:space="preserve">0,7*1,97   </t>
  </si>
  <si>
    <t xml:space="preserve">dveře 800x1970 mm   </t>
  </si>
  <si>
    <t xml:space="preserve">0,8*1,97   </t>
  </si>
  <si>
    <t xml:space="preserve">dveře 900x1970 mm   </t>
  </si>
  <si>
    <t xml:space="preserve">0,9*1,97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</si>
</sst>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000;\-#,##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4"/>
      <name val="Arial CE"/>
      <family val="2"/>
    </font>
    <font>
      <b/>
      <sz val="9"/>
      <name val="Arial CE"/>
      <family val="2"/>
    </font>
    <font>
      <sz val="7"/>
      <name val="Arial CE"/>
      <family val="2"/>
    </font>
    <font>
      <sz val="8"/>
      <name val="Arial CE"/>
      <family val="2"/>
    </font>
    <font>
      <sz val="7"/>
      <color indexed="18"/>
      <name val="Arial CE"/>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9"/>
        <bgColor indexed="64"/>
      </patternFill>
    </fill>
  </fills>
  <borders count="3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top"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xf numFmtId="0" fontId="41" fillId="0" borderId="0" xfId="0" applyFont="1" applyAlignment="1" applyProtection="1">
      <alignment horizontal="center" vertical="center"/>
      <protection/>
    </xf>
    <xf numFmtId="0" fontId="0" fillId="0" borderId="0" xfId="0" applyAlignment="1" applyProtection="1">
      <alignment horizontal="left" vertical="top"/>
      <protection locked="0"/>
    </xf>
    <xf numFmtId="0" fontId="42" fillId="0" borderId="0" xfId="0" applyFont="1" applyAlignment="1" applyProtection="1">
      <alignment horizontal="left"/>
      <protection/>
    </xf>
    <xf numFmtId="0" fontId="43" fillId="0" borderId="0" xfId="0" applyFont="1" applyAlignment="1" applyProtection="1">
      <alignment horizontal="left"/>
      <protection/>
    </xf>
    <xf numFmtId="0" fontId="44" fillId="0" borderId="0" xfId="0" applyFont="1" applyAlignment="1" applyProtection="1">
      <alignment horizontal="left"/>
      <protection/>
    </xf>
    <xf numFmtId="0" fontId="44" fillId="6" borderId="36" xfId="0" applyFont="1" applyFill="1" applyBorder="1" applyAlignment="1" applyProtection="1">
      <alignment horizontal="center" vertical="center" wrapText="1"/>
      <protection/>
    </xf>
    <xf numFmtId="0" fontId="42" fillId="0" borderId="0" xfId="0" applyFont="1" applyAlignment="1" applyProtection="1">
      <alignment horizontal="left" vertical="top" wrapText="1"/>
      <protection locked="0"/>
    </xf>
    <xf numFmtId="168" fontId="42" fillId="0" borderId="0" xfId="0" applyNumberFormat="1" applyFont="1" applyAlignment="1" applyProtection="1">
      <alignment horizontal="right" vertical="top"/>
      <protection locked="0"/>
    </xf>
    <xf numFmtId="0" fontId="44" fillId="0" borderId="36" xfId="0" applyFont="1" applyBorder="1" applyAlignment="1" applyProtection="1">
      <alignment horizontal="left" vertical="top" wrapText="1"/>
      <protection locked="0"/>
    </xf>
    <xf numFmtId="168" fontId="44" fillId="0" borderId="36" xfId="0" applyNumberFormat="1" applyFont="1" applyBorder="1" applyAlignment="1" applyProtection="1">
      <alignment horizontal="right" vertical="top"/>
      <protection locked="0"/>
    </xf>
    <xf numFmtId="0" fontId="45" fillId="0" borderId="0" xfId="0" applyFont="1" applyAlignment="1" applyProtection="1">
      <alignment horizontal="left" wrapText="1"/>
      <protection locked="0"/>
    </xf>
    <xf numFmtId="168" fontId="45" fillId="0" borderId="0" xfId="0" applyNumberFormat="1" applyFont="1" applyAlignment="1" applyProtection="1">
      <alignment horizontal="right"/>
      <protection locked="0"/>
    </xf>
    <xf numFmtId="0" fontId="0" fillId="0" borderId="0" xfId="0" applyFont="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 customHeight="1">
      <c r="AR2" s="335"/>
      <c r="AS2" s="335"/>
      <c r="AT2" s="335"/>
      <c r="AU2" s="335"/>
      <c r="AV2" s="335"/>
      <c r="AW2" s="335"/>
      <c r="AX2" s="335"/>
      <c r="AY2" s="335"/>
      <c r="AZ2" s="335"/>
      <c r="BA2" s="335"/>
      <c r="BB2" s="335"/>
      <c r="BC2" s="335"/>
      <c r="BD2" s="335"/>
      <c r="BE2" s="335"/>
      <c r="BS2" s="23" t="s">
        <v>8</v>
      </c>
      <c r="BT2" s="23" t="s">
        <v>9</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36" t="s">
        <v>16</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8"/>
      <c r="AQ5" s="30"/>
      <c r="BE5" s="327" t="s">
        <v>17</v>
      </c>
      <c r="BS5" s="23" t="s">
        <v>8</v>
      </c>
    </row>
    <row r="6" spans="2:71" ht="36.9" customHeight="1">
      <c r="B6" s="27"/>
      <c r="C6" s="28"/>
      <c r="D6" s="35" t="s">
        <v>18</v>
      </c>
      <c r="E6" s="28"/>
      <c r="F6" s="28"/>
      <c r="G6" s="28"/>
      <c r="H6" s="28"/>
      <c r="I6" s="28"/>
      <c r="J6" s="28"/>
      <c r="K6" s="364" t="s">
        <v>19</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8"/>
      <c r="AQ6" s="30"/>
      <c r="BE6" s="328"/>
      <c r="BS6" s="23" t="s">
        <v>8</v>
      </c>
    </row>
    <row r="7" spans="2:71" ht="14.4"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28"/>
      <c r="BS7" s="23" t="s">
        <v>8</v>
      </c>
    </row>
    <row r="8" spans="2:71" ht="14.4"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2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28"/>
      <c r="BS9" s="23" t="s">
        <v>8</v>
      </c>
    </row>
    <row r="10" spans="2:71" ht="14.4"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2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28"/>
      <c r="BS11" s="23" t="s">
        <v>8</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28"/>
      <c r="BS12" s="23" t="s">
        <v>8</v>
      </c>
    </row>
    <row r="13" spans="2:71" ht="14.4"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28"/>
      <c r="BS13" s="23" t="s">
        <v>8</v>
      </c>
    </row>
    <row r="14" spans="2:71" ht="13.2">
      <c r="B14" s="27"/>
      <c r="C14" s="28"/>
      <c r="D14" s="28"/>
      <c r="E14" s="358" t="s">
        <v>32</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6" t="s">
        <v>30</v>
      </c>
      <c r="AL14" s="28"/>
      <c r="AM14" s="28"/>
      <c r="AN14" s="38" t="s">
        <v>32</v>
      </c>
      <c r="AO14" s="28"/>
      <c r="AP14" s="28"/>
      <c r="AQ14" s="30"/>
      <c r="BE14" s="328"/>
      <c r="BS14" s="23" t="s">
        <v>8</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28"/>
      <c r="BS15" s="23" t="s">
        <v>6</v>
      </c>
    </row>
    <row r="16" spans="2:71" ht="14.4"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34</v>
      </c>
      <c r="AO16" s="28"/>
      <c r="AP16" s="28"/>
      <c r="AQ16" s="30"/>
      <c r="BE16" s="328"/>
      <c r="BS16" s="23" t="s">
        <v>6</v>
      </c>
    </row>
    <row r="17" spans="2:71" ht="18.45"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28"/>
      <c r="BS17" s="23" t="s">
        <v>36</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28"/>
      <c r="BS18" s="23" t="s">
        <v>8</v>
      </c>
    </row>
    <row r="19" spans="2:71" ht="14.4"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28"/>
      <c r="BS19" s="23" t="s">
        <v>8</v>
      </c>
    </row>
    <row r="20" spans="2:71" ht="63" customHeight="1">
      <c r="B20" s="27"/>
      <c r="C20" s="28"/>
      <c r="D20" s="28"/>
      <c r="E20" s="360" t="s">
        <v>38</v>
      </c>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28"/>
      <c r="AP20" s="28"/>
      <c r="AQ20" s="30"/>
      <c r="BE20" s="328"/>
      <c r="BS20" s="23" t="s">
        <v>6</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28"/>
    </row>
    <row r="22" spans="2:57" ht="6.9"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28"/>
    </row>
    <row r="23" spans="2:57" s="1" customFormat="1" ht="25.95"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1">
        <f>ROUND(AG51,2)</f>
        <v>0</v>
      </c>
      <c r="AL23" s="362"/>
      <c r="AM23" s="362"/>
      <c r="AN23" s="362"/>
      <c r="AO23" s="362"/>
      <c r="AP23" s="41"/>
      <c r="AQ23" s="44"/>
      <c r="BE23" s="328"/>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28"/>
    </row>
    <row r="25" spans="2:57" s="1" customFormat="1" ht="12">
      <c r="B25" s="40"/>
      <c r="C25" s="41"/>
      <c r="D25" s="41"/>
      <c r="E25" s="41"/>
      <c r="F25" s="41"/>
      <c r="G25" s="41"/>
      <c r="H25" s="41"/>
      <c r="I25" s="41"/>
      <c r="J25" s="41"/>
      <c r="K25" s="41"/>
      <c r="L25" s="363" t="s">
        <v>40</v>
      </c>
      <c r="M25" s="363"/>
      <c r="N25" s="363"/>
      <c r="O25" s="363"/>
      <c r="P25" s="41"/>
      <c r="Q25" s="41"/>
      <c r="R25" s="41"/>
      <c r="S25" s="41"/>
      <c r="T25" s="41"/>
      <c r="U25" s="41"/>
      <c r="V25" s="41"/>
      <c r="W25" s="363" t="s">
        <v>41</v>
      </c>
      <c r="X25" s="363"/>
      <c r="Y25" s="363"/>
      <c r="Z25" s="363"/>
      <c r="AA25" s="363"/>
      <c r="AB25" s="363"/>
      <c r="AC25" s="363"/>
      <c r="AD25" s="363"/>
      <c r="AE25" s="363"/>
      <c r="AF25" s="41"/>
      <c r="AG25" s="41"/>
      <c r="AH25" s="41"/>
      <c r="AI25" s="41"/>
      <c r="AJ25" s="41"/>
      <c r="AK25" s="363" t="s">
        <v>42</v>
      </c>
      <c r="AL25" s="363"/>
      <c r="AM25" s="363"/>
      <c r="AN25" s="363"/>
      <c r="AO25" s="363"/>
      <c r="AP25" s="41"/>
      <c r="AQ25" s="44"/>
      <c r="BE25" s="328"/>
    </row>
    <row r="26" spans="2:57" s="2" customFormat="1" ht="14.4" customHeight="1">
      <c r="B26" s="46"/>
      <c r="C26" s="47"/>
      <c r="D26" s="48" t="s">
        <v>43</v>
      </c>
      <c r="E26" s="47"/>
      <c r="F26" s="48" t="s">
        <v>44</v>
      </c>
      <c r="G26" s="47"/>
      <c r="H26" s="47"/>
      <c r="I26" s="47"/>
      <c r="J26" s="47"/>
      <c r="K26" s="47"/>
      <c r="L26" s="357">
        <v>0.21</v>
      </c>
      <c r="M26" s="330"/>
      <c r="N26" s="330"/>
      <c r="O26" s="330"/>
      <c r="P26" s="47"/>
      <c r="Q26" s="47"/>
      <c r="R26" s="47"/>
      <c r="S26" s="47"/>
      <c r="T26" s="47"/>
      <c r="U26" s="47"/>
      <c r="V26" s="47"/>
      <c r="W26" s="329">
        <f>ROUND(AZ51,2)</f>
        <v>0</v>
      </c>
      <c r="X26" s="330"/>
      <c r="Y26" s="330"/>
      <c r="Z26" s="330"/>
      <c r="AA26" s="330"/>
      <c r="AB26" s="330"/>
      <c r="AC26" s="330"/>
      <c r="AD26" s="330"/>
      <c r="AE26" s="330"/>
      <c r="AF26" s="47"/>
      <c r="AG26" s="47"/>
      <c r="AH26" s="47"/>
      <c r="AI26" s="47"/>
      <c r="AJ26" s="47"/>
      <c r="AK26" s="329">
        <f>ROUND(AV51,2)</f>
        <v>0</v>
      </c>
      <c r="AL26" s="330"/>
      <c r="AM26" s="330"/>
      <c r="AN26" s="330"/>
      <c r="AO26" s="330"/>
      <c r="AP26" s="47"/>
      <c r="AQ26" s="49"/>
      <c r="BE26" s="328"/>
    </row>
    <row r="27" spans="2:57" s="2" customFormat="1" ht="14.4" customHeight="1">
      <c r="B27" s="46"/>
      <c r="C27" s="47"/>
      <c r="D27" s="47"/>
      <c r="E27" s="47"/>
      <c r="F27" s="48" t="s">
        <v>45</v>
      </c>
      <c r="G27" s="47"/>
      <c r="H27" s="47"/>
      <c r="I27" s="47"/>
      <c r="J27" s="47"/>
      <c r="K27" s="47"/>
      <c r="L27" s="357">
        <v>0.15</v>
      </c>
      <c r="M27" s="330"/>
      <c r="N27" s="330"/>
      <c r="O27" s="330"/>
      <c r="P27" s="47"/>
      <c r="Q27" s="47"/>
      <c r="R27" s="47"/>
      <c r="S27" s="47"/>
      <c r="T27" s="47"/>
      <c r="U27" s="47"/>
      <c r="V27" s="47"/>
      <c r="W27" s="329">
        <f>ROUND(BA51,2)</f>
        <v>0</v>
      </c>
      <c r="X27" s="330"/>
      <c r="Y27" s="330"/>
      <c r="Z27" s="330"/>
      <c r="AA27" s="330"/>
      <c r="AB27" s="330"/>
      <c r="AC27" s="330"/>
      <c r="AD27" s="330"/>
      <c r="AE27" s="330"/>
      <c r="AF27" s="47"/>
      <c r="AG27" s="47"/>
      <c r="AH27" s="47"/>
      <c r="AI27" s="47"/>
      <c r="AJ27" s="47"/>
      <c r="AK27" s="329">
        <f>ROUND(AW51,2)</f>
        <v>0</v>
      </c>
      <c r="AL27" s="330"/>
      <c r="AM27" s="330"/>
      <c r="AN27" s="330"/>
      <c r="AO27" s="330"/>
      <c r="AP27" s="47"/>
      <c r="AQ27" s="49"/>
      <c r="BE27" s="328"/>
    </row>
    <row r="28" spans="2:57" s="2" customFormat="1" ht="14.4" customHeight="1" hidden="1">
      <c r="B28" s="46"/>
      <c r="C28" s="47"/>
      <c r="D28" s="47"/>
      <c r="E28" s="47"/>
      <c r="F28" s="48" t="s">
        <v>46</v>
      </c>
      <c r="G28" s="47"/>
      <c r="H28" s="47"/>
      <c r="I28" s="47"/>
      <c r="J28" s="47"/>
      <c r="K28" s="47"/>
      <c r="L28" s="357">
        <v>0.21</v>
      </c>
      <c r="M28" s="330"/>
      <c r="N28" s="330"/>
      <c r="O28" s="330"/>
      <c r="P28" s="47"/>
      <c r="Q28" s="47"/>
      <c r="R28" s="47"/>
      <c r="S28" s="47"/>
      <c r="T28" s="47"/>
      <c r="U28" s="47"/>
      <c r="V28" s="47"/>
      <c r="W28" s="329">
        <f>ROUND(BB51,2)</f>
        <v>0</v>
      </c>
      <c r="X28" s="330"/>
      <c r="Y28" s="330"/>
      <c r="Z28" s="330"/>
      <c r="AA28" s="330"/>
      <c r="AB28" s="330"/>
      <c r="AC28" s="330"/>
      <c r="AD28" s="330"/>
      <c r="AE28" s="330"/>
      <c r="AF28" s="47"/>
      <c r="AG28" s="47"/>
      <c r="AH28" s="47"/>
      <c r="AI28" s="47"/>
      <c r="AJ28" s="47"/>
      <c r="AK28" s="329">
        <v>0</v>
      </c>
      <c r="AL28" s="330"/>
      <c r="AM28" s="330"/>
      <c r="AN28" s="330"/>
      <c r="AO28" s="330"/>
      <c r="AP28" s="47"/>
      <c r="AQ28" s="49"/>
      <c r="BE28" s="328"/>
    </row>
    <row r="29" spans="2:57" s="2" customFormat="1" ht="14.4" customHeight="1" hidden="1">
      <c r="B29" s="46"/>
      <c r="C29" s="47"/>
      <c r="D29" s="47"/>
      <c r="E29" s="47"/>
      <c r="F29" s="48" t="s">
        <v>47</v>
      </c>
      <c r="G29" s="47"/>
      <c r="H29" s="47"/>
      <c r="I29" s="47"/>
      <c r="J29" s="47"/>
      <c r="K29" s="47"/>
      <c r="L29" s="357">
        <v>0.15</v>
      </c>
      <c r="M29" s="330"/>
      <c r="N29" s="330"/>
      <c r="O29" s="330"/>
      <c r="P29" s="47"/>
      <c r="Q29" s="47"/>
      <c r="R29" s="47"/>
      <c r="S29" s="47"/>
      <c r="T29" s="47"/>
      <c r="U29" s="47"/>
      <c r="V29" s="47"/>
      <c r="W29" s="329">
        <f>ROUND(BC51,2)</f>
        <v>0</v>
      </c>
      <c r="X29" s="330"/>
      <c r="Y29" s="330"/>
      <c r="Z29" s="330"/>
      <c r="AA29" s="330"/>
      <c r="AB29" s="330"/>
      <c r="AC29" s="330"/>
      <c r="AD29" s="330"/>
      <c r="AE29" s="330"/>
      <c r="AF29" s="47"/>
      <c r="AG29" s="47"/>
      <c r="AH29" s="47"/>
      <c r="AI29" s="47"/>
      <c r="AJ29" s="47"/>
      <c r="AK29" s="329">
        <v>0</v>
      </c>
      <c r="AL29" s="330"/>
      <c r="AM29" s="330"/>
      <c r="AN29" s="330"/>
      <c r="AO29" s="330"/>
      <c r="AP29" s="47"/>
      <c r="AQ29" s="49"/>
      <c r="BE29" s="328"/>
    </row>
    <row r="30" spans="2:57" s="2" customFormat="1" ht="14.4" customHeight="1" hidden="1">
      <c r="B30" s="46"/>
      <c r="C30" s="47"/>
      <c r="D30" s="47"/>
      <c r="E30" s="47"/>
      <c r="F30" s="48" t="s">
        <v>48</v>
      </c>
      <c r="G30" s="47"/>
      <c r="H30" s="47"/>
      <c r="I30" s="47"/>
      <c r="J30" s="47"/>
      <c r="K30" s="47"/>
      <c r="L30" s="357">
        <v>0</v>
      </c>
      <c r="M30" s="330"/>
      <c r="N30" s="330"/>
      <c r="O30" s="330"/>
      <c r="P30" s="47"/>
      <c r="Q30" s="47"/>
      <c r="R30" s="47"/>
      <c r="S30" s="47"/>
      <c r="T30" s="47"/>
      <c r="U30" s="47"/>
      <c r="V30" s="47"/>
      <c r="W30" s="329">
        <f>ROUND(BD51,2)</f>
        <v>0</v>
      </c>
      <c r="X30" s="330"/>
      <c r="Y30" s="330"/>
      <c r="Z30" s="330"/>
      <c r="AA30" s="330"/>
      <c r="AB30" s="330"/>
      <c r="AC30" s="330"/>
      <c r="AD30" s="330"/>
      <c r="AE30" s="330"/>
      <c r="AF30" s="47"/>
      <c r="AG30" s="47"/>
      <c r="AH30" s="47"/>
      <c r="AI30" s="47"/>
      <c r="AJ30" s="47"/>
      <c r="AK30" s="329">
        <v>0</v>
      </c>
      <c r="AL30" s="330"/>
      <c r="AM30" s="330"/>
      <c r="AN30" s="330"/>
      <c r="AO30" s="330"/>
      <c r="AP30" s="47"/>
      <c r="AQ30" s="49"/>
      <c r="BE30" s="328"/>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28"/>
    </row>
    <row r="32" spans="2:57" s="1" customFormat="1" ht="25.95"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31" t="s">
        <v>51</v>
      </c>
      <c r="Y32" s="332"/>
      <c r="Z32" s="332"/>
      <c r="AA32" s="332"/>
      <c r="AB32" s="332"/>
      <c r="AC32" s="52"/>
      <c r="AD32" s="52"/>
      <c r="AE32" s="52"/>
      <c r="AF32" s="52"/>
      <c r="AG32" s="52"/>
      <c r="AH32" s="52"/>
      <c r="AI32" s="52"/>
      <c r="AJ32" s="52"/>
      <c r="AK32" s="333">
        <f>SUM(AK23:AK30)</f>
        <v>0</v>
      </c>
      <c r="AL32" s="332"/>
      <c r="AM32" s="332"/>
      <c r="AN32" s="332"/>
      <c r="AO32" s="334"/>
      <c r="AP32" s="50"/>
      <c r="AQ32" s="54"/>
      <c r="BE32" s="328"/>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229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40" t="str">
        <f>K6</f>
        <v>MŠ Prokopa Velikého - sanace 1.PP</v>
      </c>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2" t="str">
        <f>IF(AN8="","",AN8)</f>
        <v>7. 1. 2020</v>
      </c>
      <c r="AN44" s="342"/>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27</v>
      </c>
      <c r="D46" s="62"/>
      <c r="E46" s="62"/>
      <c r="F46" s="62"/>
      <c r="G46" s="62"/>
      <c r="H46" s="62"/>
      <c r="I46" s="62"/>
      <c r="J46" s="62"/>
      <c r="K46" s="62"/>
      <c r="L46" s="65" t="str">
        <f>IF(E11="","",E11)</f>
        <v>Město Tachov</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43" t="str">
        <f>IF(E17="","",E17)</f>
        <v>Ing. Miloš Valíček</v>
      </c>
      <c r="AN46" s="343"/>
      <c r="AO46" s="343"/>
      <c r="AP46" s="343"/>
      <c r="AQ46" s="62"/>
      <c r="AR46" s="60"/>
      <c r="AS46" s="344" t="s">
        <v>53</v>
      </c>
      <c r="AT46" s="345"/>
      <c r="AU46" s="73"/>
      <c r="AV46" s="73"/>
      <c r="AW46" s="73"/>
      <c r="AX46" s="73"/>
      <c r="AY46" s="73"/>
      <c r="AZ46" s="73"/>
      <c r="BA46" s="73"/>
      <c r="BB46" s="73"/>
      <c r="BC46" s="73"/>
      <c r="BD46" s="74"/>
    </row>
    <row r="47" spans="2:56" s="1" customFormat="1" ht="13.2">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6"/>
      <c r="AT47" s="347"/>
      <c r="AU47" s="75"/>
      <c r="AV47" s="75"/>
      <c r="AW47" s="75"/>
      <c r="AX47" s="75"/>
      <c r="AY47" s="75"/>
      <c r="AZ47" s="75"/>
      <c r="BA47" s="75"/>
      <c r="BB47" s="75"/>
      <c r="BC47" s="75"/>
      <c r="BD47" s="76"/>
    </row>
    <row r="48" spans="2:56" s="1" customFormat="1" ht="10.8"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8"/>
      <c r="AT48" s="349"/>
      <c r="AU48" s="41"/>
      <c r="AV48" s="41"/>
      <c r="AW48" s="41"/>
      <c r="AX48" s="41"/>
      <c r="AY48" s="41"/>
      <c r="AZ48" s="41"/>
      <c r="BA48" s="41"/>
      <c r="BB48" s="41"/>
      <c r="BC48" s="41"/>
      <c r="BD48" s="77"/>
    </row>
    <row r="49" spans="2:56" s="1" customFormat="1" ht="29.25" customHeight="1">
      <c r="B49" s="40"/>
      <c r="C49" s="350" t="s">
        <v>54</v>
      </c>
      <c r="D49" s="351"/>
      <c r="E49" s="351"/>
      <c r="F49" s="351"/>
      <c r="G49" s="351"/>
      <c r="H49" s="78"/>
      <c r="I49" s="352" t="s">
        <v>55</v>
      </c>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3" t="s">
        <v>56</v>
      </c>
      <c r="AH49" s="351"/>
      <c r="AI49" s="351"/>
      <c r="AJ49" s="351"/>
      <c r="AK49" s="351"/>
      <c r="AL49" s="351"/>
      <c r="AM49" s="351"/>
      <c r="AN49" s="352" t="s">
        <v>57</v>
      </c>
      <c r="AO49" s="351"/>
      <c r="AP49" s="351"/>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2:56" s="1" customFormat="1" ht="10.8"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55">
        <f>ROUND(AG52,2)</f>
        <v>0</v>
      </c>
      <c r="AH51" s="355"/>
      <c r="AI51" s="355"/>
      <c r="AJ51" s="355"/>
      <c r="AK51" s="355"/>
      <c r="AL51" s="355"/>
      <c r="AM51" s="355"/>
      <c r="AN51" s="356">
        <f>SUM(AG51,AT51)</f>
        <v>0</v>
      </c>
      <c r="AO51" s="356"/>
      <c r="AP51" s="356"/>
      <c r="AQ51" s="88" t="s">
        <v>21</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72</v>
      </c>
      <c r="BT51" s="93" t="s">
        <v>73</v>
      </c>
      <c r="BU51" s="94" t="s">
        <v>74</v>
      </c>
      <c r="BV51" s="93" t="s">
        <v>75</v>
      </c>
      <c r="BW51" s="93" t="s">
        <v>7</v>
      </c>
      <c r="BX51" s="93" t="s">
        <v>76</v>
      </c>
      <c r="CL51" s="93" t="s">
        <v>21</v>
      </c>
    </row>
    <row r="52" spans="1:91" s="5" customFormat="1" ht="14.4" customHeight="1">
      <c r="A52" s="95" t="s">
        <v>77</v>
      </c>
      <c r="B52" s="96"/>
      <c r="C52" s="97"/>
      <c r="D52" s="354" t="s">
        <v>78</v>
      </c>
      <c r="E52" s="354"/>
      <c r="F52" s="354"/>
      <c r="G52" s="354"/>
      <c r="H52" s="354"/>
      <c r="I52" s="98"/>
      <c r="J52" s="354" t="s">
        <v>79</v>
      </c>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38">
        <f>'01 - Stavební práce'!J27</f>
        <v>0</v>
      </c>
      <c r="AH52" s="339"/>
      <c r="AI52" s="339"/>
      <c r="AJ52" s="339"/>
      <c r="AK52" s="339"/>
      <c r="AL52" s="339"/>
      <c r="AM52" s="339"/>
      <c r="AN52" s="338">
        <f>SUM(AG52,AT52)</f>
        <v>0</v>
      </c>
      <c r="AO52" s="339"/>
      <c r="AP52" s="339"/>
      <c r="AQ52" s="99" t="s">
        <v>80</v>
      </c>
      <c r="AR52" s="100"/>
      <c r="AS52" s="101">
        <v>0</v>
      </c>
      <c r="AT52" s="102">
        <f>ROUND(SUM(AV52:AW52),2)</f>
        <v>0</v>
      </c>
      <c r="AU52" s="103">
        <f>'01 - Stavební práce'!P92</f>
        <v>0</v>
      </c>
      <c r="AV52" s="102">
        <f>'01 - Stavební práce'!J30</f>
        <v>0</v>
      </c>
      <c r="AW52" s="102">
        <f>'01 - Stavební práce'!J31</f>
        <v>0</v>
      </c>
      <c r="AX52" s="102">
        <f>'01 - Stavební práce'!J32</f>
        <v>0</v>
      </c>
      <c r="AY52" s="102">
        <f>'01 - Stavební práce'!J33</f>
        <v>0</v>
      </c>
      <c r="AZ52" s="102">
        <f>'01 - Stavební práce'!F30</f>
        <v>0</v>
      </c>
      <c r="BA52" s="102">
        <f>'01 - Stavební práce'!F31</f>
        <v>0</v>
      </c>
      <c r="BB52" s="102">
        <f>'01 - Stavební práce'!F32</f>
        <v>0</v>
      </c>
      <c r="BC52" s="102">
        <f>'01 - Stavební práce'!F33</f>
        <v>0</v>
      </c>
      <c r="BD52" s="104">
        <f>'01 - Stavební práce'!F34</f>
        <v>0</v>
      </c>
      <c r="BT52" s="105" t="s">
        <v>81</v>
      </c>
      <c r="BV52" s="105" t="s">
        <v>75</v>
      </c>
      <c r="BW52" s="105" t="s">
        <v>82</v>
      </c>
      <c r="BX52" s="105" t="s">
        <v>7</v>
      </c>
      <c r="CL52" s="105" t="s">
        <v>21</v>
      </c>
      <c r="CM52" s="105" t="s">
        <v>83</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mNAqZbAimC4Lzw04VkFjFcG25z7Ok2Em0HXXlb7I+0AITu3Kjq9Va8xPPet6pVbZ+yzAs2eQ630Xuy0/fREjww==" saltValue="rXTqTcNw+6JgkC5La52/eZkwSxaurFZhnmO3jkMhUd3xnW2XGyRJDPfB+KN+f/enOHRPnKviYUyS1Ut/TGEsUA==" spinCount="100000" sheet="1" objects="1" scenarios="1" formatColumns="0" formatRows="0"/>
  <mergeCells count="41">
    <mergeCell ref="K6:AO6"/>
    <mergeCell ref="J52:AF52"/>
    <mergeCell ref="AK26:AO26"/>
    <mergeCell ref="L27:O27"/>
    <mergeCell ref="W27:AE27"/>
    <mergeCell ref="AK27:AO27"/>
    <mergeCell ref="L30:O30"/>
    <mergeCell ref="AK30:AO30"/>
    <mergeCell ref="D52:H52"/>
    <mergeCell ref="AG51:AM51"/>
    <mergeCell ref="AN51:AP51"/>
    <mergeCell ref="L29:O29"/>
    <mergeCell ref="L28:O28"/>
    <mergeCell ref="AS46:AT48"/>
    <mergeCell ref="C49:G49"/>
    <mergeCell ref="I49:AF49"/>
    <mergeCell ref="AG49:AM49"/>
    <mergeCell ref="AN49:AP49"/>
    <mergeCell ref="AN52:AP52"/>
    <mergeCell ref="W29:AE29"/>
    <mergeCell ref="AK29:AO29"/>
    <mergeCell ref="L42:AO42"/>
    <mergeCell ref="AM44:AN44"/>
    <mergeCell ref="AM46:AP46"/>
    <mergeCell ref="AG52:AM52"/>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2" location="'01 - Stavební prá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0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6"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07"/>
      <c r="C1" s="107"/>
      <c r="D1" s="108" t="s">
        <v>1</v>
      </c>
      <c r="E1" s="107"/>
      <c r="F1" s="109" t="s">
        <v>84</v>
      </c>
      <c r="G1" s="373" t="s">
        <v>85</v>
      </c>
      <c r="H1" s="373"/>
      <c r="I1" s="110"/>
      <c r="J1" s="109" t="s">
        <v>86</v>
      </c>
      <c r="K1" s="108" t="s">
        <v>87</v>
      </c>
      <c r="L1" s="109" t="s">
        <v>88</v>
      </c>
      <c r="M1" s="109"/>
      <c r="N1" s="109"/>
      <c r="O1" s="109"/>
      <c r="P1" s="109"/>
      <c r="Q1" s="109"/>
      <c r="R1" s="109"/>
      <c r="S1" s="109"/>
      <c r="T1" s="10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 customHeight="1">
      <c r="L2" s="335"/>
      <c r="M2" s="335"/>
      <c r="N2" s="335"/>
      <c r="O2" s="335"/>
      <c r="P2" s="335"/>
      <c r="Q2" s="335"/>
      <c r="R2" s="335"/>
      <c r="S2" s="335"/>
      <c r="T2" s="335"/>
      <c r="U2" s="335"/>
      <c r="V2" s="335"/>
      <c r="AT2" s="23" t="s">
        <v>82</v>
      </c>
      <c r="AZ2" s="111" t="s">
        <v>89</v>
      </c>
      <c r="BA2" s="111" t="s">
        <v>90</v>
      </c>
      <c r="BB2" s="111" t="s">
        <v>91</v>
      </c>
      <c r="BC2" s="111" t="s">
        <v>92</v>
      </c>
      <c r="BD2" s="111" t="s">
        <v>93</v>
      </c>
    </row>
    <row r="3" spans="2:56" ht="6.9" customHeight="1">
      <c r="B3" s="24"/>
      <c r="C3" s="25"/>
      <c r="D3" s="25"/>
      <c r="E3" s="25"/>
      <c r="F3" s="25"/>
      <c r="G3" s="25"/>
      <c r="H3" s="25"/>
      <c r="I3" s="112"/>
      <c r="J3" s="25"/>
      <c r="K3" s="26"/>
      <c r="AT3" s="23" t="s">
        <v>83</v>
      </c>
      <c r="AZ3" s="111" t="s">
        <v>94</v>
      </c>
      <c r="BA3" s="111" t="s">
        <v>95</v>
      </c>
      <c r="BB3" s="111" t="s">
        <v>91</v>
      </c>
      <c r="BC3" s="111" t="s">
        <v>96</v>
      </c>
      <c r="BD3" s="111" t="s">
        <v>93</v>
      </c>
    </row>
    <row r="4" spans="2:56" ht="36.9" customHeight="1">
      <c r="B4" s="27"/>
      <c r="C4" s="28"/>
      <c r="D4" s="29" t="s">
        <v>97</v>
      </c>
      <c r="E4" s="28"/>
      <c r="F4" s="28"/>
      <c r="G4" s="28"/>
      <c r="H4" s="28"/>
      <c r="I4" s="113"/>
      <c r="J4" s="28"/>
      <c r="K4" s="30"/>
      <c r="M4" s="31" t="s">
        <v>12</v>
      </c>
      <c r="AT4" s="23" t="s">
        <v>6</v>
      </c>
      <c r="AZ4" s="111" t="s">
        <v>98</v>
      </c>
      <c r="BA4" s="111" t="s">
        <v>99</v>
      </c>
      <c r="BB4" s="111" t="s">
        <v>91</v>
      </c>
      <c r="BC4" s="111" t="s">
        <v>100</v>
      </c>
      <c r="BD4" s="111" t="s">
        <v>93</v>
      </c>
    </row>
    <row r="5" spans="2:11" ht="6.9" customHeight="1">
      <c r="B5" s="27"/>
      <c r="C5" s="28"/>
      <c r="D5" s="28"/>
      <c r="E5" s="28"/>
      <c r="F5" s="28"/>
      <c r="G5" s="28"/>
      <c r="H5" s="28"/>
      <c r="I5" s="113"/>
      <c r="J5" s="28"/>
      <c r="K5" s="30"/>
    </row>
    <row r="6" spans="2:11" ht="13.2">
      <c r="B6" s="27"/>
      <c r="C6" s="28"/>
      <c r="D6" s="36" t="s">
        <v>18</v>
      </c>
      <c r="E6" s="28"/>
      <c r="F6" s="28"/>
      <c r="G6" s="28"/>
      <c r="H6" s="28"/>
      <c r="I6" s="113"/>
      <c r="J6" s="28"/>
      <c r="K6" s="30"/>
    </row>
    <row r="7" spans="2:11" ht="14.4" customHeight="1">
      <c r="B7" s="27"/>
      <c r="C7" s="28"/>
      <c r="D7" s="28"/>
      <c r="E7" s="365" t="str">
        <f>'Rekapitulace stavby'!K6</f>
        <v>MŠ Prokopa Velikého - sanace 1.PP</v>
      </c>
      <c r="F7" s="366"/>
      <c r="G7" s="366"/>
      <c r="H7" s="366"/>
      <c r="I7" s="113"/>
      <c r="J7" s="28"/>
      <c r="K7" s="30"/>
    </row>
    <row r="8" spans="2:11" s="1" customFormat="1" ht="13.2">
      <c r="B8" s="40"/>
      <c r="C8" s="41"/>
      <c r="D8" s="36" t="s">
        <v>101</v>
      </c>
      <c r="E8" s="41"/>
      <c r="F8" s="41"/>
      <c r="G8" s="41"/>
      <c r="H8" s="41"/>
      <c r="I8" s="114"/>
      <c r="J8" s="41"/>
      <c r="K8" s="44"/>
    </row>
    <row r="9" spans="2:11" s="1" customFormat="1" ht="36.9" customHeight="1">
      <c r="B9" s="40"/>
      <c r="C9" s="41"/>
      <c r="D9" s="41"/>
      <c r="E9" s="367" t="s">
        <v>102</v>
      </c>
      <c r="F9" s="368"/>
      <c r="G9" s="368"/>
      <c r="H9" s="368"/>
      <c r="I9" s="114"/>
      <c r="J9" s="41"/>
      <c r="K9" s="44"/>
    </row>
    <row r="10" spans="2:11" s="1" customFormat="1" ht="12">
      <c r="B10" s="40"/>
      <c r="C10" s="41"/>
      <c r="D10" s="41"/>
      <c r="E10" s="41"/>
      <c r="F10" s="41"/>
      <c r="G10" s="41"/>
      <c r="H10" s="41"/>
      <c r="I10" s="114"/>
      <c r="J10" s="41"/>
      <c r="K10" s="44"/>
    </row>
    <row r="11" spans="2:11" s="1" customFormat="1" ht="14.4" customHeight="1">
      <c r="B11" s="40"/>
      <c r="C11" s="41"/>
      <c r="D11" s="36" t="s">
        <v>20</v>
      </c>
      <c r="E11" s="41"/>
      <c r="F11" s="34" t="s">
        <v>21</v>
      </c>
      <c r="G11" s="41"/>
      <c r="H11" s="41"/>
      <c r="I11" s="115" t="s">
        <v>22</v>
      </c>
      <c r="J11" s="34" t="s">
        <v>21</v>
      </c>
      <c r="K11" s="44"/>
    </row>
    <row r="12" spans="2:11" s="1" customFormat="1" ht="14.4" customHeight="1">
      <c r="B12" s="40"/>
      <c r="C12" s="41"/>
      <c r="D12" s="36" t="s">
        <v>23</v>
      </c>
      <c r="E12" s="41"/>
      <c r="F12" s="34" t="s">
        <v>24</v>
      </c>
      <c r="G12" s="41"/>
      <c r="H12" s="41"/>
      <c r="I12" s="115" t="s">
        <v>25</v>
      </c>
      <c r="J12" s="116" t="str">
        <f>'Rekapitulace stavby'!AN8</f>
        <v>7. 1. 2020</v>
      </c>
      <c r="K12" s="44"/>
    </row>
    <row r="13" spans="2:11" s="1" customFormat="1" ht="10.8" customHeight="1">
      <c r="B13" s="40"/>
      <c r="C13" s="41"/>
      <c r="D13" s="41"/>
      <c r="E13" s="41"/>
      <c r="F13" s="41"/>
      <c r="G13" s="41"/>
      <c r="H13" s="41"/>
      <c r="I13" s="114"/>
      <c r="J13" s="41"/>
      <c r="K13" s="44"/>
    </row>
    <row r="14" spans="2:11" s="1" customFormat="1" ht="14.4" customHeight="1">
      <c r="B14" s="40"/>
      <c r="C14" s="41"/>
      <c r="D14" s="36" t="s">
        <v>27</v>
      </c>
      <c r="E14" s="41"/>
      <c r="F14" s="41"/>
      <c r="G14" s="41"/>
      <c r="H14" s="41"/>
      <c r="I14" s="115" t="s">
        <v>28</v>
      </c>
      <c r="J14" s="34" t="s">
        <v>21</v>
      </c>
      <c r="K14" s="44"/>
    </row>
    <row r="15" spans="2:11" s="1" customFormat="1" ht="18" customHeight="1">
      <c r="B15" s="40"/>
      <c r="C15" s="41"/>
      <c r="D15" s="41"/>
      <c r="E15" s="34" t="s">
        <v>29</v>
      </c>
      <c r="F15" s="41"/>
      <c r="G15" s="41"/>
      <c r="H15" s="41"/>
      <c r="I15" s="115" t="s">
        <v>30</v>
      </c>
      <c r="J15" s="34" t="s">
        <v>21</v>
      </c>
      <c r="K15" s="44"/>
    </row>
    <row r="16" spans="2:11" s="1" customFormat="1" ht="6.9" customHeight="1">
      <c r="B16" s="40"/>
      <c r="C16" s="41"/>
      <c r="D16" s="41"/>
      <c r="E16" s="41"/>
      <c r="F16" s="41"/>
      <c r="G16" s="41"/>
      <c r="H16" s="41"/>
      <c r="I16" s="114"/>
      <c r="J16" s="41"/>
      <c r="K16" s="44"/>
    </row>
    <row r="17" spans="2:11" s="1" customFormat="1" ht="14.4" customHeight="1">
      <c r="B17" s="40"/>
      <c r="C17" s="41"/>
      <c r="D17" s="36" t="s">
        <v>31</v>
      </c>
      <c r="E17" s="41"/>
      <c r="F17" s="41"/>
      <c r="G17" s="41"/>
      <c r="H17" s="41"/>
      <c r="I17" s="115"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5" t="s">
        <v>30</v>
      </c>
      <c r="J18" s="34" t="str">
        <f>IF('Rekapitulace stavby'!AN14="Vyplň údaj","",IF('Rekapitulace stavby'!AN14="","",'Rekapitulace stavby'!AN14))</f>
        <v/>
      </c>
      <c r="K18" s="44"/>
    </row>
    <row r="19" spans="2:11" s="1" customFormat="1" ht="6.9" customHeight="1">
      <c r="B19" s="40"/>
      <c r="C19" s="41"/>
      <c r="D19" s="41"/>
      <c r="E19" s="41"/>
      <c r="F19" s="41"/>
      <c r="G19" s="41"/>
      <c r="H19" s="41"/>
      <c r="I19" s="114"/>
      <c r="J19" s="41"/>
      <c r="K19" s="44"/>
    </row>
    <row r="20" spans="2:11" s="1" customFormat="1" ht="14.4" customHeight="1">
      <c r="B20" s="40"/>
      <c r="C20" s="41"/>
      <c r="D20" s="36" t="s">
        <v>33</v>
      </c>
      <c r="E20" s="41"/>
      <c r="F20" s="41"/>
      <c r="G20" s="41"/>
      <c r="H20" s="41"/>
      <c r="I20" s="115" t="s">
        <v>28</v>
      </c>
      <c r="J20" s="34" t="s">
        <v>34</v>
      </c>
      <c r="K20" s="44"/>
    </row>
    <row r="21" spans="2:11" s="1" customFormat="1" ht="18" customHeight="1">
      <c r="B21" s="40"/>
      <c r="C21" s="41"/>
      <c r="D21" s="41"/>
      <c r="E21" s="34" t="s">
        <v>35</v>
      </c>
      <c r="F21" s="41"/>
      <c r="G21" s="41"/>
      <c r="H21" s="41"/>
      <c r="I21" s="115" t="s">
        <v>30</v>
      </c>
      <c r="J21" s="34" t="s">
        <v>21</v>
      </c>
      <c r="K21" s="44"/>
    </row>
    <row r="22" spans="2:11" s="1" customFormat="1" ht="6.9" customHeight="1">
      <c r="B22" s="40"/>
      <c r="C22" s="41"/>
      <c r="D22" s="41"/>
      <c r="E22" s="41"/>
      <c r="F22" s="41"/>
      <c r="G22" s="41"/>
      <c r="H22" s="41"/>
      <c r="I22" s="114"/>
      <c r="J22" s="41"/>
      <c r="K22" s="44"/>
    </row>
    <row r="23" spans="2:11" s="1" customFormat="1" ht="14.4" customHeight="1">
      <c r="B23" s="40"/>
      <c r="C23" s="41"/>
      <c r="D23" s="36" t="s">
        <v>37</v>
      </c>
      <c r="E23" s="41"/>
      <c r="F23" s="41"/>
      <c r="G23" s="41"/>
      <c r="H23" s="41"/>
      <c r="I23" s="114"/>
      <c r="J23" s="41"/>
      <c r="K23" s="44"/>
    </row>
    <row r="24" spans="2:11" s="6" customFormat="1" ht="14.4" customHeight="1">
      <c r="B24" s="117"/>
      <c r="C24" s="118"/>
      <c r="D24" s="118"/>
      <c r="E24" s="360" t="s">
        <v>21</v>
      </c>
      <c r="F24" s="360"/>
      <c r="G24" s="360"/>
      <c r="H24" s="360"/>
      <c r="I24" s="119"/>
      <c r="J24" s="118"/>
      <c r="K24" s="120"/>
    </row>
    <row r="25" spans="2:11" s="1" customFormat="1" ht="6.9" customHeight="1">
      <c r="B25" s="40"/>
      <c r="C25" s="41"/>
      <c r="D25" s="41"/>
      <c r="E25" s="41"/>
      <c r="F25" s="41"/>
      <c r="G25" s="41"/>
      <c r="H25" s="41"/>
      <c r="I25" s="114"/>
      <c r="J25" s="41"/>
      <c r="K25" s="44"/>
    </row>
    <row r="26" spans="2:11" s="1" customFormat="1" ht="6.9" customHeight="1">
      <c r="B26" s="40"/>
      <c r="C26" s="41"/>
      <c r="D26" s="84"/>
      <c r="E26" s="84"/>
      <c r="F26" s="84"/>
      <c r="G26" s="84"/>
      <c r="H26" s="84"/>
      <c r="I26" s="121"/>
      <c r="J26" s="84"/>
      <c r="K26" s="122"/>
    </row>
    <row r="27" spans="2:11" s="1" customFormat="1" ht="25.35" customHeight="1">
      <c r="B27" s="40"/>
      <c r="C27" s="41"/>
      <c r="D27" s="123" t="s">
        <v>39</v>
      </c>
      <c r="E27" s="41"/>
      <c r="F27" s="41"/>
      <c r="G27" s="41"/>
      <c r="H27" s="41"/>
      <c r="I27" s="114"/>
      <c r="J27" s="124">
        <f>ROUND(J92,2)</f>
        <v>0</v>
      </c>
      <c r="K27" s="44"/>
    </row>
    <row r="28" spans="2:11" s="1" customFormat="1" ht="6.9" customHeight="1">
      <c r="B28" s="40"/>
      <c r="C28" s="41"/>
      <c r="D28" s="84"/>
      <c r="E28" s="84"/>
      <c r="F28" s="84"/>
      <c r="G28" s="84"/>
      <c r="H28" s="84"/>
      <c r="I28" s="121"/>
      <c r="J28" s="84"/>
      <c r="K28" s="122"/>
    </row>
    <row r="29" spans="2:11" s="1" customFormat="1" ht="14.4" customHeight="1">
      <c r="B29" s="40"/>
      <c r="C29" s="41"/>
      <c r="D29" s="41"/>
      <c r="E29" s="41"/>
      <c r="F29" s="45" t="s">
        <v>41</v>
      </c>
      <c r="G29" s="41"/>
      <c r="H29" s="41"/>
      <c r="I29" s="125" t="s">
        <v>40</v>
      </c>
      <c r="J29" s="45" t="s">
        <v>42</v>
      </c>
      <c r="K29" s="44"/>
    </row>
    <row r="30" spans="2:11" s="1" customFormat="1" ht="14.4" customHeight="1">
      <c r="B30" s="40"/>
      <c r="C30" s="41"/>
      <c r="D30" s="48" t="s">
        <v>43</v>
      </c>
      <c r="E30" s="48" t="s">
        <v>44</v>
      </c>
      <c r="F30" s="126">
        <f>ROUND(SUM(BE92:BE507),2)</f>
        <v>0</v>
      </c>
      <c r="G30" s="41"/>
      <c r="H30" s="41"/>
      <c r="I30" s="127">
        <v>0.21</v>
      </c>
      <c r="J30" s="126">
        <f>ROUND(ROUND((SUM(BE92:BE507)),2)*I30,2)</f>
        <v>0</v>
      </c>
      <c r="K30" s="44"/>
    </row>
    <row r="31" spans="2:11" s="1" customFormat="1" ht="14.4" customHeight="1">
      <c r="B31" s="40"/>
      <c r="C31" s="41"/>
      <c r="D31" s="41"/>
      <c r="E31" s="48" t="s">
        <v>45</v>
      </c>
      <c r="F31" s="126">
        <f>ROUND(SUM(BF92:BF507),2)</f>
        <v>0</v>
      </c>
      <c r="G31" s="41"/>
      <c r="H31" s="41"/>
      <c r="I31" s="127">
        <v>0.15</v>
      </c>
      <c r="J31" s="126">
        <f>ROUND(ROUND((SUM(BF92:BF507)),2)*I31,2)</f>
        <v>0</v>
      </c>
      <c r="K31" s="44"/>
    </row>
    <row r="32" spans="2:11" s="1" customFormat="1" ht="14.4" customHeight="1" hidden="1">
      <c r="B32" s="40"/>
      <c r="C32" s="41"/>
      <c r="D32" s="41"/>
      <c r="E32" s="48" t="s">
        <v>46</v>
      </c>
      <c r="F32" s="126">
        <f>ROUND(SUM(BG92:BG507),2)</f>
        <v>0</v>
      </c>
      <c r="G32" s="41"/>
      <c r="H32" s="41"/>
      <c r="I32" s="127">
        <v>0.21</v>
      </c>
      <c r="J32" s="126">
        <v>0</v>
      </c>
      <c r="K32" s="44"/>
    </row>
    <row r="33" spans="2:11" s="1" customFormat="1" ht="14.4" customHeight="1" hidden="1">
      <c r="B33" s="40"/>
      <c r="C33" s="41"/>
      <c r="D33" s="41"/>
      <c r="E33" s="48" t="s">
        <v>47</v>
      </c>
      <c r="F33" s="126">
        <f>ROUND(SUM(BH92:BH507),2)</f>
        <v>0</v>
      </c>
      <c r="G33" s="41"/>
      <c r="H33" s="41"/>
      <c r="I33" s="127">
        <v>0.15</v>
      </c>
      <c r="J33" s="126">
        <v>0</v>
      </c>
      <c r="K33" s="44"/>
    </row>
    <row r="34" spans="2:11" s="1" customFormat="1" ht="14.4" customHeight="1" hidden="1">
      <c r="B34" s="40"/>
      <c r="C34" s="41"/>
      <c r="D34" s="41"/>
      <c r="E34" s="48" t="s">
        <v>48</v>
      </c>
      <c r="F34" s="126">
        <f>ROUND(SUM(BI92:BI507),2)</f>
        <v>0</v>
      </c>
      <c r="G34" s="41"/>
      <c r="H34" s="41"/>
      <c r="I34" s="127">
        <v>0</v>
      </c>
      <c r="J34" s="126">
        <v>0</v>
      </c>
      <c r="K34" s="44"/>
    </row>
    <row r="35" spans="2:11" s="1" customFormat="1" ht="6.9" customHeight="1">
      <c r="B35" s="40"/>
      <c r="C35" s="41"/>
      <c r="D35" s="41"/>
      <c r="E35" s="41"/>
      <c r="F35" s="41"/>
      <c r="G35" s="41"/>
      <c r="H35" s="41"/>
      <c r="I35" s="114"/>
      <c r="J35" s="41"/>
      <c r="K35" s="44"/>
    </row>
    <row r="36" spans="2:11" s="1" customFormat="1" ht="25.35" customHeight="1">
      <c r="B36" s="40"/>
      <c r="C36" s="128"/>
      <c r="D36" s="129" t="s">
        <v>49</v>
      </c>
      <c r="E36" s="78"/>
      <c r="F36" s="78"/>
      <c r="G36" s="130" t="s">
        <v>50</v>
      </c>
      <c r="H36" s="131" t="s">
        <v>51</v>
      </c>
      <c r="I36" s="132"/>
      <c r="J36" s="133">
        <f>SUM(J27:J34)</f>
        <v>0</v>
      </c>
      <c r="K36" s="134"/>
    </row>
    <row r="37" spans="2:11" s="1" customFormat="1" ht="14.4" customHeight="1">
      <c r="B37" s="55"/>
      <c r="C37" s="56"/>
      <c r="D37" s="56"/>
      <c r="E37" s="56"/>
      <c r="F37" s="56"/>
      <c r="G37" s="56"/>
      <c r="H37" s="56"/>
      <c r="I37" s="135"/>
      <c r="J37" s="56"/>
      <c r="K37" s="57"/>
    </row>
    <row r="41" spans="2:11" s="1" customFormat="1" ht="6.9" customHeight="1">
      <c r="B41" s="136"/>
      <c r="C41" s="137"/>
      <c r="D41" s="137"/>
      <c r="E41" s="137"/>
      <c r="F41" s="137"/>
      <c r="G41" s="137"/>
      <c r="H41" s="137"/>
      <c r="I41" s="138"/>
      <c r="J41" s="137"/>
      <c r="K41" s="139"/>
    </row>
    <row r="42" spans="2:11" s="1" customFormat="1" ht="36.9" customHeight="1">
      <c r="B42" s="40"/>
      <c r="C42" s="29" t="s">
        <v>103</v>
      </c>
      <c r="D42" s="41"/>
      <c r="E42" s="41"/>
      <c r="F42" s="41"/>
      <c r="G42" s="41"/>
      <c r="H42" s="41"/>
      <c r="I42" s="114"/>
      <c r="J42" s="41"/>
      <c r="K42" s="44"/>
    </row>
    <row r="43" spans="2:11" s="1" customFormat="1" ht="6.9" customHeight="1">
      <c r="B43" s="40"/>
      <c r="C43" s="41"/>
      <c r="D43" s="41"/>
      <c r="E43" s="41"/>
      <c r="F43" s="41"/>
      <c r="G43" s="41"/>
      <c r="H43" s="41"/>
      <c r="I43" s="114"/>
      <c r="J43" s="41"/>
      <c r="K43" s="44"/>
    </row>
    <row r="44" spans="2:11" s="1" customFormat="1" ht="14.4" customHeight="1">
      <c r="B44" s="40"/>
      <c r="C44" s="36" t="s">
        <v>18</v>
      </c>
      <c r="D44" s="41"/>
      <c r="E44" s="41"/>
      <c r="F44" s="41"/>
      <c r="G44" s="41"/>
      <c r="H44" s="41"/>
      <c r="I44" s="114"/>
      <c r="J44" s="41"/>
      <c r="K44" s="44"/>
    </row>
    <row r="45" spans="2:11" s="1" customFormat="1" ht="14.4" customHeight="1">
      <c r="B45" s="40"/>
      <c r="C45" s="41"/>
      <c r="D45" s="41"/>
      <c r="E45" s="365" t="str">
        <f>E7</f>
        <v>MŠ Prokopa Velikého - sanace 1.PP</v>
      </c>
      <c r="F45" s="366"/>
      <c r="G45" s="366"/>
      <c r="H45" s="366"/>
      <c r="I45" s="114"/>
      <c r="J45" s="41"/>
      <c r="K45" s="44"/>
    </row>
    <row r="46" spans="2:11" s="1" customFormat="1" ht="14.4" customHeight="1">
      <c r="B46" s="40"/>
      <c r="C46" s="36" t="s">
        <v>101</v>
      </c>
      <c r="D46" s="41"/>
      <c r="E46" s="41"/>
      <c r="F46" s="41"/>
      <c r="G46" s="41"/>
      <c r="H46" s="41"/>
      <c r="I46" s="114"/>
      <c r="J46" s="41"/>
      <c r="K46" s="44"/>
    </row>
    <row r="47" spans="2:11" s="1" customFormat="1" ht="16.2" customHeight="1">
      <c r="B47" s="40"/>
      <c r="C47" s="41"/>
      <c r="D47" s="41"/>
      <c r="E47" s="367" t="str">
        <f>E9</f>
        <v>01 - Stavební práce</v>
      </c>
      <c r="F47" s="368"/>
      <c r="G47" s="368"/>
      <c r="H47" s="368"/>
      <c r="I47" s="114"/>
      <c r="J47" s="41"/>
      <c r="K47" s="44"/>
    </row>
    <row r="48" spans="2:11" s="1" customFormat="1" ht="6.9" customHeight="1">
      <c r="B48" s="40"/>
      <c r="C48" s="41"/>
      <c r="D48" s="41"/>
      <c r="E48" s="41"/>
      <c r="F48" s="41"/>
      <c r="G48" s="41"/>
      <c r="H48" s="41"/>
      <c r="I48" s="114"/>
      <c r="J48" s="41"/>
      <c r="K48" s="44"/>
    </row>
    <row r="49" spans="2:11" s="1" customFormat="1" ht="18" customHeight="1">
      <c r="B49" s="40"/>
      <c r="C49" s="36" t="s">
        <v>23</v>
      </c>
      <c r="D49" s="41"/>
      <c r="E49" s="41"/>
      <c r="F49" s="34" t="str">
        <f>F12</f>
        <v xml:space="preserve"> </v>
      </c>
      <c r="G49" s="41"/>
      <c r="H49" s="41"/>
      <c r="I49" s="115" t="s">
        <v>25</v>
      </c>
      <c r="J49" s="116" t="str">
        <f>IF(J12="","",J12)</f>
        <v>7. 1. 2020</v>
      </c>
      <c r="K49" s="44"/>
    </row>
    <row r="50" spans="2:11" s="1" customFormat="1" ht="6.9" customHeight="1">
      <c r="B50" s="40"/>
      <c r="C50" s="41"/>
      <c r="D50" s="41"/>
      <c r="E50" s="41"/>
      <c r="F50" s="41"/>
      <c r="G50" s="41"/>
      <c r="H50" s="41"/>
      <c r="I50" s="114"/>
      <c r="J50" s="41"/>
      <c r="K50" s="44"/>
    </row>
    <row r="51" spans="2:11" s="1" customFormat="1" ht="13.2">
      <c r="B51" s="40"/>
      <c r="C51" s="36" t="s">
        <v>27</v>
      </c>
      <c r="D51" s="41"/>
      <c r="E51" s="41"/>
      <c r="F51" s="34" t="str">
        <f>E15</f>
        <v>Město Tachov</v>
      </c>
      <c r="G51" s="41"/>
      <c r="H51" s="41"/>
      <c r="I51" s="115" t="s">
        <v>33</v>
      </c>
      <c r="J51" s="360" t="str">
        <f>E21</f>
        <v>Ing. Miloš Valíček</v>
      </c>
      <c r="K51" s="44"/>
    </row>
    <row r="52" spans="2:11" s="1" customFormat="1" ht="14.4" customHeight="1">
      <c r="B52" s="40"/>
      <c r="C52" s="36" t="s">
        <v>31</v>
      </c>
      <c r="D52" s="41"/>
      <c r="E52" s="41"/>
      <c r="F52" s="34" t="str">
        <f>IF(E18="","",E18)</f>
        <v/>
      </c>
      <c r="G52" s="41"/>
      <c r="H52" s="41"/>
      <c r="I52" s="114"/>
      <c r="J52" s="369"/>
      <c r="K52" s="44"/>
    </row>
    <row r="53" spans="2:11" s="1" customFormat="1" ht="10.35" customHeight="1">
      <c r="B53" s="40"/>
      <c r="C53" s="41"/>
      <c r="D53" s="41"/>
      <c r="E53" s="41"/>
      <c r="F53" s="41"/>
      <c r="G53" s="41"/>
      <c r="H53" s="41"/>
      <c r="I53" s="114"/>
      <c r="J53" s="41"/>
      <c r="K53" s="44"/>
    </row>
    <row r="54" spans="2:11" s="1" customFormat="1" ht="29.25" customHeight="1">
      <c r="B54" s="40"/>
      <c r="C54" s="140" t="s">
        <v>104</v>
      </c>
      <c r="D54" s="128"/>
      <c r="E54" s="128"/>
      <c r="F54" s="128"/>
      <c r="G54" s="128"/>
      <c r="H54" s="128"/>
      <c r="I54" s="141"/>
      <c r="J54" s="142" t="s">
        <v>105</v>
      </c>
      <c r="K54" s="143"/>
    </row>
    <row r="55" spans="2:11" s="1" customFormat="1" ht="10.35" customHeight="1">
      <c r="B55" s="40"/>
      <c r="C55" s="41"/>
      <c r="D55" s="41"/>
      <c r="E55" s="41"/>
      <c r="F55" s="41"/>
      <c r="G55" s="41"/>
      <c r="H55" s="41"/>
      <c r="I55" s="114"/>
      <c r="J55" s="41"/>
      <c r="K55" s="44"/>
    </row>
    <row r="56" spans="2:47" s="1" customFormat="1" ht="29.25" customHeight="1">
      <c r="B56" s="40"/>
      <c r="C56" s="144" t="s">
        <v>106</v>
      </c>
      <c r="D56" s="41"/>
      <c r="E56" s="41"/>
      <c r="F56" s="41"/>
      <c r="G56" s="41"/>
      <c r="H56" s="41"/>
      <c r="I56" s="114"/>
      <c r="J56" s="124">
        <f>J92</f>
        <v>0</v>
      </c>
      <c r="K56" s="44"/>
      <c r="AU56" s="23" t="s">
        <v>107</v>
      </c>
    </row>
    <row r="57" spans="2:11" s="7" customFormat="1" ht="24.9" customHeight="1">
      <c r="B57" s="145"/>
      <c r="C57" s="146"/>
      <c r="D57" s="147" t="s">
        <v>108</v>
      </c>
      <c r="E57" s="148"/>
      <c r="F57" s="148"/>
      <c r="G57" s="148"/>
      <c r="H57" s="148"/>
      <c r="I57" s="149"/>
      <c r="J57" s="150">
        <f>J93</f>
        <v>0</v>
      </c>
      <c r="K57" s="151"/>
    </row>
    <row r="58" spans="2:11" s="8" customFormat="1" ht="19.95" customHeight="1">
      <c r="B58" s="152"/>
      <c r="C58" s="153"/>
      <c r="D58" s="154" t="s">
        <v>109</v>
      </c>
      <c r="E58" s="155"/>
      <c r="F58" s="155"/>
      <c r="G58" s="155"/>
      <c r="H58" s="155"/>
      <c r="I58" s="156"/>
      <c r="J58" s="157">
        <f>J94</f>
        <v>0</v>
      </c>
      <c r="K58" s="158"/>
    </row>
    <row r="59" spans="2:11" s="8" customFormat="1" ht="19.95" customHeight="1">
      <c r="B59" s="152"/>
      <c r="C59" s="153"/>
      <c r="D59" s="154" t="s">
        <v>110</v>
      </c>
      <c r="E59" s="155"/>
      <c r="F59" s="155"/>
      <c r="G59" s="155"/>
      <c r="H59" s="155"/>
      <c r="I59" s="156"/>
      <c r="J59" s="157">
        <f>J126</f>
        <v>0</v>
      </c>
      <c r="K59" s="158"/>
    </row>
    <row r="60" spans="2:11" s="8" customFormat="1" ht="19.95" customHeight="1">
      <c r="B60" s="152"/>
      <c r="C60" s="153"/>
      <c r="D60" s="154" t="s">
        <v>111</v>
      </c>
      <c r="E60" s="155"/>
      <c r="F60" s="155"/>
      <c r="G60" s="155"/>
      <c r="H60" s="155"/>
      <c r="I60" s="156"/>
      <c r="J60" s="157">
        <f>J139</f>
        <v>0</v>
      </c>
      <c r="K60" s="158"/>
    </row>
    <row r="61" spans="2:11" s="8" customFormat="1" ht="19.95" customHeight="1">
      <c r="B61" s="152"/>
      <c r="C61" s="153"/>
      <c r="D61" s="154" t="s">
        <v>112</v>
      </c>
      <c r="E61" s="155"/>
      <c r="F61" s="155"/>
      <c r="G61" s="155"/>
      <c r="H61" s="155"/>
      <c r="I61" s="156"/>
      <c r="J61" s="157">
        <f>J172</f>
        <v>0</v>
      </c>
      <c r="K61" s="158"/>
    </row>
    <row r="62" spans="2:11" s="8" customFormat="1" ht="19.95" customHeight="1">
      <c r="B62" s="152"/>
      <c r="C62" s="153"/>
      <c r="D62" s="154" t="s">
        <v>113</v>
      </c>
      <c r="E62" s="155"/>
      <c r="F62" s="155"/>
      <c r="G62" s="155"/>
      <c r="H62" s="155"/>
      <c r="I62" s="156"/>
      <c r="J62" s="157">
        <f>J182</f>
        <v>0</v>
      </c>
      <c r="K62" s="158"/>
    </row>
    <row r="63" spans="2:11" s="8" customFormat="1" ht="19.95" customHeight="1">
      <c r="B63" s="152"/>
      <c r="C63" s="153"/>
      <c r="D63" s="154" t="s">
        <v>114</v>
      </c>
      <c r="E63" s="155"/>
      <c r="F63" s="155"/>
      <c r="G63" s="155"/>
      <c r="H63" s="155"/>
      <c r="I63" s="156"/>
      <c r="J63" s="157">
        <f>J260</f>
        <v>0</v>
      </c>
      <c r="K63" s="158"/>
    </row>
    <row r="64" spans="2:11" s="8" customFormat="1" ht="19.95" customHeight="1">
      <c r="B64" s="152"/>
      <c r="C64" s="153"/>
      <c r="D64" s="154" t="s">
        <v>115</v>
      </c>
      <c r="E64" s="155"/>
      <c r="F64" s="155"/>
      <c r="G64" s="155"/>
      <c r="H64" s="155"/>
      <c r="I64" s="156"/>
      <c r="J64" s="157">
        <f>J363</f>
        <v>0</v>
      </c>
      <c r="K64" s="158"/>
    </row>
    <row r="65" spans="2:11" s="8" customFormat="1" ht="19.95" customHeight="1">
      <c r="B65" s="152"/>
      <c r="C65" s="153"/>
      <c r="D65" s="154" t="s">
        <v>116</v>
      </c>
      <c r="E65" s="155"/>
      <c r="F65" s="155"/>
      <c r="G65" s="155"/>
      <c r="H65" s="155"/>
      <c r="I65" s="156"/>
      <c r="J65" s="157">
        <f>J372</f>
        <v>0</v>
      </c>
      <c r="K65" s="158"/>
    </row>
    <row r="66" spans="2:11" s="7" customFormat="1" ht="24.9" customHeight="1">
      <c r="B66" s="145"/>
      <c r="C66" s="146"/>
      <c r="D66" s="147" t="s">
        <v>117</v>
      </c>
      <c r="E66" s="148"/>
      <c r="F66" s="148"/>
      <c r="G66" s="148"/>
      <c r="H66" s="148"/>
      <c r="I66" s="149"/>
      <c r="J66" s="150">
        <f>J376</f>
        <v>0</v>
      </c>
      <c r="K66" s="151"/>
    </row>
    <row r="67" spans="2:11" s="8" customFormat="1" ht="19.95" customHeight="1">
      <c r="B67" s="152"/>
      <c r="C67" s="153"/>
      <c r="D67" s="154" t="s">
        <v>118</v>
      </c>
      <c r="E67" s="155"/>
      <c r="F67" s="155"/>
      <c r="G67" s="155"/>
      <c r="H67" s="155"/>
      <c r="I67" s="156"/>
      <c r="J67" s="157">
        <f>J377</f>
        <v>0</v>
      </c>
      <c r="K67" s="158"/>
    </row>
    <row r="68" spans="2:11" s="8" customFormat="1" ht="19.95" customHeight="1">
      <c r="B68" s="152"/>
      <c r="C68" s="153"/>
      <c r="D68" s="154" t="s">
        <v>119</v>
      </c>
      <c r="E68" s="155"/>
      <c r="F68" s="155"/>
      <c r="G68" s="155"/>
      <c r="H68" s="155"/>
      <c r="I68" s="156"/>
      <c r="J68" s="157">
        <f>J410</f>
        <v>0</v>
      </c>
      <c r="K68" s="158"/>
    </row>
    <row r="69" spans="2:11" s="8" customFormat="1" ht="19.95" customHeight="1">
      <c r="B69" s="152"/>
      <c r="C69" s="153"/>
      <c r="D69" s="154" t="s">
        <v>120</v>
      </c>
      <c r="E69" s="155"/>
      <c r="F69" s="155"/>
      <c r="G69" s="155"/>
      <c r="H69" s="155"/>
      <c r="I69" s="156"/>
      <c r="J69" s="157">
        <f>J418</f>
        <v>0</v>
      </c>
      <c r="K69" s="158"/>
    </row>
    <row r="70" spans="2:11" s="8" customFormat="1" ht="19.95" customHeight="1">
      <c r="B70" s="152"/>
      <c r="C70" s="153"/>
      <c r="D70" s="154" t="s">
        <v>121</v>
      </c>
      <c r="E70" s="155"/>
      <c r="F70" s="155"/>
      <c r="G70" s="155"/>
      <c r="H70" s="155"/>
      <c r="I70" s="156"/>
      <c r="J70" s="157">
        <f>J435</f>
        <v>0</v>
      </c>
      <c r="K70" s="158"/>
    </row>
    <row r="71" spans="2:11" s="8" customFormat="1" ht="19.95" customHeight="1">
      <c r="B71" s="152"/>
      <c r="C71" s="153"/>
      <c r="D71" s="154" t="s">
        <v>122</v>
      </c>
      <c r="E71" s="155"/>
      <c r="F71" s="155"/>
      <c r="G71" s="155"/>
      <c r="H71" s="155"/>
      <c r="I71" s="156"/>
      <c r="J71" s="157">
        <f>J451</f>
        <v>0</v>
      </c>
      <c r="K71" s="158"/>
    </row>
    <row r="72" spans="2:11" s="8" customFormat="1" ht="19.95" customHeight="1">
      <c r="B72" s="152"/>
      <c r="C72" s="153"/>
      <c r="D72" s="154" t="s">
        <v>123</v>
      </c>
      <c r="E72" s="155"/>
      <c r="F72" s="155"/>
      <c r="G72" s="155"/>
      <c r="H72" s="155"/>
      <c r="I72" s="156"/>
      <c r="J72" s="157">
        <f>J493</f>
        <v>0</v>
      </c>
      <c r="K72" s="158"/>
    </row>
    <row r="73" spans="2:11" s="1" customFormat="1" ht="21.75" customHeight="1">
      <c r="B73" s="40"/>
      <c r="C73" s="41"/>
      <c r="D73" s="41"/>
      <c r="E73" s="41"/>
      <c r="F73" s="41"/>
      <c r="G73" s="41"/>
      <c r="H73" s="41"/>
      <c r="I73" s="114"/>
      <c r="J73" s="41"/>
      <c r="K73" s="44"/>
    </row>
    <row r="74" spans="2:11" s="1" customFormat="1" ht="6.9" customHeight="1">
      <c r="B74" s="55"/>
      <c r="C74" s="56"/>
      <c r="D74" s="56"/>
      <c r="E74" s="56"/>
      <c r="F74" s="56"/>
      <c r="G74" s="56"/>
      <c r="H74" s="56"/>
      <c r="I74" s="135"/>
      <c r="J74" s="56"/>
      <c r="K74" s="57"/>
    </row>
    <row r="78" spans="2:12" s="1" customFormat="1" ht="6.9" customHeight="1">
      <c r="B78" s="58"/>
      <c r="C78" s="59"/>
      <c r="D78" s="59"/>
      <c r="E78" s="59"/>
      <c r="F78" s="59"/>
      <c r="G78" s="59"/>
      <c r="H78" s="59"/>
      <c r="I78" s="138"/>
      <c r="J78" s="59"/>
      <c r="K78" s="59"/>
      <c r="L78" s="60"/>
    </row>
    <row r="79" spans="2:12" s="1" customFormat="1" ht="36.9" customHeight="1">
      <c r="B79" s="40"/>
      <c r="C79" s="61" t="s">
        <v>124</v>
      </c>
      <c r="D79" s="62"/>
      <c r="E79" s="62"/>
      <c r="F79" s="62"/>
      <c r="G79" s="62"/>
      <c r="H79" s="62"/>
      <c r="I79" s="159"/>
      <c r="J79" s="62"/>
      <c r="K79" s="62"/>
      <c r="L79" s="60"/>
    </row>
    <row r="80" spans="2:12" s="1" customFormat="1" ht="6.9" customHeight="1">
      <c r="B80" s="40"/>
      <c r="C80" s="62"/>
      <c r="D80" s="62"/>
      <c r="E80" s="62"/>
      <c r="F80" s="62"/>
      <c r="G80" s="62"/>
      <c r="H80" s="62"/>
      <c r="I80" s="159"/>
      <c r="J80" s="62"/>
      <c r="K80" s="62"/>
      <c r="L80" s="60"/>
    </row>
    <row r="81" spans="2:12" s="1" customFormat="1" ht="14.4" customHeight="1">
      <c r="B81" s="40"/>
      <c r="C81" s="64" t="s">
        <v>18</v>
      </c>
      <c r="D81" s="62"/>
      <c r="E81" s="62"/>
      <c r="F81" s="62"/>
      <c r="G81" s="62"/>
      <c r="H81" s="62"/>
      <c r="I81" s="159"/>
      <c r="J81" s="62"/>
      <c r="K81" s="62"/>
      <c r="L81" s="60"/>
    </row>
    <row r="82" spans="2:12" s="1" customFormat="1" ht="14.4" customHeight="1">
      <c r="B82" s="40"/>
      <c r="C82" s="62"/>
      <c r="D82" s="62"/>
      <c r="E82" s="370" t="str">
        <f>E7</f>
        <v>MŠ Prokopa Velikého - sanace 1.PP</v>
      </c>
      <c r="F82" s="371"/>
      <c r="G82" s="371"/>
      <c r="H82" s="371"/>
      <c r="I82" s="159"/>
      <c r="J82" s="62"/>
      <c r="K82" s="62"/>
      <c r="L82" s="60"/>
    </row>
    <row r="83" spans="2:12" s="1" customFormat="1" ht="14.4" customHeight="1">
      <c r="B83" s="40"/>
      <c r="C83" s="64" t="s">
        <v>101</v>
      </c>
      <c r="D83" s="62"/>
      <c r="E83" s="62"/>
      <c r="F83" s="62"/>
      <c r="G83" s="62"/>
      <c r="H83" s="62"/>
      <c r="I83" s="159"/>
      <c r="J83" s="62"/>
      <c r="K83" s="62"/>
      <c r="L83" s="60"/>
    </row>
    <row r="84" spans="2:12" s="1" customFormat="1" ht="16.2" customHeight="1">
      <c r="B84" s="40"/>
      <c r="C84" s="62"/>
      <c r="D84" s="62"/>
      <c r="E84" s="340" t="str">
        <f>E9</f>
        <v>01 - Stavební práce</v>
      </c>
      <c r="F84" s="372"/>
      <c r="G84" s="372"/>
      <c r="H84" s="372"/>
      <c r="I84" s="159"/>
      <c r="J84" s="62"/>
      <c r="K84" s="62"/>
      <c r="L84" s="60"/>
    </row>
    <row r="85" spans="2:12" s="1" customFormat="1" ht="6.9" customHeight="1">
      <c r="B85" s="40"/>
      <c r="C85" s="62"/>
      <c r="D85" s="62"/>
      <c r="E85" s="62"/>
      <c r="F85" s="62"/>
      <c r="G85" s="62"/>
      <c r="H85" s="62"/>
      <c r="I85" s="159"/>
      <c r="J85" s="62"/>
      <c r="K85" s="62"/>
      <c r="L85" s="60"/>
    </row>
    <row r="86" spans="2:12" s="1" customFormat="1" ht="18" customHeight="1">
      <c r="B86" s="40"/>
      <c r="C86" s="64" t="s">
        <v>23</v>
      </c>
      <c r="D86" s="62"/>
      <c r="E86" s="62"/>
      <c r="F86" s="160" t="str">
        <f>F12</f>
        <v xml:space="preserve"> </v>
      </c>
      <c r="G86" s="62"/>
      <c r="H86" s="62"/>
      <c r="I86" s="161" t="s">
        <v>25</v>
      </c>
      <c r="J86" s="72" t="str">
        <f>IF(J12="","",J12)</f>
        <v>7. 1. 2020</v>
      </c>
      <c r="K86" s="62"/>
      <c r="L86" s="60"/>
    </row>
    <row r="87" spans="2:12" s="1" customFormat="1" ht="6.9" customHeight="1">
      <c r="B87" s="40"/>
      <c r="C87" s="62"/>
      <c r="D87" s="62"/>
      <c r="E87" s="62"/>
      <c r="F87" s="62"/>
      <c r="G87" s="62"/>
      <c r="H87" s="62"/>
      <c r="I87" s="159"/>
      <c r="J87" s="62"/>
      <c r="K87" s="62"/>
      <c r="L87" s="60"/>
    </row>
    <row r="88" spans="2:12" s="1" customFormat="1" ht="13.2">
      <c r="B88" s="40"/>
      <c r="C88" s="64" t="s">
        <v>27</v>
      </c>
      <c r="D88" s="62"/>
      <c r="E88" s="62"/>
      <c r="F88" s="160" t="str">
        <f>E15</f>
        <v>Město Tachov</v>
      </c>
      <c r="G88" s="62"/>
      <c r="H88" s="62"/>
      <c r="I88" s="161" t="s">
        <v>33</v>
      </c>
      <c r="J88" s="160" t="str">
        <f>E21</f>
        <v>Ing. Miloš Valíček</v>
      </c>
      <c r="K88" s="62"/>
      <c r="L88" s="60"/>
    </row>
    <row r="89" spans="2:12" s="1" customFormat="1" ht="14.4" customHeight="1">
      <c r="B89" s="40"/>
      <c r="C89" s="64" t="s">
        <v>31</v>
      </c>
      <c r="D89" s="62"/>
      <c r="E89" s="62"/>
      <c r="F89" s="160" t="str">
        <f>IF(E18="","",E18)</f>
        <v/>
      </c>
      <c r="G89" s="62"/>
      <c r="H89" s="62"/>
      <c r="I89" s="159"/>
      <c r="J89" s="62"/>
      <c r="K89" s="62"/>
      <c r="L89" s="60"/>
    </row>
    <row r="90" spans="2:12" s="1" customFormat="1" ht="10.35" customHeight="1">
      <c r="B90" s="40"/>
      <c r="C90" s="62"/>
      <c r="D90" s="62"/>
      <c r="E90" s="62"/>
      <c r="F90" s="62"/>
      <c r="G90" s="62"/>
      <c r="H90" s="62"/>
      <c r="I90" s="159"/>
      <c r="J90" s="62"/>
      <c r="K90" s="62"/>
      <c r="L90" s="60"/>
    </row>
    <row r="91" spans="2:20" s="9" customFormat="1" ht="29.25" customHeight="1">
      <c r="B91" s="162"/>
      <c r="C91" s="163" t="s">
        <v>125</v>
      </c>
      <c r="D91" s="164" t="s">
        <v>58</v>
      </c>
      <c r="E91" s="164" t="s">
        <v>54</v>
      </c>
      <c r="F91" s="164" t="s">
        <v>126</v>
      </c>
      <c r="G91" s="164" t="s">
        <v>127</v>
      </c>
      <c r="H91" s="164" t="s">
        <v>128</v>
      </c>
      <c r="I91" s="165" t="s">
        <v>129</v>
      </c>
      <c r="J91" s="164" t="s">
        <v>105</v>
      </c>
      <c r="K91" s="166" t="s">
        <v>130</v>
      </c>
      <c r="L91" s="167"/>
      <c r="M91" s="80" t="s">
        <v>131</v>
      </c>
      <c r="N91" s="81" t="s">
        <v>43</v>
      </c>
      <c r="O91" s="81" t="s">
        <v>132</v>
      </c>
      <c r="P91" s="81" t="s">
        <v>133</v>
      </c>
      <c r="Q91" s="81" t="s">
        <v>134</v>
      </c>
      <c r="R91" s="81" t="s">
        <v>135</v>
      </c>
      <c r="S91" s="81" t="s">
        <v>136</v>
      </c>
      <c r="T91" s="82" t="s">
        <v>137</v>
      </c>
    </row>
    <row r="92" spans="2:63" s="1" customFormat="1" ht="29.25" customHeight="1">
      <c r="B92" s="40"/>
      <c r="C92" s="86" t="s">
        <v>106</v>
      </c>
      <c r="D92" s="62"/>
      <c r="E92" s="62"/>
      <c r="F92" s="62"/>
      <c r="G92" s="62"/>
      <c r="H92" s="62"/>
      <c r="I92" s="159"/>
      <c r="J92" s="168">
        <f>BK92</f>
        <v>0</v>
      </c>
      <c r="K92" s="62"/>
      <c r="L92" s="60"/>
      <c r="M92" s="83"/>
      <c r="N92" s="84"/>
      <c r="O92" s="84"/>
      <c r="P92" s="169">
        <f>P93+P376</f>
        <v>0</v>
      </c>
      <c r="Q92" s="84"/>
      <c r="R92" s="169">
        <f>R93+R376</f>
        <v>26.65098864</v>
      </c>
      <c r="S92" s="84"/>
      <c r="T92" s="170">
        <f>T93+T376</f>
        <v>54.90094770000001</v>
      </c>
      <c r="AT92" s="23" t="s">
        <v>72</v>
      </c>
      <c r="AU92" s="23" t="s">
        <v>107</v>
      </c>
      <c r="BK92" s="171">
        <f>BK93+BK376</f>
        <v>0</v>
      </c>
    </row>
    <row r="93" spans="2:63" s="10" customFormat="1" ht="37.35" customHeight="1">
      <c r="B93" s="172"/>
      <c r="C93" s="173"/>
      <c r="D93" s="174" t="s">
        <v>72</v>
      </c>
      <c r="E93" s="175" t="s">
        <v>138</v>
      </c>
      <c r="F93" s="175" t="s">
        <v>139</v>
      </c>
      <c r="G93" s="173"/>
      <c r="H93" s="173"/>
      <c r="I93" s="176"/>
      <c r="J93" s="177">
        <f>BK93</f>
        <v>0</v>
      </c>
      <c r="K93" s="173"/>
      <c r="L93" s="178"/>
      <c r="M93" s="179"/>
      <c r="N93" s="180"/>
      <c r="O93" s="180"/>
      <c r="P93" s="181">
        <f>P94+P126+P139+P172+P182+P260+P363+P372</f>
        <v>0</v>
      </c>
      <c r="Q93" s="180"/>
      <c r="R93" s="181">
        <f>R94+R126+R139+R172+R182+R260+R363+R372</f>
        <v>23.477791540000002</v>
      </c>
      <c r="S93" s="180"/>
      <c r="T93" s="182">
        <f>T94+T126+T139+T172+T182+T260+T363+T372</f>
        <v>47.00022560000001</v>
      </c>
      <c r="AR93" s="183" t="s">
        <v>81</v>
      </c>
      <c r="AT93" s="184" t="s">
        <v>72</v>
      </c>
      <c r="AU93" s="184" t="s">
        <v>73</v>
      </c>
      <c r="AY93" s="183" t="s">
        <v>140</v>
      </c>
      <c r="BK93" s="185">
        <f>BK94+BK126+BK139+BK172+BK182+BK260+BK363+BK372</f>
        <v>0</v>
      </c>
    </row>
    <row r="94" spans="2:63" s="10" customFormat="1" ht="19.95" customHeight="1">
      <c r="B94" s="172"/>
      <c r="C94" s="173"/>
      <c r="D94" s="174" t="s">
        <v>72</v>
      </c>
      <c r="E94" s="186" t="s">
        <v>81</v>
      </c>
      <c r="F94" s="186" t="s">
        <v>141</v>
      </c>
      <c r="G94" s="173"/>
      <c r="H94" s="173"/>
      <c r="I94" s="176"/>
      <c r="J94" s="187">
        <f>BK94</f>
        <v>0</v>
      </c>
      <c r="K94" s="173"/>
      <c r="L94" s="178"/>
      <c r="M94" s="179"/>
      <c r="N94" s="180"/>
      <c r="O94" s="180"/>
      <c r="P94" s="181">
        <f>SUM(P95:P125)</f>
        <v>0</v>
      </c>
      <c r="Q94" s="180"/>
      <c r="R94" s="181">
        <f>SUM(R95:R125)</f>
        <v>0</v>
      </c>
      <c r="S94" s="180"/>
      <c r="T94" s="182">
        <f>SUM(T95:T125)</f>
        <v>7.922929999999999</v>
      </c>
      <c r="AR94" s="183" t="s">
        <v>81</v>
      </c>
      <c r="AT94" s="184" t="s">
        <v>72</v>
      </c>
      <c r="AU94" s="184" t="s">
        <v>81</v>
      </c>
      <c r="AY94" s="183" t="s">
        <v>140</v>
      </c>
      <c r="BK94" s="185">
        <f>SUM(BK95:BK125)</f>
        <v>0</v>
      </c>
    </row>
    <row r="95" spans="2:65" s="1" customFormat="1" ht="45.6" customHeight="1">
      <c r="B95" s="40"/>
      <c r="C95" s="188" t="s">
        <v>81</v>
      </c>
      <c r="D95" s="188" t="s">
        <v>142</v>
      </c>
      <c r="E95" s="189" t="s">
        <v>143</v>
      </c>
      <c r="F95" s="190" t="s">
        <v>144</v>
      </c>
      <c r="G95" s="191" t="s">
        <v>91</v>
      </c>
      <c r="H95" s="192">
        <v>9.618</v>
      </c>
      <c r="I95" s="193"/>
      <c r="J95" s="194">
        <f>ROUND(I95*H95,2)</f>
        <v>0</v>
      </c>
      <c r="K95" s="190" t="s">
        <v>145</v>
      </c>
      <c r="L95" s="60"/>
      <c r="M95" s="195" t="s">
        <v>21</v>
      </c>
      <c r="N95" s="196" t="s">
        <v>44</v>
      </c>
      <c r="O95" s="41"/>
      <c r="P95" s="197">
        <f>O95*H95</f>
        <v>0</v>
      </c>
      <c r="Q95" s="197">
        <v>0</v>
      </c>
      <c r="R95" s="197">
        <f>Q95*H95</f>
        <v>0</v>
      </c>
      <c r="S95" s="197">
        <v>0.26</v>
      </c>
      <c r="T95" s="198">
        <f>S95*H95</f>
        <v>2.50068</v>
      </c>
      <c r="AR95" s="23" t="s">
        <v>146</v>
      </c>
      <c r="AT95" s="23" t="s">
        <v>142</v>
      </c>
      <c r="AU95" s="23" t="s">
        <v>83</v>
      </c>
      <c r="AY95" s="23" t="s">
        <v>140</v>
      </c>
      <c r="BE95" s="199">
        <f>IF(N95="základní",J95,0)</f>
        <v>0</v>
      </c>
      <c r="BF95" s="199">
        <f>IF(N95="snížená",J95,0)</f>
        <v>0</v>
      </c>
      <c r="BG95" s="199">
        <f>IF(N95="zákl. přenesená",J95,0)</f>
        <v>0</v>
      </c>
      <c r="BH95" s="199">
        <f>IF(N95="sníž. přenesená",J95,0)</f>
        <v>0</v>
      </c>
      <c r="BI95" s="199">
        <f>IF(N95="nulová",J95,0)</f>
        <v>0</v>
      </c>
      <c r="BJ95" s="23" t="s">
        <v>81</v>
      </c>
      <c r="BK95" s="199">
        <f>ROUND(I95*H95,2)</f>
        <v>0</v>
      </c>
      <c r="BL95" s="23" t="s">
        <v>146</v>
      </c>
      <c r="BM95" s="23" t="s">
        <v>147</v>
      </c>
    </row>
    <row r="96" spans="2:47" s="1" customFormat="1" ht="192">
      <c r="B96" s="40"/>
      <c r="C96" s="62"/>
      <c r="D96" s="200" t="s">
        <v>148</v>
      </c>
      <c r="E96" s="62"/>
      <c r="F96" s="201" t="s">
        <v>149</v>
      </c>
      <c r="G96" s="62"/>
      <c r="H96" s="62"/>
      <c r="I96" s="159"/>
      <c r="J96" s="62"/>
      <c r="K96" s="62"/>
      <c r="L96" s="60"/>
      <c r="M96" s="202"/>
      <c r="N96" s="41"/>
      <c r="O96" s="41"/>
      <c r="P96" s="41"/>
      <c r="Q96" s="41"/>
      <c r="R96" s="41"/>
      <c r="S96" s="41"/>
      <c r="T96" s="77"/>
      <c r="AT96" s="23" t="s">
        <v>148</v>
      </c>
      <c r="AU96" s="23" t="s">
        <v>83</v>
      </c>
    </row>
    <row r="97" spans="2:51" s="11" customFormat="1" ht="12">
      <c r="B97" s="203"/>
      <c r="C97" s="204"/>
      <c r="D97" s="200" t="s">
        <v>150</v>
      </c>
      <c r="E97" s="205" t="s">
        <v>21</v>
      </c>
      <c r="F97" s="206" t="s">
        <v>151</v>
      </c>
      <c r="G97" s="204"/>
      <c r="H97" s="205" t="s">
        <v>21</v>
      </c>
      <c r="I97" s="207"/>
      <c r="J97" s="204"/>
      <c r="K97" s="204"/>
      <c r="L97" s="208"/>
      <c r="M97" s="209"/>
      <c r="N97" s="210"/>
      <c r="O97" s="210"/>
      <c r="P97" s="210"/>
      <c r="Q97" s="210"/>
      <c r="R97" s="210"/>
      <c r="S97" s="210"/>
      <c r="T97" s="211"/>
      <c r="AT97" s="212" t="s">
        <v>150</v>
      </c>
      <c r="AU97" s="212" t="s">
        <v>83</v>
      </c>
      <c r="AV97" s="11" t="s">
        <v>81</v>
      </c>
      <c r="AW97" s="11" t="s">
        <v>36</v>
      </c>
      <c r="AX97" s="11" t="s">
        <v>73</v>
      </c>
      <c r="AY97" s="212" t="s">
        <v>140</v>
      </c>
    </row>
    <row r="98" spans="2:51" s="12" customFormat="1" ht="12">
      <c r="B98" s="213"/>
      <c r="C98" s="214"/>
      <c r="D98" s="200" t="s">
        <v>150</v>
      </c>
      <c r="E98" s="215" t="s">
        <v>21</v>
      </c>
      <c r="F98" s="216" t="s">
        <v>152</v>
      </c>
      <c r="G98" s="214"/>
      <c r="H98" s="217">
        <v>3.834</v>
      </c>
      <c r="I98" s="218"/>
      <c r="J98" s="214"/>
      <c r="K98" s="214"/>
      <c r="L98" s="219"/>
      <c r="M98" s="220"/>
      <c r="N98" s="221"/>
      <c r="O98" s="221"/>
      <c r="P98" s="221"/>
      <c r="Q98" s="221"/>
      <c r="R98" s="221"/>
      <c r="S98" s="221"/>
      <c r="T98" s="222"/>
      <c r="AT98" s="223" t="s">
        <v>150</v>
      </c>
      <c r="AU98" s="223" t="s">
        <v>83</v>
      </c>
      <c r="AV98" s="12" t="s">
        <v>83</v>
      </c>
      <c r="AW98" s="12" t="s">
        <v>36</v>
      </c>
      <c r="AX98" s="12" t="s">
        <v>73</v>
      </c>
      <c r="AY98" s="223" t="s">
        <v>140</v>
      </c>
    </row>
    <row r="99" spans="2:51" s="11" customFormat="1" ht="12">
      <c r="B99" s="203"/>
      <c r="C99" s="204"/>
      <c r="D99" s="200" t="s">
        <v>150</v>
      </c>
      <c r="E99" s="205" t="s">
        <v>21</v>
      </c>
      <c r="F99" s="206" t="s">
        <v>153</v>
      </c>
      <c r="G99" s="204"/>
      <c r="H99" s="205" t="s">
        <v>21</v>
      </c>
      <c r="I99" s="207"/>
      <c r="J99" s="204"/>
      <c r="K99" s="204"/>
      <c r="L99" s="208"/>
      <c r="M99" s="209"/>
      <c r="N99" s="210"/>
      <c r="O99" s="210"/>
      <c r="P99" s="210"/>
      <c r="Q99" s="210"/>
      <c r="R99" s="210"/>
      <c r="S99" s="210"/>
      <c r="T99" s="211"/>
      <c r="AT99" s="212" t="s">
        <v>150</v>
      </c>
      <c r="AU99" s="212" t="s">
        <v>83</v>
      </c>
      <c r="AV99" s="11" t="s">
        <v>81</v>
      </c>
      <c r="AW99" s="11" t="s">
        <v>36</v>
      </c>
      <c r="AX99" s="11" t="s">
        <v>73</v>
      </c>
      <c r="AY99" s="212" t="s">
        <v>140</v>
      </c>
    </row>
    <row r="100" spans="2:51" s="12" customFormat="1" ht="12">
      <c r="B100" s="213"/>
      <c r="C100" s="214"/>
      <c r="D100" s="200" t="s">
        <v>150</v>
      </c>
      <c r="E100" s="215" t="s">
        <v>21</v>
      </c>
      <c r="F100" s="216" t="s">
        <v>154</v>
      </c>
      <c r="G100" s="214"/>
      <c r="H100" s="217">
        <v>5.784</v>
      </c>
      <c r="I100" s="218"/>
      <c r="J100" s="214"/>
      <c r="K100" s="214"/>
      <c r="L100" s="219"/>
      <c r="M100" s="220"/>
      <c r="N100" s="221"/>
      <c r="O100" s="221"/>
      <c r="P100" s="221"/>
      <c r="Q100" s="221"/>
      <c r="R100" s="221"/>
      <c r="S100" s="221"/>
      <c r="T100" s="222"/>
      <c r="AT100" s="223" t="s">
        <v>150</v>
      </c>
      <c r="AU100" s="223" t="s">
        <v>83</v>
      </c>
      <c r="AV100" s="12" t="s">
        <v>83</v>
      </c>
      <c r="AW100" s="12" t="s">
        <v>36</v>
      </c>
      <c r="AX100" s="12" t="s">
        <v>73</v>
      </c>
      <c r="AY100" s="223" t="s">
        <v>140</v>
      </c>
    </row>
    <row r="101" spans="2:51" s="13" customFormat="1" ht="12">
      <c r="B101" s="224"/>
      <c r="C101" s="225"/>
      <c r="D101" s="200" t="s">
        <v>150</v>
      </c>
      <c r="E101" s="226" t="s">
        <v>21</v>
      </c>
      <c r="F101" s="227" t="s">
        <v>155</v>
      </c>
      <c r="G101" s="225"/>
      <c r="H101" s="228">
        <v>9.618</v>
      </c>
      <c r="I101" s="229"/>
      <c r="J101" s="225"/>
      <c r="K101" s="225"/>
      <c r="L101" s="230"/>
      <c r="M101" s="231"/>
      <c r="N101" s="232"/>
      <c r="O101" s="232"/>
      <c r="P101" s="232"/>
      <c r="Q101" s="232"/>
      <c r="R101" s="232"/>
      <c r="S101" s="232"/>
      <c r="T101" s="233"/>
      <c r="AT101" s="234" t="s">
        <v>150</v>
      </c>
      <c r="AU101" s="234" t="s">
        <v>83</v>
      </c>
      <c r="AV101" s="13" t="s">
        <v>146</v>
      </c>
      <c r="AW101" s="13" t="s">
        <v>36</v>
      </c>
      <c r="AX101" s="13" t="s">
        <v>81</v>
      </c>
      <c r="AY101" s="234" t="s">
        <v>140</v>
      </c>
    </row>
    <row r="102" spans="2:65" s="1" customFormat="1" ht="34.2" customHeight="1">
      <c r="B102" s="40"/>
      <c r="C102" s="188" t="s">
        <v>83</v>
      </c>
      <c r="D102" s="188" t="s">
        <v>142</v>
      </c>
      <c r="E102" s="189" t="s">
        <v>156</v>
      </c>
      <c r="F102" s="190" t="s">
        <v>157</v>
      </c>
      <c r="G102" s="191" t="s">
        <v>158</v>
      </c>
      <c r="H102" s="192">
        <v>26.45</v>
      </c>
      <c r="I102" s="193"/>
      <c r="J102" s="194">
        <f>ROUND(I102*H102,2)</f>
        <v>0</v>
      </c>
      <c r="K102" s="190" t="s">
        <v>145</v>
      </c>
      <c r="L102" s="60"/>
      <c r="M102" s="195" t="s">
        <v>21</v>
      </c>
      <c r="N102" s="196" t="s">
        <v>44</v>
      </c>
      <c r="O102" s="41"/>
      <c r="P102" s="197">
        <f>O102*H102</f>
        <v>0</v>
      </c>
      <c r="Q102" s="197">
        <v>0</v>
      </c>
      <c r="R102" s="197">
        <f>Q102*H102</f>
        <v>0</v>
      </c>
      <c r="S102" s="197">
        <v>0.205</v>
      </c>
      <c r="T102" s="198">
        <f>S102*H102</f>
        <v>5.422249999999999</v>
      </c>
      <c r="AR102" s="23" t="s">
        <v>146</v>
      </c>
      <c r="AT102" s="23" t="s">
        <v>142</v>
      </c>
      <c r="AU102" s="23" t="s">
        <v>83</v>
      </c>
      <c r="AY102" s="23" t="s">
        <v>140</v>
      </c>
      <c r="BE102" s="199">
        <f>IF(N102="základní",J102,0)</f>
        <v>0</v>
      </c>
      <c r="BF102" s="199">
        <f>IF(N102="snížená",J102,0)</f>
        <v>0</v>
      </c>
      <c r="BG102" s="199">
        <f>IF(N102="zákl. přenesená",J102,0)</f>
        <v>0</v>
      </c>
      <c r="BH102" s="199">
        <f>IF(N102="sníž. přenesená",J102,0)</f>
        <v>0</v>
      </c>
      <c r="BI102" s="199">
        <f>IF(N102="nulová",J102,0)</f>
        <v>0</v>
      </c>
      <c r="BJ102" s="23" t="s">
        <v>81</v>
      </c>
      <c r="BK102" s="199">
        <f>ROUND(I102*H102,2)</f>
        <v>0</v>
      </c>
      <c r="BL102" s="23" t="s">
        <v>146</v>
      </c>
      <c r="BM102" s="23" t="s">
        <v>159</v>
      </c>
    </row>
    <row r="103" spans="2:47" s="1" customFormat="1" ht="216">
      <c r="B103" s="40"/>
      <c r="C103" s="62"/>
      <c r="D103" s="200" t="s">
        <v>148</v>
      </c>
      <c r="E103" s="62"/>
      <c r="F103" s="201" t="s">
        <v>160</v>
      </c>
      <c r="G103" s="62"/>
      <c r="H103" s="62"/>
      <c r="I103" s="159"/>
      <c r="J103" s="62"/>
      <c r="K103" s="62"/>
      <c r="L103" s="60"/>
      <c r="M103" s="202"/>
      <c r="N103" s="41"/>
      <c r="O103" s="41"/>
      <c r="P103" s="41"/>
      <c r="Q103" s="41"/>
      <c r="R103" s="41"/>
      <c r="S103" s="41"/>
      <c r="T103" s="77"/>
      <c r="AT103" s="23" t="s">
        <v>148</v>
      </c>
      <c r="AU103" s="23" t="s">
        <v>83</v>
      </c>
    </row>
    <row r="104" spans="2:51" s="12" customFormat="1" ht="12">
      <c r="B104" s="213"/>
      <c r="C104" s="214"/>
      <c r="D104" s="200" t="s">
        <v>150</v>
      </c>
      <c r="E104" s="215" t="s">
        <v>21</v>
      </c>
      <c r="F104" s="216" t="s">
        <v>161</v>
      </c>
      <c r="G104" s="214"/>
      <c r="H104" s="217">
        <v>26.45</v>
      </c>
      <c r="I104" s="218"/>
      <c r="J104" s="214"/>
      <c r="K104" s="214"/>
      <c r="L104" s="219"/>
      <c r="M104" s="220"/>
      <c r="N104" s="221"/>
      <c r="O104" s="221"/>
      <c r="P104" s="221"/>
      <c r="Q104" s="221"/>
      <c r="R104" s="221"/>
      <c r="S104" s="221"/>
      <c r="T104" s="222"/>
      <c r="AT104" s="223" t="s">
        <v>150</v>
      </c>
      <c r="AU104" s="223" t="s">
        <v>83</v>
      </c>
      <c r="AV104" s="12" t="s">
        <v>83</v>
      </c>
      <c r="AW104" s="12" t="s">
        <v>36</v>
      </c>
      <c r="AX104" s="12" t="s">
        <v>81</v>
      </c>
      <c r="AY104" s="223" t="s">
        <v>140</v>
      </c>
    </row>
    <row r="105" spans="2:65" s="1" customFormat="1" ht="34.2" customHeight="1">
      <c r="B105" s="40"/>
      <c r="C105" s="188" t="s">
        <v>93</v>
      </c>
      <c r="D105" s="188" t="s">
        <v>142</v>
      </c>
      <c r="E105" s="189" t="s">
        <v>162</v>
      </c>
      <c r="F105" s="190" t="s">
        <v>163</v>
      </c>
      <c r="G105" s="191" t="s">
        <v>164</v>
      </c>
      <c r="H105" s="192">
        <v>70.754</v>
      </c>
      <c r="I105" s="193"/>
      <c r="J105" s="194">
        <f>ROUND(I105*H105,2)</f>
        <v>0</v>
      </c>
      <c r="K105" s="190" t="s">
        <v>145</v>
      </c>
      <c r="L105" s="60"/>
      <c r="M105" s="195" t="s">
        <v>21</v>
      </c>
      <c r="N105" s="196" t="s">
        <v>44</v>
      </c>
      <c r="O105" s="41"/>
      <c r="P105" s="197">
        <f>O105*H105</f>
        <v>0</v>
      </c>
      <c r="Q105" s="197">
        <v>0</v>
      </c>
      <c r="R105" s="197">
        <f>Q105*H105</f>
        <v>0</v>
      </c>
      <c r="S105" s="197">
        <v>0</v>
      </c>
      <c r="T105" s="198">
        <f>S105*H105</f>
        <v>0</v>
      </c>
      <c r="AR105" s="23" t="s">
        <v>146</v>
      </c>
      <c r="AT105" s="23" t="s">
        <v>142</v>
      </c>
      <c r="AU105" s="23" t="s">
        <v>83</v>
      </c>
      <c r="AY105" s="23" t="s">
        <v>140</v>
      </c>
      <c r="BE105" s="199">
        <f>IF(N105="základní",J105,0)</f>
        <v>0</v>
      </c>
      <c r="BF105" s="199">
        <f>IF(N105="snížená",J105,0)</f>
        <v>0</v>
      </c>
      <c r="BG105" s="199">
        <f>IF(N105="zákl. přenesená",J105,0)</f>
        <v>0</v>
      </c>
      <c r="BH105" s="199">
        <f>IF(N105="sníž. přenesená",J105,0)</f>
        <v>0</v>
      </c>
      <c r="BI105" s="199">
        <f>IF(N105="nulová",J105,0)</f>
        <v>0</v>
      </c>
      <c r="BJ105" s="23" t="s">
        <v>81</v>
      </c>
      <c r="BK105" s="199">
        <f>ROUND(I105*H105,2)</f>
        <v>0</v>
      </c>
      <c r="BL105" s="23" t="s">
        <v>146</v>
      </c>
      <c r="BM105" s="23" t="s">
        <v>165</v>
      </c>
    </row>
    <row r="106" spans="2:47" s="1" customFormat="1" ht="132">
      <c r="B106" s="40"/>
      <c r="C106" s="62"/>
      <c r="D106" s="200" t="s">
        <v>148</v>
      </c>
      <c r="E106" s="62"/>
      <c r="F106" s="201" t="s">
        <v>166</v>
      </c>
      <c r="G106" s="62"/>
      <c r="H106" s="62"/>
      <c r="I106" s="159"/>
      <c r="J106" s="62"/>
      <c r="K106" s="62"/>
      <c r="L106" s="60"/>
      <c r="M106" s="202"/>
      <c r="N106" s="41"/>
      <c r="O106" s="41"/>
      <c r="P106" s="41"/>
      <c r="Q106" s="41"/>
      <c r="R106" s="41"/>
      <c r="S106" s="41"/>
      <c r="T106" s="77"/>
      <c r="AT106" s="23" t="s">
        <v>148</v>
      </c>
      <c r="AU106" s="23" t="s">
        <v>83</v>
      </c>
    </row>
    <row r="107" spans="2:51" s="12" customFormat="1" ht="12">
      <c r="B107" s="213"/>
      <c r="C107" s="214"/>
      <c r="D107" s="200" t="s">
        <v>150</v>
      </c>
      <c r="E107" s="215" t="s">
        <v>21</v>
      </c>
      <c r="F107" s="216" t="s">
        <v>167</v>
      </c>
      <c r="G107" s="214"/>
      <c r="H107" s="217">
        <v>70.754</v>
      </c>
      <c r="I107" s="218"/>
      <c r="J107" s="214"/>
      <c r="K107" s="214"/>
      <c r="L107" s="219"/>
      <c r="M107" s="220"/>
      <c r="N107" s="221"/>
      <c r="O107" s="221"/>
      <c r="P107" s="221"/>
      <c r="Q107" s="221"/>
      <c r="R107" s="221"/>
      <c r="S107" s="221"/>
      <c r="T107" s="222"/>
      <c r="AT107" s="223" t="s">
        <v>150</v>
      </c>
      <c r="AU107" s="223" t="s">
        <v>83</v>
      </c>
      <c r="AV107" s="12" t="s">
        <v>83</v>
      </c>
      <c r="AW107" s="12" t="s">
        <v>36</v>
      </c>
      <c r="AX107" s="12" t="s">
        <v>81</v>
      </c>
      <c r="AY107" s="223" t="s">
        <v>140</v>
      </c>
    </row>
    <row r="108" spans="2:65" s="1" customFormat="1" ht="34.2" customHeight="1">
      <c r="B108" s="40"/>
      <c r="C108" s="188" t="s">
        <v>146</v>
      </c>
      <c r="D108" s="188" t="s">
        <v>142</v>
      </c>
      <c r="E108" s="189" t="s">
        <v>168</v>
      </c>
      <c r="F108" s="190" t="s">
        <v>169</v>
      </c>
      <c r="G108" s="191" t="s">
        <v>164</v>
      </c>
      <c r="H108" s="192">
        <v>70.754</v>
      </c>
      <c r="I108" s="193"/>
      <c r="J108" s="194">
        <f>ROUND(I108*H108,2)</f>
        <v>0</v>
      </c>
      <c r="K108" s="190" t="s">
        <v>145</v>
      </c>
      <c r="L108" s="60"/>
      <c r="M108" s="195" t="s">
        <v>21</v>
      </c>
      <c r="N108" s="196" t="s">
        <v>44</v>
      </c>
      <c r="O108" s="41"/>
      <c r="P108" s="197">
        <f>O108*H108</f>
        <v>0</v>
      </c>
      <c r="Q108" s="197">
        <v>0</v>
      </c>
      <c r="R108" s="197">
        <f>Q108*H108</f>
        <v>0</v>
      </c>
      <c r="S108" s="197">
        <v>0</v>
      </c>
      <c r="T108" s="198">
        <f>S108*H108</f>
        <v>0</v>
      </c>
      <c r="AR108" s="23" t="s">
        <v>146</v>
      </c>
      <c r="AT108" s="23" t="s">
        <v>142</v>
      </c>
      <c r="AU108" s="23" t="s">
        <v>83</v>
      </c>
      <c r="AY108" s="23" t="s">
        <v>140</v>
      </c>
      <c r="BE108" s="199">
        <f>IF(N108="základní",J108,0)</f>
        <v>0</v>
      </c>
      <c r="BF108" s="199">
        <f>IF(N108="snížená",J108,0)</f>
        <v>0</v>
      </c>
      <c r="BG108" s="199">
        <f>IF(N108="zákl. přenesená",J108,0)</f>
        <v>0</v>
      </c>
      <c r="BH108" s="199">
        <f>IF(N108="sníž. přenesená",J108,0)</f>
        <v>0</v>
      </c>
      <c r="BI108" s="199">
        <f>IF(N108="nulová",J108,0)</f>
        <v>0</v>
      </c>
      <c r="BJ108" s="23" t="s">
        <v>81</v>
      </c>
      <c r="BK108" s="199">
        <f>ROUND(I108*H108,2)</f>
        <v>0</v>
      </c>
      <c r="BL108" s="23" t="s">
        <v>146</v>
      </c>
      <c r="BM108" s="23" t="s">
        <v>170</v>
      </c>
    </row>
    <row r="109" spans="2:47" s="1" customFormat="1" ht="132">
      <c r="B109" s="40"/>
      <c r="C109" s="62"/>
      <c r="D109" s="200" t="s">
        <v>148</v>
      </c>
      <c r="E109" s="62"/>
      <c r="F109" s="201" t="s">
        <v>166</v>
      </c>
      <c r="G109" s="62"/>
      <c r="H109" s="62"/>
      <c r="I109" s="159"/>
      <c r="J109" s="62"/>
      <c r="K109" s="62"/>
      <c r="L109" s="60"/>
      <c r="M109" s="202"/>
      <c r="N109" s="41"/>
      <c r="O109" s="41"/>
      <c r="P109" s="41"/>
      <c r="Q109" s="41"/>
      <c r="R109" s="41"/>
      <c r="S109" s="41"/>
      <c r="T109" s="77"/>
      <c r="AT109" s="23" t="s">
        <v>148</v>
      </c>
      <c r="AU109" s="23" t="s">
        <v>83</v>
      </c>
    </row>
    <row r="110" spans="2:65" s="1" customFormat="1" ht="45.6" customHeight="1">
      <c r="B110" s="40"/>
      <c r="C110" s="188" t="s">
        <v>171</v>
      </c>
      <c r="D110" s="188" t="s">
        <v>142</v>
      </c>
      <c r="E110" s="189" t="s">
        <v>172</v>
      </c>
      <c r="F110" s="190" t="s">
        <v>173</v>
      </c>
      <c r="G110" s="191" t="s">
        <v>164</v>
      </c>
      <c r="H110" s="192">
        <v>49.329</v>
      </c>
      <c r="I110" s="193"/>
      <c r="J110" s="194">
        <f>ROUND(I110*H110,2)</f>
        <v>0</v>
      </c>
      <c r="K110" s="190" t="s">
        <v>145</v>
      </c>
      <c r="L110" s="60"/>
      <c r="M110" s="195" t="s">
        <v>21</v>
      </c>
      <c r="N110" s="196" t="s">
        <v>44</v>
      </c>
      <c r="O110" s="41"/>
      <c r="P110" s="197">
        <f>O110*H110</f>
        <v>0</v>
      </c>
      <c r="Q110" s="197">
        <v>0</v>
      </c>
      <c r="R110" s="197">
        <f>Q110*H110</f>
        <v>0</v>
      </c>
      <c r="S110" s="197">
        <v>0</v>
      </c>
      <c r="T110" s="198">
        <f>S110*H110</f>
        <v>0</v>
      </c>
      <c r="AR110" s="23" t="s">
        <v>146</v>
      </c>
      <c r="AT110" s="23" t="s">
        <v>142</v>
      </c>
      <c r="AU110" s="23" t="s">
        <v>83</v>
      </c>
      <c r="AY110" s="23" t="s">
        <v>140</v>
      </c>
      <c r="BE110" s="199">
        <f>IF(N110="základní",J110,0)</f>
        <v>0</v>
      </c>
      <c r="BF110" s="199">
        <f>IF(N110="snížená",J110,0)</f>
        <v>0</v>
      </c>
      <c r="BG110" s="199">
        <f>IF(N110="zákl. přenesená",J110,0)</f>
        <v>0</v>
      </c>
      <c r="BH110" s="199">
        <f>IF(N110="sníž. přenesená",J110,0)</f>
        <v>0</v>
      </c>
      <c r="BI110" s="199">
        <f>IF(N110="nulová",J110,0)</f>
        <v>0</v>
      </c>
      <c r="BJ110" s="23" t="s">
        <v>81</v>
      </c>
      <c r="BK110" s="199">
        <f>ROUND(I110*H110,2)</f>
        <v>0</v>
      </c>
      <c r="BL110" s="23" t="s">
        <v>146</v>
      </c>
      <c r="BM110" s="23" t="s">
        <v>174</v>
      </c>
    </row>
    <row r="111" spans="2:47" s="1" customFormat="1" ht="264">
      <c r="B111" s="40"/>
      <c r="C111" s="62"/>
      <c r="D111" s="200" t="s">
        <v>148</v>
      </c>
      <c r="E111" s="62"/>
      <c r="F111" s="201" t="s">
        <v>175</v>
      </c>
      <c r="G111" s="62"/>
      <c r="H111" s="62"/>
      <c r="I111" s="159"/>
      <c r="J111" s="62"/>
      <c r="K111" s="62"/>
      <c r="L111" s="60"/>
      <c r="M111" s="202"/>
      <c r="N111" s="41"/>
      <c r="O111" s="41"/>
      <c r="P111" s="41"/>
      <c r="Q111" s="41"/>
      <c r="R111" s="41"/>
      <c r="S111" s="41"/>
      <c r="T111" s="77"/>
      <c r="AT111" s="23" t="s">
        <v>148</v>
      </c>
      <c r="AU111" s="23" t="s">
        <v>83</v>
      </c>
    </row>
    <row r="112" spans="2:65" s="1" customFormat="1" ht="45.6" customHeight="1">
      <c r="B112" s="40"/>
      <c r="C112" s="188" t="s">
        <v>176</v>
      </c>
      <c r="D112" s="188" t="s">
        <v>142</v>
      </c>
      <c r="E112" s="189" t="s">
        <v>177</v>
      </c>
      <c r="F112" s="190" t="s">
        <v>178</v>
      </c>
      <c r="G112" s="191" t="s">
        <v>164</v>
      </c>
      <c r="H112" s="192">
        <v>986.58</v>
      </c>
      <c r="I112" s="193"/>
      <c r="J112" s="194">
        <f>ROUND(I112*H112,2)</f>
        <v>0</v>
      </c>
      <c r="K112" s="190" t="s">
        <v>145</v>
      </c>
      <c r="L112" s="60"/>
      <c r="M112" s="195" t="s">
        <v>21</v>
      </c>
      <c r="N112" s="196" t="s">
        <v>44</v>
      </c>
      <c r="O112" s="41"/>
      <c r="P112" s="197">
        <f>O112*H112</f>
        <v>0</v>
      </c>
      <c r="Q112" s="197">
        <v>0</v>
      </c>
      <c r="R112" s="197">
        <f>Q112*H112</f>
        <v>0</v>
      </c>
      <c r="S112" s="197">
        <v>0</v>
      </c>
      <c r="T112" s="198">
        <f>S112*H112</f>
        <v>0</v>
      </c>
      <c r="AR112" s="23" t="s">
        <v>146</v>
      </c>
      <c r="AT112" s="23" t="s">
        <v>142</v>
      </c>
      <c r="AU112" s="23" t="s">
        <v>83</v>
      </c>
      <c r="AY112" s="23" t="s">
        <v>140</v>
      </c>
      <c r="BE112" s="199">
        <f>IF(N112="základní",J112,0)</f>
        <v>0</v>
      </c>
      <c r="BF112" s="199">
        <f>IF(N112="snížená",J112,0)</f>
        <v>0</v>
      </c>
      <c r="BG112" s="199">
        <f>IF(N112="zákl. přenesená",J112,0)</f>
        <v>0</v>
      </c>
      <c r="BH112" s="199">
        <f>IF(N112="sníž. přenesená",J112,0)</f>
        <v>0</v>
      </c>
      <c r="BI112" s="199">
        <f>IF(N112="nulová",J112,0)</f>
        <v>0</v>
      </c>
      <c r="BJ112" s="23" t="s">
        <v>81</v>
      </c>
      <c r="BK112" s="199">
        <f>ROUND(I112*H112,2)</f>
        <v>0</v>
      </c>
      <c r="BL112" s="23" t="s">
        <v>146</v>
      </c>
      <c r="BM112" s="23" t="s">
        <v>179</v>
      </c>
    </row>
    <row r="113" spans="2:47" s="1" customFormat="1" ht="264">
      <c r="B113" s="40"/>
      <c r="C113" s="62"/>
      <c r="D113" s="200" t="s">
        <v>148</v>
      </c>
      <c r="E113" s="62"/>
      <c r="F113" s="201" t="s">
        <v>175</v>
      </c>
      <c r="G113" s="62"/>
      <c r="H113" s="62"/>
      <c r="I113" s="159"/>
      <c r="J113" s="62"/>
      <c r="K113" s="62"/>
      <c r="L113" s="60"/>
      <c r="M113" s="202"/>
      <c r="N113" s="41"/>
      <c r="O113" s="41"/>
      <c r="P113" s="41"/>
      <c r="Q113" s="41"/>
      <c r="R113" s="41"/>
      <c r="S113" s="41"/>
      <c r="T113" s="77"/>
      <c r="AT113" s="23" t="s">
        <v>148</v>
      </c>
      <c r="AU113" s="23" t="s">
        <v>83</v>
      </c>
    </row>
    <row r="114" spans="2:51" s="12" customFormat="1" ht="12">
      <c r="B114" s="213"/>
      <c r="C114" s="214"/>
      <c r="D114" s="200" t="s">
        <v>150</v>
      </c>
      <c r="E114" s="215" t="s">
        <v>21</v>
      </c>
      <c r="F114" s="216" t="s">
        <v>180</v>
      </c>
      <c r="G114" s="214"/>
      <c r="H114" s="217">
        <v>986.58</v>
      </c>
      <c r="I114" s="218"/>
      <c r="J114" s="214"/>
      <c r="K114" s="214"/>
      <c r="L114" s="219"/>
      <c r="M114" s="220"/>
      <c r="N114" s="221"/>
      <c r="O114" s="221"/>
      <c r="P114" s="221"/>
      <c r="Q114" s="221"/>
      <c r="R114" s="221"/>
      <c r="S114" s="221"/>
      <c r="T114" s="222"/>
      <c r="AT114" s="223" t="s">
        <v>150</v>
      </c>
      <c r="AU114" s="223" t="s">
        <v>83</v>
      </c>
      <c r="AV114" s="12" t="s">
        <v>83</v>
      </c>
      <c r="AW114" s="12" t="s">
        <v>36</v>
      </c>
      <c r="AX114" s="12" t="s">
        <v>81</v>
      </c>
      <c r="AY114" s="223" t="s">
        <v>140</v>
      </c>
    </row>
    <row r="115" spans="2:65" s="1" customFormat="1" ht="22.8" customHeight="1">
      <c r="B115" s="40"/>
      <c r="C115" s="188" t="s">
        <v>181</v>
      </c>
      <c r="D115" s="188" t="s">
        <v>142</v>
      </c>
      <c r="E115" s="189" t="s">
        <v>182</v>
      </c>
      <c r="F115" s="190" t="s">
        <v>183</v>
      </c>
      <c r="G115" s="191" t="s">
        <v>164</v>
      </c>
      <c r="H115" s="192">
        <v>49.329</v>
      </c>
      <c r="I115" s="193"/>
      <c r="J115" s="194">
        <f>ROUND(I115*H115,2)</f>
        <v>0</v>
      </c>
      <c r="K115" s="190" t="s">
        <v>145</v>
      </c>
      <c r="L115" s="60"/>
      <c r="M115" s="195" t="s">
        <v>21</v>
      </c>
      <c r="N115" s="196" t="s">
        <v>44</v>
      </c>
      <c r="O115" s="41"/>
      <c r="P115" s="197">
        <f>O115*H115</f>
        <v>0</v>
      </c>
      <c r="Q115" s="197">
        <v>0</v>
      </c>
      <c r="R115" s="197">
        <f>Q115*H115</f>
        <v>0</v>
      </c>
      <c r="S115" s="197">
        <v>0</v>
      </c>
      <c r="T115" s="198">
        <f>S115*H115</f>
        <v>0</v>
      </c>
      <c r="AR115" s="23" t="s">
        <v>146</v>
      </c>
      <c r="AT115" s="23" t="s">
        <v>142</v>
      </c>
      <c r="AU115" s="23" t="s">
        <v>83</v>
      </c>
      <c r="AY115" s="23" t="s">
        <v>140</v>
      </c>
      <c r="BE115" s="199">
        <f>IF(N115="základní",J115,0)</f>
        <v>0</v>
      </c>
      <c r="BF115" s="199">
        <f>IF(N115="snížená",J115,0)</f>
        <v>0</v>
      </c>
      <c r="BG115" s="199">
        <f>IF(N115="zákl. přenesená",J115,0)</f>
        <v>0</v>
      </c>
      <c r="BH115" s="199">
        <f>IF(N115="sníž. přenesená",J115,0)</f>
        <v>0</v>
      </c>
      <c r="BI115" s="199">
        <f>IF(N115="nulová",J115,0)</f>
        <v>0</v>
      </c>
      <c r="BJ115" s="23" t="s">
        <v>81</v>
      </c>
      <c r="BK115" s="199">
        <f>ROUND(I115*H115,2)</f>
        <v>0</v>
      </c>
      <c r="BL115" s="23" t="s">
        <v>146</v>
      </c>
      <c r="BM115" s="23" t="s">
        <v>184</v>
      </c>
    </row>
    <row r="116" spans="2:47" s="1" customFormat="1" ht="192">
      <c r="B116" s="40"/>
      <c r="C116" s="62"/>
      <c r="D116" s="200" t="s">
        <v>148</v>
      </c>
      <c r="E116" s="62"/>
      <c r="F116" s="201" t="s">
        <v>185</v>
      </c>
      <c r="G116" s="62"/>
      <c r="H116" s="62"/>
      <c r="I116" s="159"/>
      <c r="J116" s="62"/>
      <c r="K116" s="62"/>
      <c r="L116" s="60"/>
      <c r="M116" s="202"/>
      <c r="N116" s="41"/>
      <c r="O116" s="41"/>
      <c r="P116" s="41"/>
      <c r="Q116" s="41"/>
      <c r="R116" s="41"/>
      <c r="S116" s="41"/>
      <c r="T116" s="77"/>
      <c r="AT116" s="23" t="s">
        <v>148</v>
      </c>
      <c r="AU116" s="23" t="s">
        <v>83</v>
      </c>
    </row>
    <row r="117" spans="2:65" s="1" customFormat="1" ht="34.2" customHeight="1">
      <c r="B117" s="40"/>
      <c r="C117" s="188" t="s">
        <v>186</v>
      </c>
      <c r="D117" s="188" t="s">
        <v>142</v>
      </c>
      <c r="E117" s="189" t="s">
        <v>187</v>
      </c>
      <c r="F117" s="190" t="s">
        <v>188</v>
      </c>
      <c r="G117" s="191" t="s">
        <v>189</v>
      </c>
      <c r="H117" s="192">
        <v>98.658</v>
      </c>
      <c r="I117" s="193"/>
      <c r="J117" s="194">
        <f>ROUND(I117*H117,2)</f>
        <v>0</v>
      </c>
      <c r="K117" s="190" t="s">
        <v>145</v>
      </c>
      <c r="L117" s="60"/>
      <c r="M117" s="195" t="s">
        <v>21</v>
      </c>
      <c r="N117" s="196" t="s">
        <v>44</v>
      </c>
      <c r="O117" s="41"/>
      <c r="P117" s="197">
        <f>O117*H117</f>
        <v>0</v>
      </c>
      <c r="Q117" s="197">
        <v>0</v>
      </c>
      <c r="R117" s="197">
        <f>Q117*H117</f>
        <v>0</v>
      </c>
      <c r="S117" s="197">
        <v>0</v>
      </c>
      <c r="T117" s="198">
        <f>S117*H117</f>
        <v>0</v>
      </c>
      <c r="AR117" s="23" t="s">
        <v>146</v>
      </c>
      <c r="AT117" s="23" t="s">
        <v>142</v>
      </c>
      <c r="AU117" s="23" t="s">
        <v>83</v>
      </c>
      <c r="AY117" s="23" t="s">
        <v>140</v>
      </c>
      <c r="BE117" s="199">
        <f>IF(N117="základní",J117,0)</f>
        <v>0</v>
      </c>
      <c r="BF117" s="199">
        <f>IF(N117="snížená",J117,0)</f>
        <v>0</v>
      </c>
      <c r="BG117" s="199">
        <f>IF(N117="zákl. přenesená",J117,0)</f>
        <v>0</v>
      </c>
      <c r="BH117" s="199">
        <f>IF(N117="sníž. přenesená",J117,0)</f>
        <v>0</v>
      </c>
      <c r="BI117" s="199">
        <f>IF(N117="nulová",J117,0)</f>
        <v>0</v>
      </c>
      <c r="BJ117" s="23" t="s">
        <v>81</v>
      </c>
      <c r="BK117" s="199">
        <f>ROUND(I117*H117,2)</f>
        <v>0</v>
      </c>
      <c r="BL117" s="23" t="s">
        <v>146</v>
      </c>
      <c r="BM117" s="23" t="s">
        <v>190</v>
      </c>
    </row>
    <row r="118" spans="2:47" s="1" customFormat="1" ht="48">
      <c r="B118" s="40"/>
      <c r="C118" s="62"/>
      <c r="D118" s="200" t="s">
        <v>148</v>
      </c>
      <c r="E118" s="62"/>
      <c r="F118" s="201" t="s">
        <v>191</v>
      </c>
      <c r="G118" s="62"/>
      <c r="H118" s="62"/>
      <c r="I118" s="159"/>
      <c r="J118" s="62"/>
      <c r="K118" s="62"/>
      <c r="L118" s="60"/>
      <c r="M118" s="202"/>
      <c r="N118" s="41"/>
      <c r="O118" s="41"/>
      <c r="P118" s="41"/>
      <c r="Q118" s="41"/>
      <c r="R118" s="41"/>
      <c r="S118" s="41"/>
      <c r="T118" s="77"/>
      <c r="AT118" s="23" t="s">
        <v>148</v>
      </c>
      <c r="AU118" s="23" t="s">
        <v>83</v>
      </c>
    </row>
    <row r="119" spans="2:51" s="12" customFormat="1" ht="12">
      <c r="B119" s="213"/>
      <c r="C119" s="214"/>
      <c r="D119" s="200" t="s">
        <v>150</v>
      </c>
      <c r="E119" s="215" t="s">
        <v>21</v>
      </c>
      <c r="F119" s="216" t="s">
        <v>192</v>
      </c>
      <c r="G119" s="214"/>
      <c r="H119" s="217">
        <v>98.658</v>
      </c>
      <c r="I119" s="218"/>
      <c r="J119" s="214"/>
      <c r="K119" s="214"/>
      <c r="L119" s="219"/>
      <c r="M119" s="220"/>
      <c r="N119" s="221"/>
      <c r="O119" s="221"/>
      <c r="P119" s="221"/>
      <c r="Q119" s="221"/>
      <c r="R119" s="221"/>
      <c r="S119" s="221"/>
      <c r="T119" s="222"/>
      <c r="AT119" s="223" t="s">
        <v>150</v>
      </c>
      <c r="AU119" s="223" t="s">
        <v>83</v>
      </c>
      <c r="AV119" s="12" t="s">
        <v>83</v>
      </c>
      <c r="AW119" s="12" t="s">
        <v>36</v>
      </c>
      <c r="AX119" s="12" t="s">
        <v>81</v>
      </c>
      <c r="AY119" s="223" t="s">
        <v>140</v>
      </c>
    </row>
    <row r="120" spans="2:65" s="1" customFormat="1" ht="34.2" customHeight="1">
      <c r="B120" s="40"/>
      <c r="C120" s="188" t="s">
        <v>193</v>
      </c>
      <c r="D120" s="188" t="s">
        <v>142</v>
      </c>
      <c r="E120" s="189" t="s">
        <v>194</v>
      </c>
      <c r="F120" s="190" t="s">
        <v>195</v>
      </c>
      <c r="G120" s="191" t="s">
        <v>164</v>
      </c>
      <c r="H120" s="192">
        <v>49.329</v>
      </c>
      <c r="I120" s="193"/>
      <c r="J120" s="194">
        <f>ROUND(I120*H120,2)</f>
        <v>0</v>
      </c>
      <c r="K120" s="190" t="s">
        <v>145</v>
      </c>
      <c r="L120" s="60"/>
      <c r="M120" s="195" t="s">
        <v>21</v>
      </c>
      <c r="N120" s="196" t="s">
        <v>44</v>
      </c>
      <c r="O120" s="41"/>
      <c r="P120" s="197">
        <f>O120*H120</f>
        <v>0</v>
      </c>
      <c r="Q120" s="197">
        <v>0</v>
      </c>
      <c r="R120" s="197">
        <f>Q120*H120</f>
        <v>0</v>
      </c>
      <c r="S120" s="197">
        <v>0</v>
      </c>
      <c r="T120" s="198">
        <f>S120*H120</f>
        <v>0</v>
      </c>
      <c r="AR120" s="23" t="s">
        <v>146</v>
      </c>
      <c r="AT120" s="23" t="s">
        <v>142</v>
      </c>
      <c r="AU120" s="23" t="s">
        <v>83</v>
      </c>
      <c r="AY120" s="23" t="s">
        <v>140</v>
      </c>
      <c r="BE120" s="199">
        <f>IF(N120="základní",J120,0)</f>
        <v>0</v>
      </c>
      <c r="BF120" s="199">
        <f>IF(N120="snížená",J120,0)</f>
        <v>0</v>
      </c>
      <c r="BG120" s="199">
        <f>IF(N120="zákl. přenesená",J120,0)</f>
        <v>0</v>
      </c>
      <c r="BH120" s="199">
        <f>IF(N120="sníž. přenesená",J120,0)</f>
        <v>0</v>
      </c>
      <c r="BI120" s="199">
        <f>IF(N120="nulová",J120,0)</f>
        <v>0</v>
      </c>
      <c r="BJ120" s="23" t="s">
        <v>81</v>
      </c>
      <c r="BK120" s="199">
        <f>ROUND(I120*H120,2)</f>
        <v>0</v>
      </c>
      <c r="BL120" s="23" t="s">
        <v>146</v>
      </c>
      <c r="BM120" s="23" t="s">
        <v>196</v>
      </c>
    </row>
    <row r="121" spans="2:47" s="1" customFormat="1" ht="409.6">
      <c r="B121" s="40"/>
      <c r="C121" s="62"/>
      <c r="D121" s="200" t="s">
        <v>148</v>
      </c>
      <c r="E121" s="62"/>
      <c r="F121" s="235" t="s">
        <v>197</v>
      </c>
      <c r="G121" s="62"/>
      <c r="H121" s="62"/>
      <c r="I121" s="159"/>
      <c r="J121" s="62"/>
      <c r="K121" s="62"/>
      <c r="L121" s="60"/>
      <c r="M121" s="202"/>
      <c r="N121" s="41"/>
      <c r="O121" s="41"/>
      <c r="P121" s="41"/>
      <c r="Q121" s="41"/>
      <c r="R121" s="41"/>
      <c r="S121" s="41"/>
      <c r="T121" s="77"/>
      <c r="AT121" s="23" t="s">
        <v>148</v>
      </c>
      <c r="AU121" s="23" t="s">
        <v>83</v>
      </c>
    </row>
    <row r="122" spans="2:51" s="12" customFormat="1" ht="12">
      <c r="B122" s="213"/>
      <c r="C122" s="214"/>
      <c r="D122" s="200" t="s">
        <v>150</v>
      </c>
      <c r="E122" s="215" t="s">
        <v>21</v>
      </c>
      <c r="F122" s="216" t="s">
        <v>198</v>
      </c>
      <c r="G122" s="214"/>
      <c r="H122" s="217">
        <v>70.754</v>
      </c>
      <c r="I122" s="218"/>
      <c r="J122" s="214"/>
      <c r="K122" s="214"/>
      <c r="L122" s="219"/>
      <c r="M122" s="220"/>
      <c r="N122" s="221"/>
      <c r="O122" s="221"/>
      <c r="P122" s="221"/>
      <c r="Q122" s="221"/>
      <c r="R122" s="221"/>
      <c r="S122" s="221"/>
      <c r="T122" s="222"/>
      <c r="AT122" s="223" t="s">
        <v>150</v>
      </c>
      <c r="AU122" s="223" t="s">
        <v>83</v>
      </c>
      <c r="AV122" s="12" t="s">
        <v>83</v>
      </c>
      <c r="AW122" s="12" t="s">
        <v>36</v>
      </c>
      <c r="AX122" s="12" t="s">
        <v>73</v>
      </c>
      <c r="AY122" s="223" t="s">
        <v>140</v>
      </c>
    </row>
    <row r="123" spans="2:51" s="12" customFormat="1" ht="12">
      <c r="B123" s="213"/>
      <c r="C123" s="214"/>
      <c r="D123" s="200" t="s">
        <v>150</v>
      </c>
      <c r="E123" s="215" t="s">
        <v>21</v>
      </c>
      <c r="F123" s="216" t="s">
        <v>199</v>
      </c>
      <c r="G123" s="214"/>
      <c r="H123" s="217">
        <v>-5.555</v>
      </c>
      <c r="I123" s="218"/>
      <c r="J123" s="214"/>
      <c r="K123" s="214"/>
      <c r="L123" s="219"/>
      <c r="M123" s="220"/>
      <c r="N123" s="221"/>
      <c r="O123" s="221"/>
      <c r="P123" s="221"/>
      <c r="Q123" s="221"/>
      <c r="R123" s="221"/>
      <c r="S123" s="221"/>
      <c r="T123" s="222"/>
      <c r="AT123" s="223" t="s">
        <v>150</v>
      </c>
      <c r="AU123" s="223" t="s">
        <v>83</v>
      </c>
      <c r="AV123" s="12" t="s">
        <v>83</v>
      </c>
      <c r="AW123" s="12" t="s">
        <v>36</v>
      </c>
      <c r="AX123" s="12" t="s">
        <v>73</v>
      </c>
      <c r="AY123" s="223" t="s">
        <v>140</v>
      </c>
    </row>
    <row r="124" spans="2:51" s="12" customFormat="1" ht="12">
      <c r="B124" s="213"/>
      <c r="C124" s="214"/>
      <c r="D124" s="200" t="s">
        <v>150</v>
      </c>
      <c r="E124" s="215" t="s">
        <v>21</v>
      </c>
      <c r="F124" s="216" t="s">
        <v>200</v>
      </c>
      <c r="G124" s="214"/>
      <c r="H124" s="217">
        <v>-15.87</v>
      </c>
      <c r="I124" s="218"/>
      <c r="J124" s="214"/>
      <c r="K124" s="214"/>
      <c r="L124" s="219"/>
      <c r="M124" s="220"/>
      <c r="N124" s="221"/>
      <c r="O124" s="221"/>
      <c r="P124" s="221"/>
      <c r="Q124" s="221"/>
      <c r="R124" s="221"/>
      <c r="S124" s="221"/>
      <c r="T124" s="222"/>
      <c r="AT124" s="223" t="s">
        <v>150</v>
      </c>
      <c r="AU124" s="223" t="s">
        <v>83</v>
      </c>
      <c r="AV124" s="12" t="s">
        <v>83</v>
      </c>
      <c r="AW124" s="12" t="s">
        <v>36</v>
      </c>
      <c r="AX124" s="12" t="s">
        <v>73</v>
      </c>
      <c r="AY124" s="223" t="s">
        <v>140</v>
      </c>
    </row>
    <row r="125" spans="2:51" s="13" customFormat="1" ht="12">
      <c r="B125" s="224"/>
      <c r="C125" s="225"/>
      <c r="D125" s="200" t="s">
        <v>150</v>
      </c>
      <c r="E125" s="226" t="s">
        <v>21</v>
      </c>
      <c r="F125" s="227" t="s">
        <v>155</v>
      </c>
      <c r="G125" s="225"/>
      <c r="H125" s="228">
        <v>49.329</v>
      </c>
      <c r="I125" s="229"/>
      <c r="J125" s="225"/>
      <c r="K125" s="225"/>
      <c r="L125" s="230"/>
      <c r="M125" s="231"/>
      <c r="N125" s="232"/>
      <c r="O125" s="232"/>
      <c r="P125" s="232"/>
      <c r="Q125" s="232"/>
      <c r="R125" s="232"/>
      <c r="S125" s="232"/>
      <c r="T125" s="233"/>
      <c r="AT125" s="234" t="s">
        <v>150</v>
      </c>
      <c r="AU125" s="234" t="s">
        <v>83</v>
      </c>
      <c r="AV125" s="13" t="s">
        <v>146</v>
      </c>
      <c r="AW125" s="13" t="s">
        <v>36</v>
      </c>
      <c r="AX125" s="13" t="s">
        <v>81</v>
      </c>
      <c r="AY125" s="234" t="s">
        <v>140</v>
      </c>
    </row>
    <row r="126" spans="2:63" s="10" customFormat="1" ht="29.85" customHeight="1">
      <c r="B126" s="172"/>
      <c r="C126" s="173"/>
      <c r="D126" s="174" t="s">
        <v>72</v>
      </c>
      <c r="E126" s="186" t="s">
        <v>83</v>
      </c>
      <c r="F126" s="186" t="s">
        <v>201</v>
      </c>
      <c r="G126" s="173"/>
      <c r="H126" s="173"/>
      <c r="I126" s="176"/>
      <c r="J126" s="187">
        <f>BK126</f>
        <v>0</v>
      </c>
      <c r="K126" s="173"/>
      <c r="L126" s="178"/>
      <c r="M126" s="179"/>
      <c r="N126" s="180"/>
      <c r="O126" s="180"/>
      <c r="P126" s="181">
        <f>SUM(P127:P138)</f>
        <v>0</v>
      </c>
      <c r="Q126" s="180"/>
      <c r="R126" s="181">
        <f>SUM(R127:R138)</f>
        <v>0.0188457</v>
      </c>
      <c r="S126" s="180"/>
      <c r="T126" s="182">
        <f>SUM(T127:T138)</f>
        <v>0</v>
      </c>
      <c r="AR126" s="183" t="s">
        <v>81</v>
      </c>
      <c r="AT126" s="184" t="s">
        <v>72</v>
      </c>
      <c r="AU126" s="184" t="s">
        <v>81</v>
      </c>
      <c r="AY126" s="183" t="s">
        <v>140</v>
      </c>
      <c r="BK126" s="185">
        <f>SUM(BK127:BK138)</f>
        <v>0</v>
      </c>
    </row>
    <row r="127" spans="2:65" s="1" customFormat="1" ht="22.8" customHeight="1">
      <c r="B127" s="40"/>
      <c r="C127" s="188" t="s">
        <v>202</v>
      </c>
      <c r="D127" s="188" t="s">
        <v>142</v>
      </c>
      <c r="E127" s="189" t="s">
        <v>203</v>
      </c>
      <c r="F127" s="190" t="s">
        <v>204</v>
      </c>
      <c r="G127" s="191" t="s">
        <v>164</v>
      </c>
      <c r="H127" s="192">
        <v>5.555</v>
      </c>
      <c r="I127" s="193"/>
      <c r="J127" s="194">
        <f>ROUND(I127*H127,2)</f>
        <v>0</v>
      </c>
      <c r="K127" s="190" t="s">
        <v>145</v>
      </c>
      <c r="L127" s="60"/>
      <c r="M127" s="195" t="s">
        <v>21</v>
      </c>
      <c r="N127" s="196" t="s">
        <v>44</v>
      </c>
      <c r="O127" s="41"/>
      <c r="P127" s="197">
        <f>O127*H127</f>
        <v>0</v>
      </c>
      <c r="Q127" s="197">
        <v>0</v>
      </c>
      <c r="R127" s="197">
        <f>Q127*H127</f>
        <v>0</v>
      </c>
      <c r="S127" s="197">
        <v>0</v>
      </c>
      <c r="T127" s="198">
        <f>S127*H127</f>
        <v>0</v>
      </c>
      <c r="AR127" s="23" t="s">
        <v>146</v>
      </c>
      <c r="AT127" s="23" t="s">
        <v>142</v>
      </c>
      <c r="AU127" s="23" t="s">
        <v>83</v>
      </c>
      <c r="AY127" s="23" t="s">
        <v>140</v>
      </c>
      <c r="BE127" s="199">
        <f>IF(N127="základní",J127,0)</f>
        <v>0</v>
      </c>
      <c r="BF127" s="199">
        <f>IF(N127="snížená",J127,0)</f>
        <v>0</v>
      </c>
      <c r="BG127" s="199">
        <f>IF(N127="zákl. přenesená",J127,0)</f>
        <v>0</v>
      </c>
      <c r="BH127" s="199">
        <f>IF(N127="sníž. přenesená",J127,0)</f>
        <v>0</v>
      </c>
      <c r="BI127" s="199">
        <f>IF(N127="nulová",J127,0)</f>
        <v>0</v>
      </c>
      <c r="BJ127" s="23" t="s">
        <v>81</v>
      </c>
      <c r="BK127" s="199">
        <f>ROUND(I127*H127,2)</f>
        <v>0</v>
      </c>
      <c r="BL127" s="23" t="s">
        <v>146</v>
      </c>
      <c r="BM127" s="23" t="s">
        <v>205</v>
      </c>
    </row>
    <row r="128" spans="2:47" s="1" customFormat="1" ht="120">
      <c r="B128" s="40"/>
      <c r="C128" s="62"/>
      <c r="D128" s="200" t="s">
        <v>148</v>
      </c>
      <c r="E128" s="62"/>
      <c r="F128" s="201" t="s">
        <v>206</v>
      </c>
      <c r="G128" s="62"/>
      <c r="H128" s="62"/>
      <c r="I128" s="159"/>
      <c r="J128" s="62"/>
      <c r="K128" s="62"/>
      <c r="L128" s="60"/>
      <c r="M128" s="202"/>
      <c r="N128" s="41"/>
      <c r="O128" s="41"/>
      <c r="P128" s="41"/>
      <c r="Q128" s="41"/>
      <c r="R128" s="41"/>
      <c r="S128" s="41"/>
      <c r="T128" s="77"/>
      <c r="AT128" s="23" t="s">
        <v>148</v>
      </c>
      <c r="AU128" s="23" t="s">
        <v>83</v>
      </c>
    </row>
    <row r="129" spans="2:51" s="12" customFormat="1" ht="12">
      <c r="B129" s="213"/>
      <c r="C129" s="214"/>
      <c r="D129" s="200" t="s">
        <v>150</v>
      </c>
      <c r="E129" s="215" t="s">
        <v>21</v>
      </c>
      <c r="F129" s="216" t="s">
        <v>207</v>
      </c>
      <c r="G129" s="214"/>
      <c r="H129" s="217">
        <v>5.555</v>
      </c>
      <c r="I129" s="218"/>
      <c r="J129" s="214"/>
      <c r="K129" s="214"/>
      <c r="L129" s="219"/>
      <c r="M129" s="220"/>
      <c r="N129" s="221"/>
      <c r="O129" s="221"/>
      <c r="P129" s="221"/>
      <c r="Q129" s="221"/>
      <c r="R129" s="221"/>
      <c r="S129" s="221"/>
      <c r="T129" s="222"/>
      <c r="AT129" s="223" t="s">
        <v>150</v>
      </c>
      <c r="AU129" s="223" t="s">
        <v>83</v>
      </c>
      <c r="AV129" s="12" t="s">
        <v>83</v>
      </c>
      <c r="AW129" s="12" t="s">
        <v>36</v>
      </c>
      <c r="AX129" s="12" t="s">
        <v>81</v>
      </c>
      <c r="AY129" s="223" t="s">
        <v>140</v>
      </c>
    </row>
    <row r="130" spans="2:65" s="1" customFormat="1" ht="22.8" customHeight="1">
      <c r="B130" s="40"/>
      <c r="C130" s="188" t="s">
        <v>208</v>
      </c>
      <c r="D130" s="188" t="s">
        <v>142</v>
      </c>
      <c r="E130" s="189" t="s">
        <v>209</v>
      </c>
      <c r="F130" s="190" t="s">
        <v>210</v>
      </c>
      <c r="G130" s="191" t="s">
        <v>158</v>
      </c>
      <c r="H130" s="192">
        <v>26.45</v>
      </c>
      <c r="I130" s="193"/>
      <c r="J130" s="194">
        <f>ROUND(I130*H130,2)</f>
        <v>0</v>
      </c>
      <c r="K130" s="190" t="s">
        <v>145</v>
      </c>
      <c r="L130" s="60"/>
      <c r="M130" s="195" t="s">
        <v>21</v>
      </c>
      <c r="N130" s="196" t="s">
        <v>44</v>
      </c>
      <c r="O130" s="41"/>
      <c r="P130" s="197">
        <f>O130*H130</f>
        <v>0</v>
      </c>
      <c r="Q130" s="197">
        <v>0.00049</v>
      </c>
      <c r="R130" s="197">
        <f>Q130*H130</f>
        <v>0.0129605</v>
      </c>
      <c r="S130" s="197">
        <v>0</v>
      </c>
      <c r="T130" s="198">
        <f>S130*H130</f>
        <v>0</v>
      </c>
      <c r="AR130" s="23" t="s">
        <v>146</v>
      </c>
      <c r="AT130" s="23" t="s">
        <v>142</v>
      </c>
      <c r="AU130" s="23" t="s">
        <v>83</v>
      </c>
      <c r="AY130" s="23" t="s">
        <v>140</v>
      </c>
      <c r="BE130" s="199">
        <f>IF(N130="základní",J130,0)</f>
        <v>0</v>
      </c>
      <c r="BF130" s="199">
        <f>IF(N130="snížená",J130,0)</f>
        <v>0</v>
      </c>
      <c r="BG130" s="199">
        <f>IF(N130="zákl. přenesená",J130,0)</f>
        <v>0</v>
      </c>
      <c r="BH130" s="199">
        <f>IF(N130="sníž. přenesená",J130,0)</f>
        <v>0</v>
      </c>
      <c r="BI130" s="199">
        <f>IF(N130="nulová",J130,0)</f>
        <v>0</v>
      </c>
      <c r="BJ130" s="23" t="s">
        <v>81</v>
      </c>
      <c r="BK130" s="199">
        <f>ROUND(I130*H130,2)</f>
        <v>0</v>
      </c>
      <c r="BL130" s="23" t="s">
        <v>146</v>
      </c>
      <c r="BM130" s="23" t="s">
        <v>211</v>
      </c>
    </row>
    <row r="131" spans="2:47" s="1" customFormat="1" ht="84">
      <c r="B131" s="40"/>
      <c r="C131" s="62"/>
      <c r="D131" s="200" t="s">
        <v>148</v>
      </c>
      <c r="E131" s="62"/>
      <c r="F131" s="201" t="s">
        <v>212</v>
      </c>
      <c r="G131" s="62"/>
      <c r="H131" s="62"/>
      <c r="I131" s="159"/>
      <c r="J131" s="62"/>
      <c r="K131" s="62"/>
      <c r="L131" s="60"/>
      <c r="M131" s="202"/>
      <c r="N131" s="41"/>
      <c r="O131" s="41"/>
      <c r="P131" s="41"/>
      <c r="Q131" s="41"/>
      <c r="R131" s="41"/>
      <c r="S131" s="41"/>
      <c r="T131" s="77"/>
      <c r="AT131" s="23" t="s">
        <v>148</v>
      </c>
      <c r="AU131" s="23" t="s">
        <v>83</v>
      </c>
    </row>
    <row r="132" spans="2:51" s="12" customFormat="1" ht="12">
      <c r="B132" s="213"/>
      <c r="C132" s="214"/>
      <c r="D132" s="200" t="s">
        <v>150</v>
      </c>
      <c r="E132" s="215" t="s">
        <v>21</v>
      </c>
      <c r="F132" s="216" t="s">
        <v>213</v>
      </c>
      <c r="G132" s="214"/>
      <c r="H132" s="217">
        <v>26.45</v>
      </c>
      <c r="I132" s="218"/>
      <c r="J132" s="214"/>
      <c r="K132" s="214"/>
      <c r="L132" s="219"/>
      <c r="M132" s="220"/>
      <c r="N132" s="221"/>
      <c r="O132" s="221"/>
      <c r="P132" s="221"/>
      <c r="Q132" s="221"/>
      <c r="R132" s="221"/>
      <c r="S132" s="221"/>
      <c r="T132" s="222"/>
      <c r="AT132" s="223" t="s">
        <v>150</v>
      </c>
      <c r="AU132" s="223" t="s">
        <v>83</v>
      </c>
      <c r="AV132" s="12" t="s">
        <v>83</v>
      </c>
      <c r="AW132" s="12" t="s">
        <v>36</v>
      </c>
      <c r="AX132" s="12" t="s">
        <v>81</v>
      </c>
      <c r="AY132" s="223" t="s">
        <v>140</v>
      </c>
    </row>
    <row r="133" spans="2:65" s="1" customFormat="1" ht="34.2" customHeight="1">
      <c r="B133" s="40"/>
      <c r="C133" s="188" t="s">
        <v>214</v>
      </c>
      <c r="D133" s="188" t="s">
        <v>142</v>
      </c>
      <c r="E133" s="189" t="s">
        <v>215</v>
      </c>
      <c r="F133" s="190" t="s">
        <v>216</v>
      </c>
      <c r="G133" s="191" t="s">
        <v>91</v>
      </c>
      <c r="H133" s="192">
        <v>13.225</v>
      </c>
      <c r="I133" s="193"/>
      <c r="J133" s="194">
        <f>ROUND(I133*H133,2)</f>
        <v>0</v>
      </c>
      <c r="K133" s="190" t="s">
        <v>145</v>
      </c>
      <c r="L133" s="60"/>
      <c r="M133" s="195" t="s">
        <v>21</v>
      </c>
      <c r="N133" s="196" t="s">
        <v>44</v>
      </c>
      <c r="O133" s="41"/>
      <c r="P133" s="197">
        <f>O133*H133</f>
        <v>0</v>
      </c>
      <c r="Q133" s="197">
        <v>0.0001</v>
      </c>
      <c r="R133" s="197">
        <f>Q133*H133</f>
        <v>0.0013225</v>
      </c>
      <c r="S133" s="197">
        <v>0</v>
      </c>
      <c r="T133" s="198">
        <f>S133*H133</f>
        <v>0</v>
      </c>
      <c r="AR133" s="23" t="s">
        <v>146</v>
      </c>
      <c r="AT133" s="23" t="s">
        <v>142</v>
      </c>
      <c r="AU133" s="23" t="s">
        <v>83</v>
      </c>
      <c r="AY133" s="23" t="s">
        <v>140</v>
      </c>
      <c r="BE133" s="199">
        <f>IF(N133="základní",J133,0)</f>
        <v>0</v>
      </c>
      <c r="BF133" s="199">
        <f>IF(N133="snížená",J133,0)</f>
        <v>0</v>
      </c>
      <c r="BG133" s="199">
        <f>IF(N133="zákl. přenesená",J133,0)</f>
        <v>0</v>
      </c>
      <c r="BH133" s="199">
        <f>IF(N133="sníž. přenesená",J133,0)</f>
        <v>0</v>
      </c>
      <c r="BI133" s="199">
        <f>IF(N133="nulová",J133,0)</f>
        <v>0</v>
      </c>
      <c r="BJ133" s="23" t="s">
        <v>81</v>
      </c>
      <c r="BK133" s="199">
        <f>ROUND(I133*H133,2)</f>
        <v>0</v>
      </c>
      <c r="BL133" s="23" t="s">
        <v>146</v>
      </c>
      <c r="BM133" s="23" t="s">
        <v>217</v>
      </c>
    </row>
    <row r="134" spans="2:47" s="1" customFormat="1" ht="120">
      <c r="B134" s="40"/>
      <c r="C134" s="62"/>
      <c r="D134" s="200" t="s">
        <v>148</v>
      </c>
      <c r="E134" s="62"/>
      <c r="F134" s="201" t="s">
        <v>218</v>
      </c>
      <c r="G134" s="62"/>
      <c r="H134" s="62"/>
      <c r="I134" s="159"/>
      <c r="J134" s="62"/>
      <c r="K134" s="62"/>
      <c r="L134" s="60"/>
      <c r="M134" s="202"/>
      <c r="N134" s="41"/>
      <c r="O134" s="41"/>
      <c r="P134" s="41"/>
      <c r="Q134" s="41"/>
      <c r="R134" s="41"/>
      <c r="S134" s="41"/>
      <c r="T134" s="77"/>
      <c r="AT134" s="23" t="s">
        <v>148</v>
      </c>
      <c r="AU134" s="23" t="s">
        <v>83</v>
      </c>
    </row>
    <row r="135" spans="2:51" s="12" customFormat="1" ht="12">
      <c r="B135" s="213"/>
      <c r="C135" s="214"/>
      <c r="D135" s="200" t="s">
        <v>150</v>
      </c>
      <c r="E135" s="215" t="s">
        <v>21</v>
      </c>
      <c r="F135" s="216" t="s">
        <v>219</v>
      </c>
      <c r="G135" s="214"/>
      <c r="H135" s="217">
        <v>13.225</v>
      </c>
      <c r="I135" s="218"/>
      <c r="J135" s="214"/>
      <c r="K135" s="214"/>
      <c r="L135" s="219"/>
      <c r="M135" s="220"/>
      <c r="N135" s="221"/>
      <c r="O135" s="221"/>
      <c r="P135" s="221"/>
      <c r="Q135" s="221"/>
      <c r="R135" s="221"/>
      <c r="S135" s="221"/>
      <c r="T135" s="222"/>
      <c r="AT135" s="223" t="s">
        <v>150</v>
      </c>
      <c r="AU135" s="223" t="s">
        <v>83</v>
      </c>
      <c r="AV135" s="12" t="s">
        <v>83</v>
      </c>
      <c r="AW135" s="12" t="s">
        <v>36</v>
      </c>
      <c r="AX135" s="12" t="s">
        <v>81</v>
      </c>
      <c r="AY135" s="223" t="s">
        <v>140</v>
      </c>
    </row>
    <row r="136" spans="2:65" s="1" customFormat="1" ht="14.4" customHeight="1">
      <c r="B136" s="40"/>
      <c r="C136" s="236" t="s">
        <v>220</v>
      </c>
      <c r="D136" s="236" t="s">
        <v>221</v>
      </c>
      <c r="E136" s="237" t="s">
        <v>222</v>
      </c>
      <c r="F136" s="238" t="s">
        <v>223</v>
      </c>
      <c r="G136" s="239" t="s">
        <v>91</v>
      </c>
      <c r="H136" s="240">
        <v>15.209</v>
      </c>
      <c r="I136" s="241"/>
      <c r="J136" s="242">
        <f>ROUND(I136*H136,2)</f>
        <v>0</v>
      </c>
      <c r="K136" s="238" t="s">
        <v>145</v>
      </c>
      <c r="L136" s="243"/>
      <c r="M136" s="244" t="s">
        <v>21</v>
      </c>
      <c r="N136" s="245" t="s">
        <v>44</v>
      </c>
      <c r="O136" s="41"/>
      <c r="P136" s="197">
        <f>O136*H136</f>
        <v>0</v>
      </c>
      <c r="Q136" s="197">
        <v>0.0003</v>
      </c>
      <c r="R136" s="197">
        <f>Q136*H136</f>
        <v>0.004562699999999999</v>
      </c>
      <c r="S136" s="197">
        <v>0</v>
      </c>
      <c r="T136" s="198">
        <f>S136*H136</f>
        <v>0</v>
      </c>
      <c r="AR136" s="23" t="s">
        <v>186</v>
      </c>
      <c r="AT136" s="23" t="s">
        <v>221</v>
      </c>
      <c r="AU136" s="23" t="s">
        <v>83</v>
      </c>
      <c r="AY136" s="23" t="s">
        <v>140</v>
      </c>
      <c r="BE136" s="199">
        <f>IF(N136="základní",J136,0)</f>
        <v>0</v>
      </c>
      <c r="BF136" s="199">
        <f>IF(N136="snížená",J136,0)</f>
        <v>0</v>
      </c>
      <c r="BG136" s="199">
        <f>IF(N136="zákl. přenesená",J136,0)</f>
        <v>0</v>
      </c>
      <c r="BH136" s="199">
        <f>IF(N136="sníž. přenesená",J136,0)</f>
        <v>0</v>
      </c>
      <c r="BI136" s="199">
        <f>IF(N136="nulová",J136,0)</f>
        <v>0</v>
      </c>
      <c r="BJ136" s="23" t="s">
        <v>81</v>
      </c>
      <c r="BK136" s="199">
        <f>ROUND(I136*H136,2)</f>
        <v>0</v>
      </c>
      <c r="BL136" s="23" t="s">
        <v>146</v>
      </c>
      <c r="BM136" s="23" t="s">
        <v>224</v>
      </c>
    </row>
    <row r="137" spans="2:51" s="12" customFormat="1" ht="12">
      <c r="B137" s="213"/>
      <c r="C137" s="214"/>
      <c r="D137" s="200" t="s">
        <v>150</v>
      </c>
      <c r="E137" s="215" t="s">
        <v>21</v>
      </c>
      <c r="F137" s="216" t="s">
        <v>225</v>
      </c>
      <c r="G137" s="214"/>
      <c r="H137" s="217">
        <v>13.225</v>
      </c>
      <c r="I137" s="218"/>
      <c r="J137" s="214"/>
      <c r="K137" s="214"/>
      <c r="L137" s="219"/>
      <c r="M137" s="220"/>
      <c r="N137" s="221"/>
      <c r="O137" s="221"/>
      <c r="P137" s="221"/>
      <c r="Q137" s="221"/>
      <c r="R137" s="221"/>
      <c r="S137" s="221"/>
      <c r="T137" s="222"/>
      <c r="AT137" s="223" t="s">
        <v>150</v>
      </c>
      <c r="AU137" s="223" t="s">
        <v>83</v>
      </c>
      <c r="AV137" s="12" t="s">
        <v>83</v>
      </c>
      <c r="AW137" s="12" t="s">
        <v>36</v>
      </c>
      <c r="AX137" s="12" t="s">
        <v>81</v>
      </c>
      <c r="AY137" s="223" t="s">
        <v>140</v>
      </c>
    </row>
    <row r="138" spans="2:51" s="12" customFormat="1" ht="12">
      <c r="B138" s="213"/>
      <c r="C138" s="214"/>
      <c r="D138" s="200" t="s">
        <v>150</v>
      </c>
      <c r="E138" s="214"/>
      <c r="F138" s="216" t="s">
        <v>226</v>
      </c>
      <c r="G138" s="214"/>
      <c r="H138" s="217">
        <v>15.209</v>
      </c>
      <c r="I138" s="218"/>
      <c r="J138" s="214"/>
      <c r="K138" s="214"/>
      <c r="L138" s="219"/>
      <c r="M138" s="220"/>
      <c r="N138" s="221"/>
      <c r="O138" s="221"/>
      <c r="P138" s="221"/>
      <c r="Q138" s="221"/>
      <c r="R138" s="221"/>
      <c r="S138" s="221"/>
      <c r="T138" s="222"/>
      <c r="AT138" s="223" t="s">
        <v>150</v>
      </c>
      <c r="AU138" s="223" t="s">
        <v>83</v>
      </c>
      <c r="AV138" s="12" t="s">
        <v>83</v>
      </c>
      <c r="AW138" s="12" t="s">
        <v>6</v>
      </c>
      <c r="AX138" s="12" t="s">
        <v>81</v>
      </c>
      <c r="AY138" s="223" t="s">
        <v>140</v>
      </c>
    </row>
    <row r="139" spans="2:63" s="10" customFormat="1" ht="29.85" customHeight="1">
      <c r="B139" s="172"/>
      <c r="C139" s="173"/>
      <c r="D139" s="174" t="s">
        <v>72</v>
      </c>
      <c r="E139" s="186" t="s">
        <v>93</v>
      </c>
      <c r="F139" s="186" t="s">
        <v>227</v>
      </c>
      <c r="G139" s="173"/>
      <c r="H139" s="173"/>
      <c r="I139" s="176"/>
      <c r="J139" s="187">
        <f>BK139</f>
        <v>0</v>
      </c>
      <c r="K139" s="173"/>
      <c r="L139" s="178"/>
      <c r="M139" s="179"/>
      <c r="N139" s="180"/>
      <c r="O139" s="180"/>
      <c r="P139" s="181">
        <f>SUM(P140:P171)</f>
        <v>0</v>
      </c>
      <c r="Q139" s="180"/>
      <c r="R139" s="181">
        <f>SUM(R140:R171)</f>
        <v>0.6717039</v>
      </c>
      <c r="S139" s="180"/>
      <c r="T139" s="182">
        <f>SUM(T140:T171)</f>
        <v>0.0007286</v>
      </c>
      <c r="AR139" s="183" t="s">
        <v>81</v>
      </c>
      <c r="AT139" s="184" t="s">
        <v>72</v>
      </c>
      <c r="AU139" s="184" t="s">
        <v>81</v>
      </c>
      <c r="AY139" s="183" t="s">
        <v>140</v>
      </c>
      <c r="BK139" s="185">
        <f>SUM(BK140:BK171)</f>
        <v>0</v>
      </c>
    </row>
    <row r="140" spans="2:65" s="1" customFormat="1" ht="22.8" customHeight="1">
      <c r="B140" s="40"/>
      <c r="C140" s="188" t="s">
        <v>228</v>
      </c>
      <c r="D140" s="188" t="s">
        <v>142</v>
      </c>
      <c r="E140" s="189" t="s">
        <v>229</v>
      </c>
      <c r="F140" s="190" t="s">
        <v>230</v>
      </c>
      <c r="G140" s="191" t="s">
        <v>158</v>
      </c>
      <c r="H140" s="192">
        <v>11.91</v>
      </c>
      <c r="I140" s="193"/>
      <c r="J140" s="194">
        <f>ROUND(I140*H140,2)</f>
        <v>0</v>
      </c>
      <c r="K140" s="190" t="s">
        <v>145</v>
      </c>
      <c r="L140" s="60"/>
      <c r="M140" s="195" t="s">
        <v>21</v>
      </c>
      <c r="N140" s="196" t="s">
        <v>44</v>
      </c>
      <c r="O140" s="41"/>
      <c r="P140" s="197">
        <f>O140*H140</f>
        <v>0</v>
      </c>
      <c r="Q140" s="197">
        <v>0.0002</v>
      </c>
      <c r="R140" s="197">
        <f>Q140*H140</f>
        <v>0.002382</v>
      </c>
      <c r="S140" s="197">
        <v>1E-05</v>
      </c>
      <c r="T140" s="198">
        <f>S140*H140</f>
        <v>0.00011910000000000001</v>
      </c>
      <c r="AR140" s="23" t="s">
        <v>146</v>
      </c>
      <c r="AT140" s="23" t="s">
        <v>142</v>
      </c>
      <c r="AU140" s="23" t="s">
        <v>83</v>
      </c>
      <c r="AY140" s="23" t="s">
        <v>140</v>
      </c>
      <c r="BE140" s="199">
        <f>IF(N140="základní",J140,0)</f>
        <v>0</v>
      </c>
      <c r="BF140" s="199">
        <f>IF(N140="snížená",J140,0)</f>
        <v>0</v>
      </c>
      <c r="BG140" s="199">
        <f>IF(N140="zákl. přenesená",J140,0)</f>
        <v>0</v>
      </c>
      <c r="BH140" s="199">
        <f>IF(N140="sníž. přenesená",J140,0)</f>
        <v>0</v>
      </c>
      <c r="BI140" s="199">
        <f>IF(N140="nulová",J140,0)</f>
        <v>0</v>
      </c>
      <c r="BJ140" s="23" t="s">
        <v>81</v>
      </c>
      <c r="BK140" s="199">
        <f>ROUND(I140*H140,2)</f>
        <v>0</v>
      </c>
      <c r="BL140" s="23" t="s">
        <v>146</v>
      </c>
      <c r="BM140" s="23" t="s">
        <v>231</v>
      </c>
    </row>
    <row r="141" spans="2:47" s="1" customFormat="1" ht="96">
      <c r="B141" s="40"/>
      <c r="C141" s="62"/>
      <c r="D141" s="200" t="s">
        <v>148</v>
      </c>
      <c r="E141" s="62"/>
      <c r="F141" s="201" t="s">
        <v>232</v>
      </c>
      <c r="G141" s="62"/>
      <c r="H141" s="62"/>
      <c r="I141" s="159"/>
      <c r="J141" s="62"/>
      <c r="K141" s="62"/>
      <c r="L141" s="60"/>
      <c r="M141" s="202"/>
      <c r="N141" s="41"/>
      <c r="O141" s="41"/>
      <c r="P141" s="41"/>
      <c r="Q141" s="41"/>
      <c r="R141" s="41"/>
      <c r="S141" s="41"/>
      <c r="T141" s="77"/>
      <c r="AT141" s="23" t="s">
        <v>148</v>
      </c>
      <c r="AU141" s="23" t="s">
        <v>83</v>
      </c>
    </row>
    <row r="142" spans="2:51" s="11" customFormat="1" ht="12">
      <c r="B142" s="203"/>
      <c r="C142" s="204"/>
      <c r="D142" s="200" t="s">
        <v>150</v>
      </c>
      <c r="E142" s="205" t="s">
        <v>21</v>
      </c>
      <c r="F142" s="206" t="s">
        <v>233</v>
      </c>
      <c r="G142" s="204"/>
      <c r="H142" s="205" t="s">
        <v>21</v>
      </c>
      <c r="I142" s="207"/>
      <c r="J142" s="204"/>
      <c r="K142" s="204"/>
      <c r="L142" s="208"/>
      <c r="M142" s="209"/>
      <c r="N142" s="210"/>
      <c r="O142" s="210"/>
      <c r="P142" s="210"/>
      <c r="Q142" s="210"/>
      <c r="R142" s="210"/>
      <c r="S142" s="210"/>
      <c r="T142" s="211"/>
      <c r="AT142" s="212" t="s">
        <v>150</v>
      </c>
      <c r="AU142" s="212" t="s">
        <v>83</v>
      </c>
      <c r="AV142" s="11" t="s">
        <v>81</v>
      </c>
      <c r="AW142" s="11" t="s">
        <v>36</v>
      </c>
      <c r="AX142" s="11" t="s">
        <v>73</v>
      </c>
      <c r="AY142" s="212" t="s">
        <v>140</v>
      </c>
    </row>
    <row r="143" spans="2:51" s="12" customFormat="1" ht="12">
      <c r="B143" s="213"/>
      <c r="C143" s="214"/>
      <c r="D143" s="200" t="s">
        <v>150</v>
      </c>
      <c r="E143" s="215" t="s">
        <v>21</v>
      </c>
      <c r="F143" s="216" t="s">
        <v>234</v>
      </c>
      <c r="G143" s="214"/>
      <c r="H143" s="217">
        <v>6.63</v>
      </c>
      <c r="I143" s="218"/>
      <c r="J143" s="214"/>
      <c r="K143" s="214"/>
      <c r="L143" s="219"/>
      <c r="M143" s="220"/>
      <c r="N143" s="221"/>
      <c r="O143" s="221"/>
      <c r="P143" s="221"/>
      <c r="Q143" s="221"/>
      <c r="R143" s="221"/>
      <c r="S143" s="221"/>
      <c r="T143" s="222"/>
      <c r="AT143" s="223" t="s">
        <v>150</v>
      </c>
      <c r="AU143" s="223" t="s">
        <v>83</v>
      </c>
      <c r="AV143" s="12" t="s">
        <v>83</v>
      </c>
      <c r="AW143" s="12" t="s">
        <v>36</v>
      </c>
      <c r="AX143" s="12" t="s">
        <v>73</v>
      </c>
      <c r="AY143" s="223" t="s">
        <v>140</v>
      </c>
    </row>
    <row r="144" spans="2:51" s="12" customFormat="1" ht="12">
      <c r="B144" s="213"/>
      <c r="C144" s="214"/>
      <c r="D144" s="200" t="s">
        <v>150</v>
      </c>
      <c r="E144" s="215" t="s">
        <v>21</v>
      </c>
      <c r="F144" s="216" t="s">
        <v>235</v>
      </c>
      <c r="G144" s="214"/>
      <c r="H144" s="217">
        <v>3.88</v>
      </c>
      <c r="I144" s="218"/>
      <c r="J144" s="214"/>
      <c r="K144" s="214"/>
      <c r="L144" s="219"/>
      <c r="M144" s="220"/>
      <c r="N144" s="221"/>
      <c r="O144" s="221"/>
      <c r="P144" s="221"/>
      <c r="Q144" s="221"/>
      <c r="R144" s="221"/>
      <c r="S144" s="221"/>
      <c r="T144" s="222"/>
      <c r="AT144" s="223" t="s">
        <v>150</v>
      </c>
      <c r="AU144" s="223" t="s">
        <v>83</v>
      </c>
      <c r="AV144" s="12" t="s">
        <v>83</v>
      </c>
      <c r="AW144" s="12" t="s">
        <v>36</v>
      </c>
      <c r="AX144" s="12" t="s">
        <v>73</v>
      </c>
      <c r="AY144" s="223" t="s">
        <v>140</v>
      </c>
    </row>
    <row r="145" spans="2:51" s="12" customFormat="1" ht="12">
      <c r="B145" s="213"/>
      <c r="C145" s="214"/>
      <c r="D145" s="200" t="s">
        <v>150</v>
      </c>
      <c r="E145" s="215" t="s">
        <v>21</v>
      </c>
      <c r="F145" s="216" t="s">
        <v>236</v>
      </c>
      <c r="G145" s="214"/>
      <c r="H145" s="217">
        <v>1.4</v>
      </c>
      <c r="I145" s="218"/>
      <c r="J145" s="214"/>
      <c r="K145" s="214"/>
      <c r="L145" s="219"/>
      <c r="M145" s="220"/>
      <c r="N145" s="221"/>
      <c r="O145" s="221"/>
      <c r="P145" s="221"/>
      <c r="Q145" s="221"/>
      <c r="R145" s="221"/>
      <c r="S145" s="221"/>
      <c r="T145" s="222"/>
      <c r="AT145" s="223" t="s">
        <v>150</v>
      </c>
      <c r="AU145" s="223" t="s">
        <v>83</v>
      </c>
      <c r="AV145" s="12" t="s">
        <v>83</v>
      </c>
      <c r="AW145" s="12" t="s">
        <v>36</v>
      </c>
      <c r="AX145" s="12" t="s">
        <v>73</v>
      </c>
      <c r="AY145" s="223" t="s">
        <v>140</v>
      </c>
    </row>
    <row r="146" spans="2:51" s="13" customFormat="1" ht="12">
      <c r="B146" s="224"/>
      <c r="C146" s="225"/>
      <c r="D146" s="200" t="s">
        <v>150</v>
      </c>
      <c r="E146" s="226" t="s">
        <v>21</v>
      </c>
      <c r="F146" s="227" t="s">
        <v>155</v>
      </c>
      <c r="G146" s="225"/>
      <c r="H146" s="228">
        <v>11.91</v>
      </c>
      <c r="I146" s="229"/>
      <c r="J146" s="225"/>
      <c r="K146" s="225"/>
      <c r="L146" s="230"/>
      <c r="M146" s="231"/>
      <c r="N146" s="232"/>
      <c r="O146" s="232"/>
      <c r="P146" s="232"/>
      <c r="Q146" s="232"/>
      <c r="R146" s="232"/>
      <c r="S146" s="232"/>
      <c r="T146" s="233"/>
      <c r="AT146" s="234" t="s">
        <v>150</v>
      </c>
      <c r="AU146" s="234" t="s">
        <v>83</v>
      </c>
      <c r="AV146" s="13" t="s">
        <v>146</v>
      </c>
      <c r="AW146" s="13" t="s">
        <v>36</v>
      </c>
      <c r="AX146" s="13" t="s">
        <v>81</v>
      </c>
      <c r="AY146" s="234" t="s">
        <v>140</v>
      </c>
    </row>
    <row r="147" spans="2:65" s="1" customFormat="1" ht="22.8" customHeight="1">
      <c r="B147" s="40"/>
      <c r="C147" s="188" t="s">
        <v>10</v>
      </c>
      <c r="D147" s="188" t="s">
        <v>142</v>
      </c>
      <c r="E147" s="189" t="s">
        <v>237</v>
      </c>
      <c r="F147" s="190" t="s">
        <v>238</v>
      </c>
      <c r="G147" s="191" t="s">
        <v>158</v>
      </c>
      <c r="H147" s="192">
        <v>5.2</v>
      </c>
      <c r="I147" s="193"/>
      <c r="J147" s="194">
        <f>ROUND(I147*H147,2)</f>
        <v>0</v>
      </c>
      <c r="K147" s="190" t="s">
        <v>145</v>
      </c>
      <c r="L147" s="60"/>
      <c r="M147" s="195" t="s">
        <v>21</v>
      </c>
      <c r="N147" s="196" t="s">
        <v>44</v>
      </c>
      <c r="O147" s="41"/>
      <c r="P147" s="197">
        <f>O147*H147</f>
        <v>0</v>
      </c>
      <c r="Q147" s="197">
        <v>0.00039</v>
      </c>
      <c r="R147" s="197">
        <f>Q147*H147</f>
        <v>0.002028</v>
      </c>
      <c r="S147" s="197">
        <v>1E-05</v>
      </c>
      <c r="T147" s="198">
        <f>S147*H147</f>
        <v>5.2000000000000004E-05</v>
      </c>
      <c r="AR147" s="23" t="s">
        <v>146</v>
      </c>
      <c r="AT147" s="23" t="s">
        <v>142</v>
      </c>
      <c r="AU147" s="23" t="s">
        <v>83</v>
      </c>
      <c r="AY147" s="23" t="s">
        <v>140</v>
      </c>
      <c r="BE147" s="199">
        <f>IF(N147="základní",J147,0)</f>
        <v>0</v>
      </c>
      <c r="BF147" s="199">
        <f>IF(N147="snížená",J147,0)</f>
        <v>0</v>
      </c>
      <c r="BG147" s="199">
        <f>IF(N147="zákl. přenesená",J147,0)</f>
        <v>0</v>
      </c>
      <c r="BH147" s="199">
        <f>IF(N147="sníž. přenesená",J147,0)</f>
        <v>0</v>
      </c>
      <c r="BI147" s="199">
        <f>IF(N147="nulová",J147,0)</f>
        <v>0</v>
      </c>
      <c r="BJ147" s="23" t="s">
        <v>81</v>
      </c>
      <c r="BK147" s="199">
        <f>ROUND(I147*H147,2)</f>
        <v>0</v>
      </c>
      <c r="BL147" s="23" t="s">
        <v>146</v>
      </c>
      <c r="BM147" s="23" t="s">
        <v>239</v>
      </c>
    </row>
    <row r="148" spans="2:47" s="1" customFormat="1" ht="96">
      <c r="B148" s="40"/>
      <c r="C148" s="62"/>
      <c r="D148" s="200" t="s">
        <v>148</v>
      </c>
      <c r="E148" s="62"/>
      <c r="F148" s="201" t="s">
        <v>232</v>
      </c>
      <c r="G148" s="62"/>
      <c r="H148" s="62"/>
      <c r="I148" s="159"/>
      <c r="J148" s="62"/>
      <c r="K148" s="62"/>
      <c r="L148" s="60"/>
      <c r="M148" s="202"/>
      <c r="N148" s="41"/>
      <c r="O148" s="41"/>
      <c r="P148" s="41"/>
      <c r="Q148" s="41"/>
      <c r="R148" s="41"/>
      <c r="S148" s="41"/>
      <c r="T148" s="77"/>
      <c r="AT148" s="23" t="s">
        <v>148</v>
      </c>
      <c r="AU148" s="23" t="s">
        <v>83</v>
      </c>
    </row>
    <row r="149" spans="2:51" s="11" customFormat="1" ht="12">
      <c r="B149" s="203"/>
      <c r="C149" s="204"/>
      <c r="D149" s="200" t="s">
        <v>150</v>
      </c>
      <c r="E149" s="205" t="s">
        <v>21</v>
      </c>
      <c r="F149" s="206" t="s">
        <v>240</v>
      </c>
      <c r="G149" s="204"/>
      <c r="H149" s="205" t="s">
        <v>21</v>
      </c>
      <c r="I149" s="207"/>
      <c r="J149" s="204"/>
      <c r="K149" s="204"/>
      <c r="L149" s="208"/>
      <c r="M149" s="209"/>
      <c r="N149" s="210"/>
      <c r="O149" s="210"/>
      <c r="P149" s="210"/>
      <c r="Q149" s="210"/>
      <c r="R149" s="210"/>
      <c r="S149" s="210"/>
      <c r="T149" s="211"/>
      <c r="AT149" s="212" t="s">
        <v>150</v>
      </c>
      <c r="AU149" s="212" t="s">
        <v>83</v>
      </c>
      <c r="AV149" s="11" t="s">
        <v>81</v>
      </c>
      <c r="AW149" s="11" t="s">
        <v>36</v>
      </c>
      <c r="AX149" s="11" t="s">
        <v>73</v>
      </c>
      <c r="AY149" s="212" t="s">
        <v>140</v>
      </c>
    </row>
    <row r="150" spans="2:51" s="12" customFormat="1" ht="12">
      <c r="B150" s="213"/>
      <c r="C150" s="214"/>
      <c r="D150" s="200" t="s">
        <v>150</v>
      </c>
      <c r="E150" s="215" t="s">
        <v>21</v>
      </c>
      <c r="F150" s="216" t="s">
        <v>241</v>
      </c>
      <c r="G150" s="214"/>
      <c r="H150" s="217">
        <v>5.2</v>
      </c>
      <c r="I150" s="218"/>
      <c r="J150" s="214"/>
      <c r="K150" s="214"/>
      <c r="L150" s="219"/>
      <c r="M150" s="220"/>
      <c r="N150" s="221"/>
      <c r="O150" s="221"/>
      <c r="P150" s="221"/>
      <c r="Q150" s="221"/>
      <c r="R150" s="221"/>
      <c r="S150" s="221"/>
      <c r="T150" s="222"/>
      <c r="AT150" s="223" t="s">
        <v>150</v>
      </c>
      <c r="AU150" s="223" t="s">
        <v>83</v>
      </c>
      <c r="AV150" s="12" t="s">
        <v>83</v>
      </c>
      <c r="AW150" s="12" t="s">
        <v>36</v>
      </c>
      <c r="AX150" s="12" t="s">
        <v>81</v>
      </c>
      <c r="AY150" s="223" t="s">
        <v>140</v>
      </c>
    </row>
    <row r="151" spans="2:65" s="1" customFormat="1" ht="22.8" customHeight="1">
      <c r="B151" s="40"/>
      <c r="C151" s="188" t="s">
        <v>242</v>
      </c>
      <c r="D151" s="188" t="s">
        <v>142</v>
      </c>
      <c r="E151" s="189" t="s">
        <v>243</v>
      </c>
      <c r="F151" s="190" t="s">
        <v>244</v>
      </c>
      <c r="G151" s="191" t="s">
        <v>158</v>
      </c>
      <c r="H151" s="192">
        <v>6.88</v>
      </c>
      <c r="I151" s="193"/>
      <c r="J151" s="194">
        <f>ROUND(I151*H151,2)</f>
        <v>0</v>
      </c>
      <c r="K151" s="190" t="s">
        <v>145</v>
      </c>
      <c r="L151" s="60"/>
      <c r="M151" s="195" t="s">
        <v>21</v>
      </c>
      <c r="N151" s="196" t="s">
        <v>44</v>
      </c>
      <c r="O151" s="41"/>
      <c r="P151" s="197">
        <f>O151*H151</f>
        <v>0</v>
      </c>
      <c r="Q151" s="197">
        <v>0.0006</v>
      </c>
      <c r="R151" s="197">
        <f>Q151*H151</f>
        <v>0.004128</v>
      </c>
      <c r="S151" s="197">
        <v>1E-05</v>
      </c>
      <c r="T151" s="198">
        <f>S151*H151</f>
        <v>6.88E-05</v>
      </c>
      <c r="AR151" s="23" t="s">
        <v>146</v>
      </c>
      <c r="AT151" s="23" t="s">
        <v>142</v>
      </c>
      <c r="AU151" s="23" t="s">
        <v>83</v>
      </c>
      <c r="AY151" s="23" t="s">
        <v>140</v>
      </c>
      <c r="BE151" s="199">
        <f>IF(N151="základní",J151,0)</f>
        <v>0</v>
      </c>
      <c r="BF151" s="199">
        <f>IF(N151="snížená",J151,0)</f>
        <v>0</v>
      </c>
      <c r="BG151" s="199">
        <f>IF(N151="zákl. přenesená",J151,0)</f>
        <v>0</v>
      </c>
      <c r="BH151" s="199">
        <f>IF(N151="sníž. přenesená",J151,0)</f>
        <v>0</v>
      </c>
      <c r="BI151" s="199">
        <f>IF(N151="nulová",J151,0)</f>
        <v>0</v>
      </c>
      <c r="BJ151" s="23" t="s">
        <v>81</v>
      </c>
      <c r="BK151" s="199">
        <f>ROUND(I151*H151,2)</f>
        <v>0</v>
      </c>
      <c r="BL151" s="23" t="s">
        <v>146</v>
      </c>
      <c r="BM151" s="23" t="s">
        <v>245</v>
      </c>
    </row>
    <row r="152" spans="2:47" s="1" customFormat="1" ht="96">
      <c r="B152" s="40"/>
      <c r="C152" s="62"/>
      <c r="D152" s="200" t="s">
        <v>148</v>
      </c>
      <c r="E152" s="62"/>
      <c r="F152" s="201" t="s">
        <v>232</v>
      </c>
      <c r="G152" s="62"/>
      <c r="H152" s="62"/>
      <c r="I152" s="159"/>
      <c r="J152" s="62"/>
      <c r="K152" s="62"/>
      <c r="L152" s="60"/>
      <c r="M152" s="202"/>
      <c r="N152" s="41"/>
      <c r="O152" s="41"/>
      <c r="P152" s="41"/>
      <c r="Q152" s="41"/>
      <c r="R152" s="41"/>
      <c r="S152" s="41"/>
      <c r="T152" s="77"/>
      <c r="AT152" s="23" t="s">
        <v>148</v>
      </c>
      <c r="AU152" s="23" t="s">
        <v>83</v>
      </c>
    </row>
    <row r="153" spans="2:51" s="11" customFormat="1" ht="12">
      <c r="B153" s="203"/>
      <c r="C153" s="204"/>
      <c r="D153" s="200" t="s">
        <v>150</v>
      </c>
      <c r="E153" s="205" t="s">
        <v>21</v>
      </c>
      <c r="F153" s="206" t="s">
        <v>240</v>
      </c>
      <c r="G153" s="204"/>
      <c r="H153" s="205" t="s">
        <v>21</v>
      </c>
      <c r="I153" s="207"/>
      <c r="J153" s="204"/>
      <c r="K153" s="204"/>
      <c r="L153" s="208"/>
      <c r="M153" s="209"/>
      <c r="N153" s="210"/>
      <c r="O153" s="210"/>
      <c r="P153" s="210"/>
      <c r="Q153" s="210"/>
      <c r="R153" s="210"/>
      <c r="S153" s="210"/>
      <c r="T153" s="211"/>
      <c r="AT153" s="212" t="s">
        <v>150</v>
      </c>
      <c r="AU153" s="212" t="s">
        <v>83</v>
      </c>
      <c r="AV153" s="11" t="s">
        <v>81</v>
      </c>
      <c r="AW153" s="11" t="s">
        <v>36</v>
      </c>
      <c r="AX153" s="11" t="s">
        <v>73</v>
      </c>
      <c r="AY153" s="212" t="s">
        <v>140</v>
      </c>
    </row>
    <row r="154" spans="2:51" s="12" customFormat="1" ht="12">
      <c r="B154" s="213"/>
      <c r="C154" s="214"/>
      <c r="D154" s="200" t="s">
        <v>150</v>
      </c>
      <c r="E154" s="215" t="s">
        <v>21</v>
      </c>
      <c r="F154" s="216" t="s">
        <v>246</v>
      </c>
      <c r="G154" s="214"/>
      <c r="H154" s="217">
        <v>6.88</v>
      </c>
      <c r="I154" s="218"/>
      <c r="J154" s="214"/>
      <c r="K154" s="214"/>
      <c r="L154" s="219"/>
      <c r="M154" s="220"/>
      <c r="N154" s="221"/>
      <c r="O154" s="221"/>
      <c r="P154" s="221"/>
      <c r="Q154" s="221"/>
      <c r="R154" s="221"/>
      <c r="S154" s="221"/>
      <c r="T154" s="222"/>
      <c r="AT154" s="223" t="s">
        <v>150</v>
      </c>
      <c r="AU154" s="223" t="s">
        <v>83</v>
      </c>
      <c r="AV154" s="12" t="s">
        <v>83</v>
      </c>
      <c r="AW154" s="12" t="s">
        <v>36</v>
      </c>
      <c r="AX154" s="12" t="s">
        <v>81</v>
      </c>
      <c r="AY154" s="223" t="s">
        <v>140</v>
      </c>
    </row>
    <row r="155" spans="2:65" s="1" customFormat="1" ht="22.8" customHeight="1">
      <c r="B155" s="40"/>
      <c r="C155" s="188" t="s">
        <v>247</v>
      </c>
      <c r="D155" s="188" t="s">
        <v>142</v>
      </c>
      <c r="E155" s="189" t="s">
        <v>248</v>
      </c>
      <c r="F155" s="190" t="s">
        <v>249</v>
      </c>
      <c r="G155" s="191" t="s">
        <v>158</v>
      </c>
      <c r="H155" s="192">
        <v>48.87</v>
      </c>
      <c r="I155" s="193"/>
      <c r="J155" s="194">
        <f>ROUND(I155*H155,2)</f>
        <v>0</v>
      </c>
      <c r="K155" s="190" t="s">
        <v>145</v>
      </c>
      <c r="L155" s="60"/>
      <c r="M155" s="195" t="s">
        <v>21</v>
      </c>
      <c r="N155" s="196" t="s">
        <v>44</v>
      </c>
      <c r="O155" s="41"/>
      <c r="P155" s="197">
        <f>O155*H155</f>
        <v>0</v>
      </c>
      <c r="Q155" s="197">
        <v>0.01357</v>
      </c>
      <c r="R155" s="197">
        <f>Q155*H155</f>
        <v>0.6631659</v>
      </c>
      <c r="S155" s="197">
        <v>1E-05</v>
      </c>
      <c r="T155" s="198">
        <f>S155*H155</f>
        <v>0.0004887</v>
      </c>
      <c r="AR155" s="23" t="s">
        <v>146</v>
      </c>
      <c r="AT155" s="23" t="s">
        <v>142</v>
      </c>
      <c r="AU155" s="23" t="s">
        <v>83</v>
      </c>
      <c r="AY155" s="23" t="s">
        <v>140</v>
      </c>
      <c r="BE155" s="199">
        <f>IF(N155="základní",J155,0)</f>
        <v>0</v>
      </c>
      <c r="BF155" s="199">
        <f>IF(N155="snížená",J155,0)</f>
        <v>0</v>
      </c>
      <c r="BG155" s="199">
        <f>IF(N155="zákl. přenesená",J155,0)</f>
        <v>0</v>
      </c>
      <c r="BH155" s="199">
        <f>IF(N155="sníž. přenesená",J155,0)</f>
        <v>0</v>
      </c>
      <c r="BI155" s="199">
        <f>IF(N155="nulová",J155,0)</f>
        <v>0</v>
      </c>
      <c r="BJ155" s="23" t="s">
        <v>81</v>
      </c>
      <c r="BK155" s="199">
        <f>ROUND(I155*H155,2)</f>
        <v>0</v>
      </c>
      <c r="BL155" s="23" t="s">
        <v>146</v>
      </c>
      <c r="BM155" s="23" t="s">
        <v>250</v>
      </c>
    </row>
    <row r="156" spans="2:47" s="1" customFormat="1" ht="96">
      <c r="B156" s="40"/>
      <c r="C156" s="62"/>
      <c r="D156" s="200" t="s">
        <v>148</v>
      </c>
      <c r="E156" s="62"/>
      <c r="F156" s="201" t="s">
        <v>232</v>
      </c>
      <c r="G156" s="62"/>
      <c r="H156" s="62"/>
      <c r="I156" s="159"/>
      <c r="J156" s="62"/>
      <c r="K156" s="62"/>
      <c r="L156" s="60"/>
      <c r="M156" s="202"/>
      <c r="N156" s="41"/>
      <c r="O156" s="41"/>
      <c r="P156" s="41"/>
      <c r="Q156" s="41"/>
      <c r="R156" s="41"/>
      <c r="S156" s="41"/>
      <c r="T156" s="77"/>
      <c r="AT156" s="23" t="s">
        <v>148</v>
      </c>
      <c r="AU156" s="23" t="s">
        <v>83</v>
      </c>
    </row>
    <row r="157" spans="2:51" s="11" customFormat="1" ht="12">
      <c r="B157" s="203"/>
      <c r="C157" s="204"/>
      <c r="D157" s="200" t="s">
        <v>150</v>
      </c>
      <c r="E157" s="205" t="s">
        <v>21</v>
      </c>
      <c r="F157" s="206" t="s">
        <v>233</v>
      </c>
      <c r="G157" s="204"/>
      <c r="H157" s="205" t="s">
        <v>21</v>
      </c>
      <c r="I157" s="207"/>
      <c r="J157" s="204"/>
      <c r="K157" s="204"/>
      <c r="L157" s="208"/>
      <c r="M157" s="209"/>
      <c r="N157" s="210"/>
      <c r="O157" s="210"/>
      <c r="P157" s="210"/>
      <c r="Q157" s="210"/>
      <c r="R157" s="210"/>
      <c r="S157" s="210"/>
      <c r="T157" s="211"/>
      <c r="AT157" s="212" t="s">
        <v>150</v>
      </c>
      <c r="AU157" s="212" t="s">
        <v>83</v>
      </c>
      <c r="AV157" s="11" t="s">
        <v>81</v>
      </c>
      <c r="AW157" s="11" t="s">
        <v>36</v>
      </c>
      <c r="AX157" s="11" t="s">
        <v>73</v>
      </c>
      <c r="AY157" s="212" t="s">
        <v>140</v>
      </c>
    </row>
    <row r="158" spans="2:51" s="12" customFormat="1" ht="24">
      <c r="B158" s="213"/>
      <c r="C158" s="214"/>
      <c r="D158" s="200" t="s">
        <v>150</v>
      </c>
      <c r="E158" s="215" t="s">
        <v>21</v>
      </c>
      <c r="F158" s="216" t="s">
        <v>251</v>
      </c>
      <c r="G158" s="214"/>
      <c r="H158" s="217">
        <v>30.27</v>
      </c>
      <c r="I158" s="218"/>
      <c r="J158" s="214"/>
      <c r="K158" s="214"/>
      <c r="L158" s="219"/>
      <c r="M158" s="220"/>
      <c r="N158" s="221"/>
      <c r="O158" s="221"/>
      <c r="P158" s="221"/>
      <c r="Q158" s="221"/>
      <c r="R158" s="221"/>
      <c r="S158" s="221"/>
      <c r="T158" s="222"/>
      <c r="AT158" s="223" t="s">
        <v>150</v>
      </c>
      <c r="AU158" s="223" t="s">
        <v>83</v>
      </c>
      <c r="AV158" s="12" t="s">
        <v>83</v>
      </c>
      <c r="AW158" s="12" t="s">
        <v>36</v>
      </c>
      <c r="AX158" s="12" t="s">
        <v>73</v>
      </c>
      <c r="AY158" s="223" t="s">
        <v>140</v>
      </c>
    </row>
    <row r="159" spans="2:51" s="12" customFormat="1" ht="12">
      <c r="B159" s="213"/>
      <c r="C159" s="214"/>
      <c r="D159" s="200" t="s">
        <v>150</v>
      </c>
      <c r="E159" s="215" t="s">
        <v>21</v>
      </c>
      <c r="F159" s="216" t="s">
        <v>252</v>
      </c>
      <c r="G159" s="214"/>
      <c r="H159" s="217">
        <v>5.8</v>
      </c>
      <c r="I159" s="218"/>
      <c r="J159" s="214"/>
      <c r="K159" s="214"/>
      <c r="L159" s="219"/>
      <c r="M159" s="220"/>
      <c r="N159" s="221"/>
      <c r="O159" s="221"/>
      <c r="P159" s="221"/>
      <c r="Q159" s="221"/>
      <c r="R159" s="221"/>
      <c r="S159" s="221"/>
      <c r="T159" s="222"/>
      <c r="AT159" s="223" t="s">
        <v>150</v>
      </c>
      <c r="AU159" s="223" t="s">
        <v>83</v>
      </c>
      <c r="AV159" s="12" t="s">
        <v>83</v>
      </c>
      <c r="AW159" s="12" t="s">
        <v>36</v>
      </c>
      <c r="AX159" s="12" t="s">
        <v>73</v>
      </c>
      <c r="AY159" s="223" t="s">
        <v>140</v>
      </c>
    </row>
    <row r="160" spans="2:51" s="12" customFormat="1" ht="12">
      <c r="B160" s="213"/>
      <c r="C160" s="214"/>
      <c r="D160" s="200" t="s">
        <v>150</v>
      </c>
      <c r="E160" s="215" t="s">
        <v>21</v>
      </c>
      <c r="F160" s="216" t="s">
        <v>253</v>
      </c>
      <c r="G160" s="214"/>
      <c r="H160" s="217">
        <v>0.62</v>
      </c>
      <c r="I160" s="218"/>
      <c r="J160" s="214"/>
      <c r="K160" s="214"/>
      <c r="L160" s="219"/>
      <c r="M160" s="220"/>
      <c r="N160" s="221"/>
      <c r="O160" s="221"/>
      <c r="P160" s="221"/>
      <c r="Q160" s="221"/>
      <c r="R160" s="221"/>
      <c r="S160" s="221"/>
      <c r="T160" s="222"/>
      <c r="AT160" s="223" t="s">
        <v>150</v>
      </c>
      <c r="AU160" s="223" t="s">
        <v>83</v>
      </c>
      <c r="AV160" s="12" t="s">
        <v>83</v>
      </c>
      <c r="AW160" s="12" t="s">
        <v>36</v>
      </c>
      <c r="AX160" s="12" t="s">
        <v>73</v>
      </c>
      <c r="AY160" s="223" t="s">
        <v>140</v>
      </c>
    </row>
    <row r="161" spans="2:51" s="12" customFormat="1" ht="12">
      <c r="B161" s="213"/>
      <c r="C161" s="214"/>
      <c r="D161" s="200" t="s">
        <v>150</v>
      </c>
      <c r="E161" s="215" t="s">
        <v>21</v>
      </c>
      <c r="F161" s="216" t="s">
        <v>254</v>
      </c>
      <c r="G161" s="214"/>
      <c r="H161" s="217">
        <v>0.72</v>
      </c>
      <c r="I161" s="218"/>
      <c r="J161" s="214"/>
      <c r="K161" s="214"/>
      <c r="L161" s="219"/>
      <c r="M161" s="220"/>
      <c r="N161" s="221"/>
      <c r="O161" s="221"/>
      <c r="P161" s="221"/>
      <c r="Q161" s="221"/>
      <c r="R161" s="221"/>
      <c r="S161" s="221"/>
      <c r="T161" s="222"/>
      <c r="AT161" s="223" t="s">
        <v>150</v>
      </c>
      <c r="AU161" s="223" t="s">
        <v>83</v>
      </c>
      <c r="AV161" s="12" t="s">
        <v>83</v>
      </c>
      <c r="AW161" s="12" t="s">
        <v>36</v>
      </c>
      <c r="AX161" s="12" t="s">
        <v>73</v>
      </c>
      <c r="AY161" s="223" t="s">
        <v>140</v>
      </c>
    </row>
    <row r="162" spans="2:51" s="11" customFormat="1" ht="12">
      <c r="B162" s="203"/>
      <c r="C162" s="204"/>
      <c r="D162" s="200" t="s">
        <v>150</v>
      </c>
      <c r="E162" s="205" t="s">
        <v>21</v>
      </c>
      <c r="F162" s="206" t="s">
        <v>255</v>
      </c>
      <c r="G162" s="204"/>
      <c r="H162" s="205" t="s">
        <v>21</v>
      </c>
      <c r="I162" s="207"/>
      <c r="J162" s="204"/>
      <c r="K162" s="204"/>
      <c r="L162" s="208"/>
      <c r="M162" s="209"/>
      <c r="N162" s="210"/>
      <c r="O162" s="210"/>
      <c r="P162" s="210"/>
      <c r="Q162" s="210"/>
      <c r="R162" s="210"/>
      <c r="S162" s="210"/>
      <c r="T162" s="211"/>
      <c r="AT162" s="212" t="s">
        <v>150</v>
      </c>
      <c r="AU162" s="212" t="s">
        <v>83</v>
      </c>
      <c r="AV162" s="11" t="s">
        <v>81</v>
      </c>
      <c r="AW162" s="11" t="s">
        <v>36</v>
      </c>
      <c r="AX162" s="11" t="s">
        <v>73</v>
      </c>
      <c r="AY162" s="212" t="s">
        <v>140</v>
      </c>
    </row>
    <row r="163" spans="2:51" s="12" customFormat="1" ht="12">
      <c r="B163" s="213"/>
      <c r="C163" s="214"/>
      <c r="D163" s="200" t="s">
        <v>150</v>
      </c>
      <c r="E163" s="215" t="s">
        <v>21</v>
      </c>
      <c r="F163" s="216" t="s">
        <v>256</v>
      </c>
      <c r="G163" s="214"/>
      <c r="H163" s="217">
        <v>2.4</v>
      </c>
      <c r="I163" s="218"/>
      <c r="J163" s="214"/>
      <c r="K163" s="214"/>
      <c r="L163" s="219"/>
      <c r="M163" s="220"/>
      <c r="N163" s="221"/>
      <c r="O163" s="221"/>
      <c r="P163" s="221"/>
      <c r="Q163" s="221"/>
      <c r="R163" s="221"/>
      <c r="S163" s="221"/>
      <c r="T163" s="222"/>
      <c r="AT163" s="223" t="s">
        <v>150</v>
      </c>
      <c r="AU163" s="223" t="s">
        <v>83</v>
      </c>
      <c r="AV163" s="12" t="s">
        <v>83</v>
      </c>
      <c r="AW163" s="12" t="s">
        <v>36</v>
      </c>
      <c r="AX163" s="12" t="s">
        <v>73</v>
      </c>
      <c r="AY163" s="223" t="s">
        <v>140</v>
      </c>
    </row>
    <row r="164" spans="2:51" s="12" customFormat="1" ht="12">
      <c r="B164" s="213"/>
      <c r="C164" s="214"/>
      <c r="D164" s="200" t="s">
        <v>150</v>
      </c>
      <c r="E164" s="215" t="s">
        <v>21</v>
      </c>
      <c r="F164" s="216" t="s">
        <v>257</v>
      </c>
      <c r="G164" s="214"/>
      <c r="H164" s="217">
        <v>6.09</v>
      </c>
      <c r="I164" s="218"/>
      <c r="J164" s="214"/>
      <c r="K164" s="214"/>
      <c r="L164" s="219"/>
      <c r="M164" s="220"/>
      <c r="N164" s="221"/>
      <c r="O164" s="221"/>
      <c r="P164" s="221"/>
      <c r="Q164" s="221"/>
      <c r="R164" s="221"/>
      <c r="S164" s="221"/>
      <c r="T164" s="222"/>
      <c r="AT164" s="223" t="s">
        <v>150</v>
      </c>
      <c r="AU164" s="223" t="s">
        <v>83</v>
      </c>
      <c r="AV164" s="12" t="s">
        <v>83</v>
      </c>
      <c r="AW164" s="12" t="s">
        <v>36</v>
      </c>
      <c r="AX164" s="12" t="s">
        <v>73</v>
      </c>
      <c r="AY164" s="223" t="s">
        <v>140</v>
      </c>
    </row>
    <row r="165" spans="2:51" s="12" customFormat="1" ht="12">
      <c r="B165" s="213"/>
      <c r="C165" s="214"/>
      <c r="D165" s="200" t="s">
        <v>150</v>
      </c>
      <c r="E165" s="215" t="s">
        <v>21</v>
      </c>
      <c r="F165" s="216" t="s">
        <v>258</v>
      </c>
      <c r="G165" s="214"/>
      <c r="H165" s="217">
        <v>2.47</v>
      </c>
      <c r="I165" s="218"/>
      <c r="J165" s="214"/>
      <c r="K165" s="214"/>
      <c r="L165" s="219"/>
      <c r="M165" s="220"/>
      <c r="N165" s="221"/>
      <c r="O165" s="221"/>
      <c r="P165" s="221"/>
      <c r="Q165" s="221"/>
      <c r="R165" s="221"/>
      <c r="S165" s="221"/>
      <c r="T165" s="222"/>
      <c r="AT165" s="223" t="s">
        <v>150</v>
      </c>
      <c r="AU165" s="223" t="s">
        <v>83</v>
      </c>
      <c r="AV165" s="12" t="s">
        <v>83</v>
      </c>
      <c r="AW165" s="12" t="s">
        <v>36</v>
      </c>
      <c r="AX165" s="12" t="s">
        <v>73</v>
      </c>
      <c r="AY165" s="223" t="s">
        <v>140</v>
      </c>
    </row>
    <row r="166" spans="2:51" s="12" customFormat="1" ht="12">
      <c r="B166" s="213"/>
      <c r="C166" s="214"/>
      <c r="D166" s="200" t="s">
        <v>150</v>
      </c>
      <c r="E166" s="215" t="s">
        <v>21</v>
      </c>
      <c r="F166" s="216" t="s">
        <v>259</v>
      </c>
      <c r="G166" s="214"/>
      <c r="H166" s="217">
        <v>0.5</v>
      </c>
      <c r="I166" s="218"/>
      <c r="J166" s="214"/>
      <c r="K166" s="214"/>
      <c r="L166" s="219"/>
      <c r="M166" s="220"/>
      <c r="N166" s="221"/>
      <c r="O166" s="221"/>
      <c r="P166" s="221"/>
      <c r="Q166" s="221"/>
      <c r="R166" s="221"/>
      <c r="S166" s="221"/>
      <c r="T166" s="222"/>
      <c r="AT166" s="223" t="s">
        <v>150</v>
      </c>
      <c r="AU166" s="223" t="s">
        <v>83</v>
      </c>
      <c r="AV166" s="12" t="s">
        <v>83</v>
      </c>
      <c r="AW166" s="12" t="s">
        <v>36</v>
      </c>
      <c r="AX166" s="12" t="s">
        <v>73</v>
      </c>
      <c r="AY166" s="223" t="s">
        <v>140</v>
      </c>
    </row>
    <row r="167" spans="2:51" s="13" customFormat="1" ht="12">
      <c r="B167" s="224"/>
      <c r="C167" s="225"/>
      <c r="D167" s="200" t="s">
        <v>150</v>
      </c>
      <c r="E167" s="226" t="s">
        <v>21</v>
      </c>
      <c r="F167" s="227" t="s">
        <v>155</v>
      </c>
      <c r="G167" s="225"/>
      <c r="H167" s="228">
        <v>48.87</v>
      </c>
      <c r="I167" s="229"/>
      <c r="J167" s="225"/>
      <c r="K167" s="225"/>
      <c r="L167" s="230"/>
      <c r="M167" s="231"/>
      <c r="N167" s="232"/>
      <c r="O167" s="232"/>
      <c r="P167" s="232"/>
      <c r="Q167" s="232"/>
      <c r="R167" s="232"/>
      <c r="S167" s="232"/>
      <c r="T167" s="233"/>
      <c r="AT167" s="234" t="s">
        <v>150</v>
      </c>
      <c r="AU167" s="234" t="s">
        <v>83</v>
      </c>
      <c r="AV167" s="13" t="s">
        <v>146</v>
      </c>
      <c r="AW167" s="13" t="s">
        <v>36</v>
      </c>
      <c r="AX167" s="13" t="s">
        <v>81</v>
      </c>
      <c r="AY167" s="234" t="s">
        <v>140</v>
      </c>
    </row>
    <row r="168" spans="2:65" s="1" customFormat="1" ht="14.4" customHeight="1">
      <c r="B168" s="40"/>
      <c r="C168" s="188" t="s">
        <v>260</v>
      </c>
      <c r="D168" s="188" t="s">
        <v>142</v>
      </c>
      <c r="E168" s="189" t="s">
        <v>261</v>
      </c>
      <c r="F168" s="190" t="s">
        <v>262</v>
      </c>
      <c r="G168" s="191" t="s">
        <v>91</v>
      </c>
      <c r="H168" s="192">
        <v>16.17</v>
      </c>
      <c r="I168" s="193"/>
      <c r="J168" s="194">
        <f>ROUND(I168*H168,2)</f>
        <v>0</v>
      </c>
      <c r="K168" s="190" t="s">
        <v>263</v>
      </c>
      <c r="L168" s="60"/>
      <c r="M168" s="195" t="s">
        <v>21</v>
      </c>
      <c r="N168" s="196" t="s">
        <v>44</v>
      </c>
      <c r="O168" s="41"/>
      <c r="P168" s="197">
        <f>O168*H168</f>
        <v>0</v>
      </c>
      <c r="Q168" s="197">
        <v>0</v>
      </c>
      <c r="R168" s="197">
        <f>Q168*H168</f>
        <v>0</v>
      </c>
      <c r="S168" s="197">
        <v>0</v>
      </c>
      <c r="T168" s="198">
        <f>S168*H168</f>
        <v>0</v>
      </c>
      <c r="AR168" s="23" t="s">
        <v>146</v>
      </c>
      <c r="AT168" s="23" t="s">
        <v>142</v>
      </c>
      <c r="AU168" s="23" t="s">
        <v>83</v>
      </c>
      <c r="AY168" s="23" t="s">
        <v>140</v>
      </c>
      <c r="BE168" s="199">
        <f>IF(N168="základní",J168,0)</f>
        <v>0</v>
      </c>
      <c r="BF168" s="199">
        <f>IF(N168="snížená",J168,0)</f>
        <v>0</v>
      </c>
      <c r="BG168" s="199">
        <f>IF(N168="zákl. přenesená",J168,0)</f>
        <v>0</v>
      </c>
      <c r="BH168" s="199">
        <f>IF(N168="sníž. přenesená",J168,0)</f>
        <v>0</v>
      </c>
      <c r="BI168" s="199">
        <f>IF(N168="nulová",J168,0)</f>
        <v>0</v>
      </c>
      <c r="BJ168" s="23" t="s">
        <v>81</v>
      </c>
      <c r="BK168" s="199">
        <f>ROUND(I168*H168,2)</f>
        <v>0</v>
      </c>
      <c r="BL168" s="23" t="s">
        <v>146</v>
      </c>
      <c r="BM168" s="23" t="s">
        <v>264</v>
      </c>
    </row>
    <row r="169" spans="2:51" s="12" customFormat="1" ht="12">
      <c r="B169" s="213"/>
      <c r="C169" s="214"/>
      <c r="D169" s="200" t="s">
        <v>150</v>
      </c>
      <c r="E169" s="215" t="s">
        <v>21</v>
      </c>
      <c r="F169" s="216" t="s">
        <v>265</v>
      </c>
      <c r="G169" s="214"/>
      <c r="H169" s="217">
        <v>10.85</v>
      </c>
      <c r="I169" s="218"/>
      <c r="J169" s="214"/>
      <c r="K169" s="214"/>
      <c r="L169" s="219"/>
      <c r="M169" s="220"/>
      <c r="N169" s="221"/>
      <c r="O169" s="221"/>
      <c r="P169" s="221"/>
      <c r="Q169" s="221"/>
      <c r="R169" s="221"/>
      <c r="S169" s="221"/>
      <c r="T169" s="222"/>
      <c r="AT169" s="223" t="s">
        <v>150</v>
      </c>
      <c r="AU169" s="223" t="s">
        <v>83</v>
      </c>
      <c r="AV169" s="12" t="s">
        <v>83</v>
      </c>
      <c r="AW169" s="12" t="s">
        <v>36</v>
      </c>
      <c r="AX169" s="12" t="s">
        <v>73</v>
      </c>
      <c r="AY169" s="223" t="s">
        <v>140</v>
      </c>
    </row>
    <row r="170" spans="2:51" s="12" customFormat="1" ht="12">
      <c r="B170" s="213"/>
      <c r="C170" s="214"/>
      <c r="D170" s="200" t="s">
        <v>150</v>
      </c>
      <c r="E170" s="215" t="s">
        <v>21</v>
      </c>
      <c r="F170" s="216" t="s">
        <v>266</v>
      </c>
      <c r="G170" s="214"/>
      <c r="H170" s="217">
        <v>5.32</v>
      </c>
      <c r="I170" s="218"/>
      <c r="J170" s="214"/>
      <c r="K170" s="214"/>
      <c r="L170" s="219"/>
      <c r="M170" s="220"/>
      <c r="N170" s="221"/>
      <c r="O170" s="221"/>
      <c r="P170" s="221"/>
      <c r="Q170" s="221"/>
      <c r="R170" s="221"/>
      <c r="S170" s="221"/>
      <c r="T170" s="222"/>
      <c r="AT170" s="223" t="s">
        <v>150</v>
      </c>
      <c r="AU170" s="223" t="s">
        <v>83</v>
      </c>
      <c r="AV170" s="12" t="s">
        <v>83</v>
      </c>
      <c r="AW170" s="12" t="s">
        <v>36</v>
      </c>
      <c r="AX170" s="12" t="s">
        <v>73</v>
      </c>
      <c r="AY170" s="223" t="s">
        <v>140</v>
      </c>
    </row>
    <row r="171" spans="2:51" s="13" customFormat="1" ht="12">
      <c r="B171" s="224"/>
      <c r="C171" s="225"/>
      <c r="D171" s="200" t="s">
        <v>150</v>
      </c>
      <c r="E171" s="226" t="s">
        <v>21</v>
      </c>
      <c r="F171" s="227" t="s">
        <v>155</v>
      </c>
      <c r="G171" s="225"/>
      <c r="H171" s="228">
        <v>16.17</v>
      </c>
      <c r="I171" s="229"/>
      <c r="J171" s="225"/>
      <c r="K171" s="225"/>
      <c r="L171" s="230"/>
      <c r="M171" s="231"/>
      <c r="N171" s="232"/>
      <c r="O171" s="232"/>
      <c r="P171" s="232"/>
      <c r="Q171" s="232"/>
      <c r="R171" s="232"/>
      <c r="S171" s="232"/>
      <c r="T171" s="233"/>
      <c r="AT171" s="234" t="s">
        <v>150</v>
      </c>
      <c r="AU171" s="234" t="s">
        <v>83</v>
      </c>
      <c r="AV171" s="13" t="s">
        <v>146</v>
      </c>
      <c r="AW171" s="13" t="s">
        <v>36</v>
      </c>
      <c r="AX171" s="13" t="s">
        <v>81</v>
      </c>
      <c r="AY171" s="234" t="s">
        <v>140</v>
      </c>
    </row>
    <row r="172" spans="2:63" s="10" customFormat="1" ht="29.85" customHeight="1">
      <c r="B172" s="172"/>
      <c r="C172" s="173"/>
      <c r="D172" s="174" t="s">
        <v>72</v>
      </c>
      <c r="E172" s="186" t="s">
        <v>171</v>
      </c>
      <c r="F172" s="186" t="s">
        <v>267</v>
      </c>
      <c r="G172" s="173"/>
      <c r="H172" s="173"/>
      <c r="I172" s="176"/>
      <c r="J172" s="187">
        <f>BK172</f>
        <v>0</v>
      </c>
      <c r="K172" s="173"/>
      <c r="L172" s="178"/>
      <c r="M172" s="179"/>
      <c r="N172" s="180"/>
      <c r="O172" s="180"/>
      <c r="P172" s="181">
        <f>SUM(P173:P181)</f>
        <v>0</v>
      </c>
      <c r="Q172" s="180"/>
      <c r="R172" s="181">
        <f>SUM(R173:R181)</f>
        <v>2.5524075</v>
      </c>
      <c r="S172" s="180"/>
      <c r="T172" s="182">
        <f>SUM(T173:T181)</f>
        <v>0</v>
      </c>
      <c r="AR172" s="183" t="s">
        <v>81</v>
      </c>
      <c r="AT172" s="184" t="s">
        <v>72</v>
      </c>
      <c r="AU172" s="184" t="s">
        <v>81</v>
      </c>
      <c r="AY172" s="183" t="s">
        <v>140</v>
      </c>
      <c r="BK172" s="185">
        <f>SUM(BK173:BK181)</f>
        <v>0</v>
      </c>
    </row>
    <row r="173" spans="2:65" s="1" customFormat="1" ht="22.8" customHeight="1">
      <c r="B173" s="40"/>
      <c r="C173" s="188" t="s">
        <v>268</v>
      </c>
      <c r="D173" s="188" t="s">
        <v>142</v>
      </c>
      <c r="E173" s="189" t="s">
        <v>269</v>
      </c>
      <c r="F173" s="190" t="s">
        <v>270</v>
      </c>
      <c r="G173" s="191" t="s">
        <v>91</v>
      </c>
      <c r="H173" s="192">
        <v>15.87</v>
      </c>
      <c r="I173" s="193"/>
      <c r="J173" s="194">
        <f>ROUND(I173*H173,2)</f>
        <v>0</v>
      </c>
      <c r="K173" s="190" t="s">
        <v>145</v>
      </c>
      <c r="L173" s="60"/>
      <c r="M173" s="195" t="s">
        <v>21</v>
      </c>
      <c r="N173" s="196" t="s">
        <v>44</v>
      </c>
      <c r="O173" s="41"/>
      <c r="P173" s="197">
        <f>O173*H173</f>
        <v>0</v>
      </c>
      <c r="Q173" s="197">
        <v>0</v>
      </c>
      <c r="R173" s="197">
        <f>Q173*H173</f>
        <v>0</v>
      </c>
      <c r="S173" s="197">
        <v>0</v>
      </c>
      <c r="T173" s="198">
        <f>S173*H173</f>
        <v>0</v>
      </c>
      <c r="AR173" s="23" t="s">
        <v>146</v>
      </c>
      <c r="AT173" s="23" t="s">
        <v>142</v>
      </c>
      <c r="AU173" s="23" t="s">
        <v>83</v>
      </c>
      <c r="AY173" s="23" t="s">
        <v>140</v>
      </c>
      <c r="BE173" s="199">
        <f>IF(N173="základní",J173,0)</f>
        <v>0</v>
      </c>
      <c r="BF173" s="199">
        <f>IF(N173="snížená",J173,0)</f>
        <v>0</v>
      </c>
      <c r="BG173" s="199">
        <f>IF(N173="zákl. přenesená",J173,0)</f>
        <v>0</v>
      </c>
      <c r="BH173" s="199">
        <f>IF(N173="sníž. přenesená",J173,0)</f>
        <v>0</v>
      </c>
      <c r="BI173" s="199">
        <f>IF(N173="nulová",J173,0)</f>
        <v>0</v>
      </c>
      <c r="BJ173" s="23" t="s">
        <v>81</v>
      </c>
      <c r="BK173" s="199">
        <f>ROUND(I173*H173,2)</f>
        <v>0</v>
      </c>
      <c r="BL173" s="23" t="s">
        <v>146</v>
      </c>
      <c r="BM173" s="23" t="s">
        <v>271</v>
      </c>
    </row>
    <row r="174" spans="2:51" s="12" customFormat="1" ht="12">
      <c r="B174" s="213"/>
      <c r="C174" s="214"/>
      <c r="D174" s="200" t="s">
        <v>150</v>
      </c>
      <c r="E174" s="215" t="s">
        <v>21</v>
      </c>
      <c r="F174" s="216" t="s">
        <v>272</v>
      </c>
      <c r="G174" s="214"/>
      <c r="H174" s="217">
        <v>15.87</v>
      </c>
      <c r="I174" s="218"/>
      <c r="J174" s="214"/>
      <c r="K174" s="214"/>
      <c r="L174" s="219"/>
      <c r="M174" s="220"/>
      <c r="N174" s="221"/>
      <c r="O174" s="221"/>
      <c r="P174" s="221"/>
      <c r="Q174" s="221"/>
      <c r="R174" s="221"/>
      <c r="S174" s="221"/>
      <c r="T174" s="222"/>
      <c r="AT174" s="223" t="s">
        <v>150</v>
      </c>
      <c r="AU174" s="223" t="s">
        <v>83</v>
      </c>
      <c r="AV174" s="12" t="s">
        <v>83</v>
      </c>
      <c r="AW174" s="12" t="s">
        <v>36</v>
      </c>
      <c r="AX174" s="12" t="s">
        <v>81</v>
      </c>
      <c r="AY174" s="223" t="s">
        <v>140</v>
      </c>
    </row>
    <row r="175" spans="2:65" s="1" customFormat="1" ht="57" customHeight="1">
      <c r="B175" s="40"/>
      <c r="C175" s="188" t="s">
        <v>273</v>
      </c>
      <c r="D175" s="188" t="s">
        <v>142</v>
      </c>
      <c r="E175" s="189" t="s">
        <v>274</v>
      </c>
      <c r="F175" s="190" t="s">
        <v>275</v>
      </c>
      <c r="G175" s="191" t="s">
        <v>91</v>
      </c>
      <c r="H175" s="192">
        <v>15.87</v>
      </c>
      <c r="I175" s="193"/>
      <c r="J175" s="194">
        <f>ROUND(I175*H175,2)</f>
        <v>0</v>
      </c>
      <c r="K175" s="190" t="s">
        <v>145</v>
      </c>
      <c r="L175" s="60"/>
      <c r="M175" s="195" t="s">
        <v>21</v>
      </c>
      <c r="N175" s="196" t="s">
        <v>44</v>
      </c>
      <c r="O175" s="41"/>
      <c r="P175" s="197">
        <f>O175*H175</f>
        <v>0</v>
      </c>
      <c r="Q175" s="197">
        <v>0.08425</v>
      </c>
      <c r="R175" s="197">
        <f>Q175*H175</f>
        <v>1.3370475</v>
      </c>
      <c r="S175" s="197">
        <v>0</v>
      </c>
      <c r="T175" s="198">
        <f>S175*H175</f>
        <v>0</v>
      </c>
      <c r="AR175" s="23" t="s">
        <v>146</v>
      </c>
      <c r="AT175" s="23" t="s">
        <v>142</v>
      </c>
      <c r="AU175" s="23" t="s">
        <v>83</v>
      </c>
      <c r="AY175" s="23" t="s">
        <v>140</v>
      </c>
      <c r="BE175" s="199">
        <f>IF(N175="základní",J175,0)</f>
        <v>0</v>
      </c>
      <c r="BF175" s="199">
        <f>IF(N175="snížená",J175,0)</f>
        <v>0</v>
      </c>
      <c r="BG175" s="199">
        <f>IF(N175="zákl. přenesená",J175,0)</f>
        <v>0</v>
      </c>
      <c r="BH175" s="199">
        <f>IF(N175="sníž. přenesená",J175,0)</f>
        <v>0</v>
      </c>
      <c r="BI175" s="199">
        <f>IF(N175="nulová",J175,0)</f>
        <v>0</v>
      </c>
      <c r="BJ175" s="23" t="s">
        <v>81</v>
      </c>
      <c r="BK175" s="199">
        <f>ROUND(I175*H175,2)</f>
        <v>0</v>
      </c>
      <c r="BL175" s="23" t="s">
        <v>146</v>
      </c>
      <c r="BM175" s="23" t="s">
        <v>276</v>
      </c>
    </row>
    <row r="176" spans="2:47" s="1" customFormat="1" ht="180">
      <c r="B176" s="40"/>
      <c r="C176" s="62"/>
      <c r="D176" s="200" t="s">
        <v>148</v>
      </c>
      <c r="E176" s="62"/>
      <c r="F176" s="201" t="s">
        <v>277</v>
      </c>
      <c r="G176" s="62"/>
      <c r="H176" s="62"/>
      <c r="I176" s="159"/>
      <c r="J176" s="62"/>
      <c r="K176" s="62"/>
      <c r="L176" s="60"/>
      <c r="M176" s="202"/>
      <c r="N176" s="41"/>
      <c r="O176" s="41"/>
      <c r="P176" s="41"/>
      <c r="Q176" s="41"/>
      <c r="R176" s="41"/>
      <c r="S176" s="41"/>
      <c r="T176" s="77"/>
      <c r="AT176" s="23" t="s">
        <v>148</v>
      </c>
      <c r="AU176" s="23" t="s">
        <v>83</v>
      </c>
    </row>
    <row r="177" spans="2:65" s="1" customFormat="1" ht="14.4" customHeight="1">
      <c r="B177" s="40"/>
      <c r="C177" s="236" t="s">
        <v>9</v>
      </c>
      <c r="D177" s="236" t="s">
        <v>221</v>
      </c>
      <c r="E177" s="237" t="s">
        <v>278</v>
      </c>
      <c r="F177" s="238" t="s">
        <v>279</v>
      </c>
      <c r="G177" s="239" t="s">
        <v>91</v>
      </c>
      <c r="H177" s="240">
        <v>6.752</v>
      </c>
      <c r="I177" s="241"/>
      <c r="J177" s="242">
        <f>ROUND(I177*H177,2)</f>
        <v>0</v>
      </c>
      <c r="K177" s="238" t="s">
        <v>145</v>
      </c>
      <c r="L177" s="243"/>
      <c r="M177" s="244" t="s">
        <v>21</v>
      </c>
      <c r="N177" s="245" t="s">
        <v>44</v>
      </c>
      <c r="O177" s="41"/>
      <c r="P177" s="197">
        <f>O177*H177</f>
        <v>0</v>
      </c>
      <c r="Q177" s="197">
        <v>0.18</v>
      </c>
      <c r="R177" s="197">
        <f>Q177*H177</f>
        <v>1.21536</v>
      </c>
      <c r="S177" s="197">
        <v>0</v>
      </c>
      <c r="T177" s="198">
        <f>S177*H177</f>
        <v>0</v>
      </c>
      <c r="AR177" s="23" t="s">
        <v>186</v>
      </c>
      <c r="AT177" s="23" t="s">
        <v>221</v>
      </c>
      <c r="AU177" s="23" t="s">
        <v>83</v>
      </c>
      <c r="AY177" s="23" t="s">
        <v>140</v>
      </c>
      <c r="BE177" s="199">
        <f>IF(N177="základní",J177,0)</f>
        <v>0</v>
      </c>
      <c r="BF177" s="199">
        <f>IF(N177="snížená",J177,0)</f>
        <v>0</v>
      </c>
      <c r="BG177" s="199">
        <f>IF(N177="zákl. přenesená",J177,0)</f>
        <v>0</v>
      </c>
      <c r="BH177" s="199">
        <f>IF(N177="sníž. přenesená",J177,0)</f>
        <v>0</v>
      </c>
      <c r="BI177" s="199">
        <f>IF(N177="nulová",J177,0)</f>
        <v>0</v>
      </c>
      <c r="BJ177" s="23" t="s">
        <v>81</v>
      </c>
      <c r="BK177" s="199">
        <f>ROUND(I177*H177,2)</f>
        <v>0</v>
      </c>
      <c r="BL177" s="23" t="s">
        <v>146</v>
      </c>
      <c r="BM177" s="23" t="s">
        <v>280</v>
      </c>
    </row>
    <row r="178" spans="2:51" s="12" customFormat="1" ht="12">
      <c r="B178" s="213"/>
      <c r="C178" s="214"/>
      <c r="D178" s="200" t="s">
        <v>150</v>
      </c>
      <c r="E178" s="215" t="s">
        <v>21</v>
      </c>
      <c r="F178" s="216" t="s">
        <v>281</v>
      </c>
      <c r="G178" s="214"/>
      <c r="H178" s="217">
        <v>15.87</v>
      </c>
      <c r="I178" s="218"/>
      <c r="J178" s="214"/>
      <c r="K178" s="214"/>
      <c r="L178" s="219"/>
      <c r="M178" s="220"/>
      <c r="N178" s="221"/>
      <c r="O178" s="221"/>
      <c r="P178" s="221"/>
      <c r="Q178" s="221"/>
      <c r="R178" s="221"/>
      <c r="S178" s="221"/>
      <c r="T178" s="222"/>
      <c r="AT178" s="223" t="s">
        <v>150</v>
      </c>
      <c r="AU178" s="223" t="s">
        <v>83</v>
      </c>
      <c r="AV178" s="12" t="s">
        <v>83</v>
      </c>
      <c r="AW178" s="12" t="s">
        <v>36</v>
      </c>
      <c r="AX178" s="12" t="s">
        <v>73</v>
      </c>
      <c r="AY178" s="223" t="s">
        <v>140</v>
      </c>
    </row>
    <row r="179" spans="2:51" s="12" customFormat="1" ht="12">
      <c r="B179" s="213"/>
      <c r="C179" s="214"/>
      <c r="D179" s="200" t="s">
        <v>150</v>
      </c>
      <c r="E179" s="215" t="s">
        <v>21</v>
      </c>
      <c r="F179" s="216" t="s">
        <v>282</v>
      </c>
      <c r="G179" s="214"/>
      <c r="H179" s="217">
        <v>-9.618</v>
      </c>
      <c r="I179" s="218"/>
      <c r="J179" s="214"/>
      <c r="K179" s="214"/>
      <c r="L179" s="219"/>
      <c r="M179" s="220"/>
      <c r="N179" s="221"/>
      <c r="O179" s="221"/>
      <c r="P179" s="221"/>
      <c r="Q179" s="221"/>
      <c r="R179" s="221"/>
      <c r="S179" s="221"/>
      <c r="T179" s="222"/>
      <c r="AT179" s="223" t="s">
        <v>150</v>
      </c>
      <c r="AU179" s="223" t="s">
        <v>83</v>
      </c>
      <c r="AV179" s="12" t="s">
        <v>83</v>
      </c>
      <c r="AW179" s="12" t="s">
        <v>36</v>
      </c>
      <c r="AX179" s="12" t="s">
        <v>73</v>
      </c>
      <c r="AY179" s="223" t="s">
        <v>140</v>
      </c>
    </row>
    <row r="180" spans="2:51" s="13" customFormat="1" ht="12">
      <c r="B180" s="224"/>
      <c r="C180" s="225"/>
      <c r="D180" s="200" t="s">
        <v>150</v>
      </c>
      <c r="E180" s="226" t="s">
        <v>21</v>
      </c>
      <c r="F180" s="227" t="s">
        <v>155</v>
      </c>
      <c r="G180" s="225"/>
      <c r="H180" s="228">
        <v>6.252</v>
      </c>
      <c r="I180" s="229"/>
      <c r="J180" s="225"/>
      <c r="K180" s="225"/>
      <c r="L180" s="230"/>
      <c r="M180" s="231"/>
      <c r="N180" s="232"/>
      <c r="O180" s="232"/>
      <c r="P180" s="232"/>
      <c r="Q180" s="232"/>
      <c r="R180" s="232"/>
      <c r="S180" s="232"/>
      <c r="T180" s="233"/>
      <c r="AT180" s="234" t="s">
        <v>150</v>
      </c>
      <c r="AU180" s="234" t="s">
        <v>83</v>
      </c>
      <c r="AV180" s="13" t="s">
        <v>146</v>
      </c>
      <c r="AW180" s="13" t="s">
        <v>36</v>
      </c>
      <c r="AX180" s="13" t="s">
        <v>81</v>
      </c>
      <c r="AY180" s="234" t="s">
        <v>140</v>
      </c>
    </row>
    <row r="181" spans="2:51" s="12" customFormat="1" ht="12">
      <c r="B181" s="213"/>
      <c r="C181" s="214"/>
      <c r="D181" s="200" t="s">
        <v>150</v>
      </c>
      <c r="E181" s="214"/>
      <c r="F181" s="216" t="s">
        <v>283</v>
      </c>
      <c r="G181" s="214"/>
      <c r="H181" s="217">
        <v>6.752</v>
      </c>
      <c r="I181" s="218"/>
      <c r="J181" s="214"/>
      <c r="K181" s="214"/>
      <c r="L181" s="219"/>
      <c r="M181" s="220"/>
      <c r="N181" s="221"/>
      <c r="O181" s="221"/>
      <c r="P181" s="221"/>
      <c r="Q181" s="221"/>
      <c r="R181" s="221"/>
      <c r="S181" s="221"/>
      <c r="T181" s="222"/>
      <c r="AT181" s="223" t="s">
        <v>150</v>
      </c>
      <c r="AU181" s="223" t="s">
        <v>83</v>
      </c>
      <c r="AV181" s="12" t="s">
        <v>83</v>
      </c>
      <c r="AW181" s="12" t="s">
        <v>6</v>
      </c>
      <c r="AX181" s="12" t="s">
        <v>81</v>
      </c>
      <c r="AY181" s="223" t="s">
        <v>140</v>
      </c>
    </row>
    <row r="182" spans="2:63" s="10" customFormat="1" ht="29.85" customHeight="1">
      <c r="B182" s="172"/>
      <c r="C182" s="173"/>
      <c r="D182" s="174" t="s">
        <v>72</v>
      </c>
      <c r="E182" s="186" t="s">
        <v>176</v>
      </c>
      <c r="F182" s="186" t="s">
        <v>284</v>
      </c>
      <c r="G182" s="173"/>
      <c r="H182" s="173"/>
      <c r="I182" s="176"/>
      <c r="J182" s="187">
        <f>BK182</f>
        <v>0</v>
      </c>
      <c r="K182" s="173"/>
      <c r="L182" s="178"/>
      <c r="M182" s="179"/>
      <c r="N182" s="180"/>
      <c r="O182" s="180"/>
      <c r="P182" s="181">
        <f>SUM(P183:P259)</f>
        <v>0</v>
      </c>
      <c r="Q182" s="180"/>
      <c r="R182" s="181">
        <f>SUM(R183:R259)</f>
        <v>17.08053394</v>
      </c>
      <c r="S182" s="180"/>
      <c r="T182" s="182">
        <f>SUM(T183:T259)</f>
        <v>0</v>
      </c>
      <c r="AR182" s="183" t="s">
        <v>81</v>
      </c>
      <c r="AT182" s="184" t="s">
        <v>72</v>
      </c>
      <c r="AU182" s="184" t="s">
        <v>81</v>
      </c>
      <c r="AY182" s="183" t="s">
        <v>140</v>
      </c>
      <c r="BK182" s="185">
        <f>SUM(BK183:BK259)</f>
        <v>0</v>
      </c>
    </row>
    <row r="183" spans="2:65" s="1" customFormat="1" ht="34.2" customHeight="1">
      <c r="B183" s="40"/>
      <c r="C183" s="188" t="s">
        <v>285</v>
      </c>
      <c r="D183" s="188" t="s">
        <v>142</v>
      </c>
      <c r="E183" s="189" t="s">
        <v>286</v>
      </c>
      <c r="F183" s="190" t="s">
        <v>287</v>
      </c>
      <c r="G183" s="191" t="s">
        <v>91</v>
      </c>
      <c r="H183" s="192">
        <v>20.88</v>
      </c>
      <c r="I183" s="193"/>
      <c r="J183" s="194">
        <f>ROUND(I183*H183,2)</f>
        <v>0</v>
      </c>
      <c r="K183" s="190" t="s">
        <v>145</v>
      </c>
      <c r="L183" s="60"/>
      <c r="M183" s="195" t="s">
        <v>21</v>
      </c>
      <c r="N183" s="196" t="s">
        <v>44</v>
      </c>
      <c r="O183" s="41"/>
      <c r="P183" s="197">
        <f>O183*H183</f>
        <v>0</v>
      </c>
      <c r="Q183" s="197">
        <v>0.01838</v>
      </c>
      <c r="R183" s="197">
        <f>Q183*H183</f>
        <v>0.3837744</v>
      </c>
      <c r="S183" s="197">
        <v>0</v>
      </c>
      <c r="T183" s="198">
        <f>S183*H183</f>
        <v>0</v>
      </c>
      <c r="AR183" s="23" t="s">
        <v>146</v>
      </c>
      <c r="AT183" s="23" t="s">
        <v>142</v>
      </c>
      <c r="AU183" s="23" t="s">
        <v>83</v>
      </c>
      <c r="AY183" s="23" t="s">
        <v>140</v>
      </c>
      <c r="BE183" s="199">
        <f>IF(N183="základní",J183,0)</f>
        <v>0</v>
      </c>
      <c r="BF183" s="199">
        <f>IF(N183="snížená",J183,0)</f>
        <v>0</v>
      </c>
      <c r="BG183" s="199">
        <f>IF(N183="zákl. přenesená",J183,0)</f>
        <v>0</v>
      </c>
      <c r="BH183" s="199">
        <f>IF(N183="sníž. přenesená",J183,0)</f>
        <v>0</v>
      </c>
      <c r="BI183" s="199">
        <f>IF(N183="nulová",J183,0)</f>
        <v>0</v>
      </c>
      <c r="BJ183" s="23" t="s">
        <v>81</v>
      </c>
      <c r="BK183" s="199">
        <f>ROUND(I183*H183,2)</f>
        <v>0</v>
      </c>
      <c r="BL183" s="23" t="s">
        <v>146</v>
      </c>
      <c r="BM183" s="23" t="s">
        <v>288</v>
      </c>
    </row>
    <row r="184" spans="2:47" s="1" customFormat="1" ht="96">
      <c r="B184" s="40"/>
      <c r="C184" s="62"/>
      <c r="D184" s="200" t="s">
        <v>148</v>
      </c>
      <c r="E184" s="62"/>
      <c r="F184" s="201" t="s">
        <v>289</v>
      </c>
      <c r="G184" s="62"/>
      <c r="H184" s="62"/>
      <c r="I184" s="159"/>
      <c r="J184" s="62"/>
      <c r="K184" s="62"/>
      <c r="L184" s="60"/>
      <c r="M184" s="202"/>
      <c r="N184" s="41"/>
      <c r="O184" s="41"/>
      <c r="P184" s="41"/>
      <c r="Q184" s="41"/>
      <c r="R184" s="41"/>
      <c r="S184" s="41"/>
      <c r="T184" s="77"/>
      <c r="AT184" s="23" t="s">
        <v>148</v>
      </c>
      <c r="AU184" s="23" t="s">
        <v>83</v>
      </c>
    </row>
    <row r="185" spans="2:51" s="12" customFormat="1" ht="12">
      <c r="B185" s="213"/>
      <c r="C185" s="214"/>
      <c r="D185" s="200" t="s">
        <v>150</v>
      </c>
      <c r="E185" s="215" t="s">
        <v>21</v>
      </c>
      <c r="F185" s="216" t="s">
        <v>290</v>
      </c>
      <c r="G185" s="214"/>
      <c r="H185" s="217">
        <v>5.9</v>
      </c>
      <c r="I185" s="218"/>
      <c r="J185" s="214"/>
      <c r="K185" s="214"/>
      <c r="L185" s="219"/>
      <c r="M185" s="220"/>
      <c r="N185" s="221"/>
      <c r="O185" s="221"/>
      <c r="P185" s="221"/>
      <c r="Q185" s="221"/>
      <c r="R185" s="221"/>
      <c r="S185" s="221"/>
      <c r="T185" s="222"/>
      <c r="AT185" s="223" t="s">
        <v>150</v>
      </c>
      <c r="AU185" s="223" t="s">
        <v>83</v>
      </c>
      <c r="AV185" s="12" t="s">
        <v>83</v>
      </c>
      <c r="AW185" s="12" t="s">
        <v>36</v>
      </c>
      <c r="AX185" s="12" t="s">
        <v>73</v>
      </c>
      <c r="AY185" s="223" t="s">
        <v>140</v>
      </c>
    </row>
    <row r="186" spans="2:51" s="12" customFormat="1" ht="12">
      <c r="B186" s="213"/>
      <c r="C186" s="214"/>
      <c r="D186" s="200" t="s">
        <v>150</v>
      </c>
      <c r="E186" s="215" t="s">
        <v>21</v>
      </c>
      <c r="F186" s="216" t="s">
        <v>291</v>
      </c>
      <c r="G186" s="214"/>
      <c r="H186" s="217">
        <v>14.98</v>
      </c>
      <c r="I186" s="218"/>
      <c r="J186" s="214"/>
      <c r="K186" s="214"/>
      <c r="L186" s="219"/>
      <c r="M186" s="220"/>
      <c r="N186" s="221"/>
      <c r="O186" s="221"/>
      <c r="P186" s="221"/>
      <c r="Q186" s="221"/>
      <c r="R186" s="221"/>
      <c r="S186" s="221"/>
      <c r="T186" s="222"/>
      <c r="AT186" s="223" t="s">
        <v>150</v>
      </c>
      <c r="AU186" s="223" t="s">
        <v>83</v>
      </c>
      <c r="AV186" s="12" t="s">
        <v>83</v>
      </c>
      <c r="AW186" s="12" t="s">
        <v>36</v>
      </c>
      <c r="AX186" s="12" t="s">
        <v>73</v>
      </c>
      <c r="AY186" s="223" t="s">
        <v>140</v>
      </c>
    </row>
    <row r="187" spans="2:51" s="13" customFormat="1" ht="12">
      <c r="B187" s="224"/>
      <c r="C187" s="225"/>
      <c r="D187" s="200" t="s">
        <v>150</v>
      </c>
      <c r="E187" s="226" t="s">
        <v>21</v>
      </c>
      <c r="F187" s="227" t="s">
        <v>155</v>
      </c>
      <c r="G187" s="225"/>
      <c r="H187" s="228">
        <v>20.88</v>
      </c>
      <c r="I187" s="229"/>
      <c r="J187" s="225"/>
      <c r="K187" s="225"/>
      <c r="L187" s="230"/>
      <c r="M187" s="231"/>
      <c r="N187" s="232"/>
      <c r="O187" s="232"/>
      <c r="P187" s="232"/>
      <c r="Q187" s="232"/>
      <c r="R187" s="232"/>
      <c r="S187" s="232"/>
      <c r="T187" s="233"/>
      <c r="AT187" s="234" t="s">
        <v>150</v>
      </c>
      <c r="AU187" s="234" t="s">
        <v>83</v>
      </c>
      <c r="AV187" s="13" t="s">
        <v>146</v>
      </c>
      <c r="AW187" s="13" t="s">
        <v>36</v>
      </c>
      <c r="AX187" s="13" t="s">
        <v>81</v>
      </c>
      <c r="AY187" s="234" t="s">
        <v>140</v>
      </c>
    </row>
    <row r="188" spans="2:65" s="1" customFormat="1" ht="34.2" customHeight="1">
      <c r="B188" s="40"/>
      <c r="C188" s="188" t="s">
        <v>292</v>
      </c>
      <c r="D188" s="188" t="s">
        <v>142</v>
      </c>
      <c r="E188" s="189" t="s">
        <v>293</v>
      </c>
      <c r="F188" s="190" t="s">
        <v>294</v>
      </c>
      <c r="G188" s="191" t="s">
        <v>91</v>
      </c>
      <c r="H188" s="192">
        <v>41.76</v>
      </c>
      <c r="I188" s="193"/>
      <c r="J188" s="194">
        <f>ROUND(I188*H188,2)</f>
        <v>0</v>
      </c>
      <c r="K188" s="190" t="s">
        <v>145</v>
      </c>
      <c r="L188" s="60"/>
      <c r="M188" s="195" t="s">
        <v>21</v>
      </c>
      <c r="N188" s="196" t="s">
        <v>44</v>
      </c>
      <c r="O188" s="41"/>
      <c r="P188" s="197">
        <f>O188*H188</f>
        <v>0</v>
      </c>
      <c r="Q188" s="197">
        <v>0.0079</v>
      </c>
      <c r="R188" s="197">
        <f>Q188*H188</f>
        <v>0.32990400000000003</v>
      </c>
      <c r="S188" s="197">
        <v>0</v>
      </c>
      <c r="T188" s="198">
        <f>S188*H188</f>
        <v>0</v>
      </c>
      <c r="AR188" s="23" t="s">
        <v>146</v>
      </c>
      <c r="AT188" s="23" t="s">
        <v>142</v>
      </c>
      <c r="AU188" s="23" t="s">
        <v>83</v>
      </c>
      <c r="AY188" s="23" t="s">
        <v>140</v>
      </c>
      <c r="BE188" s="199">
        <f>IF(N188="základní",J188,0)</f>
        <v>0</v>
      </c>
      <c r="BF188" s="199">
        <f>IF(N188="snížená",J188,0)</f>
        <v>0</v>
      </c>
      <c r="BG188" s="199">
        <f>IF(N188="zákl. přenesená",J188,0)</f>
        <v>0</v>
      </c>
      <c r="BH188" s="199">
        <f>IF(N188="sníž. přenesená",J188,0)</f>
        <v>0</v>
      </c>
      <c r="BI188" s="199">
        <f>IF(N188="nulová",J188,0)</f>
        <v>0</v>
      </c>
      <c r="BJ188" s="23" t="s">
        <v>81</v>
      </c>
      <c r="BK188" s="199">
        <f>ROUND(I188*H188,2)</f>
        <v>0</v>
      </c>
      <c r="BL188" s="23" t="s">
        <v>146</v>
      </c>
      <c r="BM188" s="23" t="s">
        <v>295</v>
      </c>
    </row>
    <row r="189" spans="2:47" s="1" customFormat="1" ht="96">
      <c r="B189" s="40"/>
      <c r="C189" s="62"/>
      <c r="D189" s="200" t="s">
        <v>148</v>
      </c>
      <c r="E189" s="62"/>
      <c r="F189" s="201" t="s">
        <v>289</v>
      </c>
      <c r="G189" s="62"/>
      <c r="H189" s="62"/>
      <c r="I189" s="159"/>
      <c r="J189" s="62"/>
      <c r="K189" s="62"/>
      <c r="L189" s="60"/>
      <c r="M189" s="202"/>
      <c r="N189" s="41"/>
      <c r="O189" s="41"/>
      <c r="P189" s="41"/>
      <c r="Q189" s="41"/>
      <c r="R189" s="41"/>
      <c r="S189" s="41"/>
      <c r="T189" s="77"/>
      <c r="AT189" s="23" t="s">
        <v>148</v>
      </c>
      <c r="AU189" s="23" t="s">
        <v>83</v>
      </c>
    </row>
    <row r="190" spans="2:51" s="12" customFormat="1" ht="12">
      <c r="B190" s="213"/>
      <c r="C190" s="214"/>
      <c r="D190" s="200" t="s">
        <v>150</v>
      </c>
      <c r="E190" s="215" t="s">
        <v>21</v>
      </c>
      <c r="F190" s="216" t="s">
        <v>296</v>
      </c>
      <c r="G190" s="214"/>
      <c r="H190" s="217">
        <v>11.8</v>
      </c>
      <c r="I190" s="218"/>
      <c r="J190" s="214"/>
      <c r="K190" s="214"/>
      <c r="L190" s="219"/>
      <c r="M190" s="220"/>
      <c r="N190" s="221"/>
      <c r="O190" s="221"/>
      <c r="P190" s="221"/>
      <c r="Q190" s="221"/>
      <c r="R190" s="221"/>
      <c r="S190" s="221"/>
      <c r="T190" s="222"/>
      <c r="AT190" s="223" t="s">
        <v>150</v>
      </c>
      <c r="AU190" s="223" t="s">
        <v>83</v>
      </c>
      <c r="AV190" s="12" t="s">
        <v>83</v>
      </c>
      <c r="AW190" s="12" t="s">
        <v>36</v>
      </c>
      <c r="AX190" s="12" t="s">
        <v>73</v>
      </c>
      <c r="AY190" s="223" t="s">
        <v>140</v>
      </c>
    </row>
    <row r="191" spans="2:51" s="12" customFormat="1" ht="12">
      <c r="B191" s="213"/>
      <c r="C191" s="214"/>
      <c r="D191" s="200" t="s">
        <v>150</v>
      </c>
      <c r="E191" s="215" t="s">
        <v>21</v>
      </c>
      <c r="F191" s="216" t="s">
        <v>297</v>
      </c>
      <c r="G191" s="214"/>
      <c r="H191" s="217">
        <v>29.96</v>
      </c>
      <c r="I191" s="218"/>
      <c r="J191" s="214"/>
      <c r="K191" s="214"/>
      <c r="L191" s="219"/>
      <c r="M191" s="220"/>
      <c r="N191" s="221"/>
      <c r="O191" s="221"/>
      <c r="P191" s="221"/>
      <c r="Q191" s="221"/>
      <c r="R191" s="221"/>
      <c r="S191" s="221"/>
      <c r="T191" s="222"/>
      <c r="AT191" s="223" t="s">
        <v>150</v>
      </c>
      <c r="AU191" s="223" t="s">
        <v>83</v>
      </c>
      <c r="AV191" s="12" t="s">
        <v>83</v>
      </c>
      <c r="AW191" s="12" t="s">
        <v>36</v>
      </c>
      <c r="AX191" s="12" t="s">
        <v>73</v>
      </c>
      <c r="AY191" s="223" t="s">
        <v>140</v>
      </c>
    </row>
    <row r="192" spans="2:51" s="13" customFormat="1" ht="12">
      <c r="B192" s="224"/>
      <c r="C192" s="225"/>
      <c r="D192" s="200" t="s">
        <v>150</v>
      </c>
      <c r="E192" s="226" t="s">
        <v>21</v>
      </c>
      <c r="F192" s="227" t="s">
        <v>155</v>
      </c>
      <c r="G192" s="225"/>
      <c r="H192" s="228">
        <v>41.76</v>
      </c>
      <c r="I192" s="229"/>
      <c r="J192" s="225"/>
      <c r="K192" s="225"/>
      <c r="L192" s="230"/>
      <c r="M192" s="231"/>
      <c r="N192" s="232"/>
      <c r="O192" s="232"/>
      <c r="P192" s="232"/>
      <c r="Q192" s="232"/>
      <c r="R192" s="232"/>
      <c r="S192" s="232"/>
      <c r="T192" s="233"/>
      <c r="AT192" s="234" t="s">
        <v>150</v>
      </c>
      <c r="AU192" s="234" t="s">
        <v>83</v>
      </c>
      <c r="AV192" s="13" t="s">
        <v>146</v>
      </c>
      <c r="AW192" s="13" t="s">
        <v>36</v>
      </c>
      <c r="AX192" s="13" t="s">
        <v>81</v>
      </c>
      <c r="AY192" s="234" t="s">
        <v>140</v>
      </c>
    </row>
    <row r="193" spans="2:65" s="1" customFormat="1" ht="22.8" customHeight="1">
      <c r="B193" s="40"/>
      <c r="C193" s="188" t="s">
        <v>298</v>
      </c>
      <c r="D193" s="188" t="s">
        <v>142</v>
      </c>
      <c r="E193" s="189" t="s">
        <v>299</v>
      </c>
      <c r="F193" s="190" t="s">
        <v>300</v>
      </c>
      <c r="G193" s="191" t="s">
        <v>91</v>
      </c>
      <c r="H193" s="192">
        <v>6.276</v>
      </c>
      <c r="I193" s="193"/>
      <c r="J193" s="194">
        <f>ROUND(I193*H193,2)</f>
        <v>0</v>
      </c>
      <c r="K193" s="190" t="s">
        <v>145</v>
      </c>
      <c r="L193" s="60"/>
      <c r="M193" s="195" t="s">
        <v>21</v>
      </c>
      <c r="N193" s="196" t="s">
        <v>44</v>
      </c>
      <c r="O193" s="41"/>
      <c r="P193" s="197">
        <f>O193*H193</f>
        <v>0</v>
      </c>
      <c r="Q193" s="197">
        <v>0.021</v>
      </c>
      <c r="R193" s="197">
        <f>Q193*H193</f>
        <v>0.131796</v>
      </c>
      <c r="S193" s="197">
        <v>0</v>
      </c>
      <c r="T193" s="198">
        <f>S193*H193</f>
        <v>0</v>
      </c>
      <c r="AR193" s="23" t="s">
        <v>146</v>
      </c>
      <c r="AT193" s="23" t="s">
        <v>142</v>
      </c>
      <c r="AU193" s="23" t="s">
        <v>83</v>
      </c>
      <c r="AY193" s="23" t="s">
        <v>140</v>
      </c>
      <c r="BE193" s="199">
        <f>IF(N193="základní",J193,0)</f>
        <v>0</v>
      </c>
      <c r="BF193" s="199">
        <f>IF(N193="snížená",J193,0)</f>
        <v>0</v>
      </c>
      <c r="BG193" s="199">
        <f>IF(N193="zákl. přenesená",J193,0)</f>
        <v>0</v>
      </c>
      <c r="BH193" s="199">
        <f>IF(N193="sníž. přenesená",J193,0)</f>
        <v>0</v>
      </c>
      <c r="BI193" s="199">
        <f>IF(N193="nulová",J193,0)</f>
        <v>0</v>
      </c>
      <c r="BJ193" s="23" t="s">
        <v>81</v>
      </c>
      <c r="BK193" s="199">
        <f>ROUND(I193*H193,2)</f>
        <v>0</v>
      </c>
      <c r="BL193" s="23" t="s">
        <v>146</v>
      </c>
      <c r="BM193" s="23" t="s">
        <v>301</v>
      </c>
    </row>
    <row r="194" spans="2:47" s="1" customFormat="1" ht="96">
      <c r="B194" s="40"/>
      <c r="C194" s="62"/>
      <c r="D194" s="200" t="s">
        <v>148</v>
      </c>
      <c r="E194" s="62"/>
      <c r="F194" s="201" t="s">
        <v>302</v>
      </c>
      <c r="G194" s="62"/>
      <c r="H194" s="62"/>
      <c r="I194" s="159"/>
      <c r="J194" s="62"/>
      <c r="K194" s="62"/>
      <c r="L194" s="60"/>
      <c r="M194" s="202"/>
      <c r="N194" s="41"/>
      <c r="O194" s="41"/>
      <c r="P194" s="41"/>
      <c r="Q194" s="41"/>
      <c r="R194" s="41"/>
      <c r="S194" s="41"/>
      <c r="T194" s="77"/>
      <c r="AT194" s="23" t="s">
        <v>148</v>
      </c>
      <c r="AU194" s="23" t="s">
        <v>83</v>
      </c>
    </row>
    <row r="195" spans="2:51" s="11" customFormat="1" ht="12">
      <c r="B195" s="203"/>
      <c r="C195" s="204"/>
      <c r="D195" s="200" t="s">
        <v>150</v>
      </c>
      <c r="E195" s="205" t="s">
        <v>21</v>
      </c>
      <c r="F195" s="206" t="s">
        <v>303</v>
      </c>
      <c r="G195" s="204"/>
      <c r="H195" s="205" t="s">
        <v>21</v>
      </c>
      <c r="I195" s="207"/>
      <c r="J195" s="204"/>
      <c r="K195" s="204"/>
      <c r="L195" s="208"/>
      <c r="M195" s="209"/>
      <c r="N195" s="210"/>
      <c r="O195" s="210"/>
      <c r="P195" s="210"/>
      <c r="Q195" s="210"/>
      <c r="R195" s="210"/>
      <c r="S195" s="210"/>
      <c r="T195" s="211"/>
      <c r="AT195" s="212" t="s">
        <v>150</v>
      </c>
      <c r="AU195" s="212" t="s">
        <v>83</v>
      </c>
      <c r="AV195" s="11" t="s">
        <v>81</v>
      </c>
      <c r="AW195" s="11" t="s">
        <v>36</v>
      </c>
      <c r="AX195" s="11" t="s">
        <v>73</v>
      </c>
      <c r="AY195" s="212" t="s">
        <v>140</v>
      </c>
    </row>
    <row r="196" spans="2:51" s="12" customFormat="1" ht="12">
      <c r="B196" s="213"/>
      <c r="C196" s="214"/>
      <c r="D196" s="200" t="s">
        <v>150</v>
      </c>
      <c r="E196" s="215" t="s">
        <v>21</v>
      </c>
      <c r="F196" s="216" t="s">
        <v>304</v>
      </c>
      <c r="G196" s="214"/>
      <c r="H196" s="217">
        <v>0.9</v>
      </c>
      <c r="I196" s="218"/>
      <c r="J196" s="214"/>
      <c r="K196" s="214"/>
      <c r="L196" s="219"/>
      <c r="M196" s="220"/>
      <c r="N196" s="221"/>
      <c r="O196" s="221"/>
      <c r="P196" s="221"/>
      <c r="Q196" s="221"/>
      <c r="R196" s="221"/>
      <c r="S196" s="221"/>
      <c r="T196" s="222"/>
      <c r="AT196" s="223" t="s">
        <v>150</v>
      </c>
      <c r="AU196" s="223" t="s">
        <v>83</v>
      </c>
      <c r="AV196" s="12" t="s">
        <v>83</v>
      </c>
      <c r="AW196" s="12" t="s">
        <v>36</v>
      </c>
      <c r="AX196" s="12" t="s">
        <v>73</v>
      </c>
      <c r="AY196" s="223" t="s">
        <v>140</v>
      </c>
    </row>
    <row r="197" spans="2:51" s="11" customFormat="1" ht="12">
      <c r="B197" s="203"/>
      <c r="C197" s="204"/>
      <c r="D197" s="200" t="s">
        <v>150</v>
      </c>
      <c r="E197" s="205" t="s">
        <v>21</v>
      </c>
      <c r="F197" s="206" t="s">
        <v>305</v>
      </c>
      <c r="G197" s="204"/>
      <c r="H197" s="205" t="s">
        <v>21</v>
      </c>
      <c r="I197" s="207"/>
      <c r="J197" s="204"/>
      <c r="K197" s="204"/>
      <c r="L197" s="208"/>
      <c r="M197" s="209"/>
      <c r="N197" s="210"/>
      <c r="O197" s="210"/>
      <c r="P197" s="210"/>
      <c r="Q197" s="210"/>
      <c r="R197" s="210"/>
      <c r="S197" s="210"/>
      <c r="T197" s="211"/>
      <c r="AT197" s="212" t="s">
        <v>150</v>
      </c>
      <c r="AU197" s="212" t="s">
        <v>83</v>
      </c>
      <c r="AV197" s="11" t="s">
        <v>81</v>
      </c>
      <c r="AW197" s="11" t="s">
        <v>36</v>
      </c>
      <c r="AX197" s="11" t="s">
        <v>73</v>
      </c>
      <c r="AY197" s="212" t="s">
        <v>140</v>
      </c>
    </row>
    <row r="198" spans="2:51" s="12" customFormat="1" ht="12">
      <c r="B198" s="213"/>
      <c r="C198" s="214"/>
      <c r="D198" s="200" t="s">
        <v>150</v>
      </c>
      <c r="E198" s="215" t="s">
        <v>21</v>
      </c>
      <c r="F198" s="216" t="s">
        <v>306</v>
      </c>
      <c r="G198" s="214"/>
      <c r="H198" s="217">
        <v>0.249</v>
      </c>
      <c r="I198" s="218"/>
      <c r="J198" s="214"/>
      <c r="K198" s="214"/>
      <c r="L198" s="219"/>
      <c r="M198" s="220"/>
      <c r="N198" s="221"/>
      <c r="O198" s="221"/>
      <c r="P198" s="221"/>
      <c r="Q198" s="221"/>
      <c r="R198" s="221"/>
      <c r="S198" s="221"/>
      <c r="T198" s="222"/>
      <c r="AT198" s="223" t="s">
        <v>150</v>
      </c>
      <c r="AU198" s="223" t="s">
        <v>83</v>
      </c>
      <c r="AV198" s="12" t="s">
        <v>83</v>
      </c>
      <c r="AW198" s="12" t="s">
        <v>36</v>
      </c>
      <c r="AX198" s="12" t="s">
        <v>73</v>
      </c>
      <c r="AY198" s="223" t="s">
        <v>140</v>
      </c>
    </row>
    <row r="199" spans="2:51" s="11" customFormat="1" ht="12">
      <c r="B199" s="203"/>
      <c r="C199" s="204"/>
      <c r="D199" s="200" t="s">
        <v>150</v>
      </c>
      <c r="E199" s="205" t="s">
        <v>21</v>
      </c>
      <c r="F199" s="206" t="s">
        <v>307</v>
      </c>
      <c r="G199" s="204"/>
      <c r="H199" s="205" t="s">
        <v>21</v>
      </c>
      <c r="I199" s="207"/>
      <c r="J199" s="204"/>
      <c r="K199" s="204"/>
      <c r="L199" s="208"/>
      <c r="M199" s="209"/>
      <c r="N199" s="210"/>
      <c r="O199" s="210"/>
      <c r="P199" s="210"/>
      <c r="Q199" s="210"/>
      <c r="R199" s="210"/>
      <c r="S199" s="210"/>
      <c r="T199" s="211"/>
      <c r="AT199" s="212" t="s">
        <v>150</v>
      </c>
      <c r="AU199" s="212" t="s">
        <v>83</v>
      </c>
      <c r="AV199" s="11" t="s">
        <v>81</v>
      </c>
      <c r="AW199" s="11" t="s">
        <v>36</v>
      </c>
      <c r="AX199" s="11" t="s">
        <v>73</v>
      </c>
      <c r="AY199" s="212" t="s">
        <v>140</v>
      </c>
    </row>
    <row r="200" spans="2:51" s="12" customFormat="1" ht="24">
      <c r="B200" s="213"/>
      <c r="C200" s="214"/>
      <c r="D200" s="200" t="s">
        <v>150</v>
      </c>
      <c r="E200" s="215" t="s">
        <v>21</v>
      </c>
      <c r="F200" s="216" t="s">
        <v>308</v>
      </c>
      <c r="G200" s="214"/>
      <c r="H200" s="217">
        <v>5.127</v>
      </c>
      <c r="I200" s="218"/>
      <c r="J200" s="214"/>
      <c r="K200" s="214"/>
      <c r="L200" s="219"/>
      <c r="M200" s="220"/>
      <c r="N200" s="221"/>
      <c r="O200" s="221"/>
      <c r="P200" s="221"/>
      <c r="Q200" s="221"/>
      <c r="R200" s="221"/>
      <c r="S200" s="221"/>
      <c r="T200" s="222"/>
      <c r="AT200" s="223" t="s">
        <v>150</v>
      </c>
      <c r="AU200" s="223" t="s">
        <v>83</v>
      </c>
      <c r="AV200" s="12" t="s">
        <v>83</v>
      </c>
      <c r="AW200" s="12" t="s">
        <v>36</v>
      </c>
      <c r="AX200" s="12" t="s">
        <v>73</v>
      </c>
      <c r="AY200" s="223" t="s">
        <v>140</v>
      </c>
    </row>
    <row r="201" spans="2:51" s="13" customFormat="1" ht="12">
      <c r="B201" s="224"/>
      <c r="C201" s="225"/>
      <c r="D201" s="200" t="s">
        <v>150</v>
      </c>
      <c r="E201" s="226" t="s">
        <v>21</v>
      </c>
      <c r="F201" s="227" t="s">
        <v>155</v>
      </c>
      <c r="G201" s="225"/>
      <c r="H201" s="228">
        <v>6.276</v>
      </c>
      <c r="I201" s="229"/>
      <c r="J201" s="225"/>
      <c r="K201" s="225"/>
      <c r="L201" s="230"/>
      <c r="M201" s="231"/>
      <c r="N201" s="232"/>
      <c r="O201" s="232"/>
      <c r="P201" s="232"/>
      <c r="Q201" s="232"/>
      <c r="R201" s="232"/>
      <c r="S201" s="232"/>
      <c r="T201" s="233"/>
      <c r="AT201" s="234" t="s">
        <v>150</v>
      </c>
      <c r="AU201" s="234" t="s">
        <v>83</v>
      </c>
      <c r="AV201" s="13" t="s">
        <v>146</v>
      </c>
      <c r="AW201" s="13" t="s">
        <v>36</v>
      </c>
      <c r="AX201" s="13" t="s">
        <v>81</v>
      </c>
      <c r="AY201" s="234" t="s">
        <v>140</v>
      </c>
    </row>
    <row r="202" spans="2:65" s="1" customFormat="1" ht="34.2" customHeight="1">
      <c r="B202" s="40"/>
      <c r="C202" s="188" t="s">
        <v>309</v>
      </c>
      <c r="D202" s="188" t="s">
        <v>142</v>
      </c>
      <c r="E202" s="189" t="s">
        <v>310</v>
      </c>
      <c r="F202" s="190" t="s">
        <v>311</v>
      </c>
      <c r="G202" s="191" t="s">
        <v>91</v>
      </c>
      <c r="H202" s="192">
        <v>40.998</v>
      </c>
      <c r="I202" s="193"/>
      <c r="J202" s="194">
        <f>ROUND(I202*H202,2)</f>
        <v>0</v>
      </c>
      <c r="K202" s="190" t="s">
        <v>145</v>
      </c>
      <c r="L202" s="60"/>
      <c r="M202" s="195" t="s">
        <v>21</v>
      </c>
      <c r="N202" s="196" t="s">
        <v>44</v>
      </c>
      <c r="O202" s="41"/>
      <c r="P202" s="197">
        <f>O202*H202</f>
        <v>0</v>
      </c>
      <c r="Q202" s="197">
        <v>0.0352</v>
      </c>
      <c r="R202" s="197">
        <f>Q202*H202</f>
        <v>1.4431296</v>
      </c>
      <c r="S202" s="197">
        <v>0</v>
      </c>
      <c r="T202" s="198">
        <f>S202*H202</f>
        <v>0</v>
      </c>
      <c r="AR202" s="23" t="s">
        <v>146</v>
      </c>
      <c r="AT202" s="23" t="s">
        <v>142</v>
      </c>
      <c r="AU202" s="23" t="s">
        <v>83</v>
      </c>
      <c r="AY202" s="23" t="s">
        <v>140</v>
      </c>
      <c r="BE202" s="199">
        <f>IF(N202="základní",J202,0)</f>
        <v>0</v>
      </c>
      <c r="BF202" s="199">
        <f>IF(N202="snížená",J202,0)</f>
        <v>0</v>
      </c>
      <c r="BG202" s="199">
        <f>IF(N202="zákl. přenesená",J202,0)</f>
        <v>0</v>
      </c>
      <c r="BH202" s="199">
        <f>IF(N202="sníž. přenesená",J202,0)</f>
        <v>0</v>
      </c>
      <c r="BI202" s="199">
        <f>IF(N202="nulová",J202,0)</f>
        <v>0</v>
      </c>
      <c r="BJ202" s="23" t="s">
        <v>81</v>
      </c>
      <c r="BK202" s="199">
        <f>ROUND(I202*H202,2)</f>
        <v>0</v>
      </c>
      <c r="BL202" s="23" t="s">
        <v>146</v>
      </c>
      <c r="BM202" s="23" t="s">
        <v>312</v>
      </c>
    </row>
    <row r="203" spans="2:47" s="1" customFormat="1" ht="72">
      <c r="B203" s="40"/>
      <c r="C203" s="62"/>
      <c r="D203" s="200" t="s">
        <v>148</v>
      </c>
      <c r="E203" s="62"/>
      <c r="F203" s="201" t="s">
        <v>313</v>
      </c>
      <c r="G203" s="62"/>
      <c r="H203" s="62"/>
      <c r="I203" s="159"/>
      <c r="J203" s="62"/>
      <c r="K203" s="62"/>
      <c r="L203" s="60"/>
      <c r="M203" s="202"/>
      <c r="N203" s="41"/>
      <c r="O203" s="41"/>
      <c r="P203" s="41"/>
      <c r="Q203" s="41"/>
      <c r="R203" s="41"/>
      <c r="S203" s="41"/>
      <c r="T203" s="77"/>
      <c r="AT203" s="23" t="s">
        <v>148</v>
      </c>
      <c r="AU203" s="23" t="s">
        <v>83</v>
      </c>
    </row>
    <row r="204" spans="2:51" s="12" customFormat="1" ht="12">
      <c r="B204" s="213"/>
      <c r="C204" s="214"/>
      <c r="D204" s="200" t="s">
        <v>150</v>
      </c>
      <c r="E204" s="215" t="s">
        <v>21</v>
      </c>
      <c r="F204" s="216" t="s">
        <v>314</v>
      </c>
      <c r="G204" s="214"/>
      <c r="H204" s="217">
        <v>40.998</v>
      </c>
      <c r="I204" s="218"/>
      <c r="J204" s="214"/>
      <c r="K204" s="214"/>
      <c r="L204" s="219"/>
      <c r="M204" s="220"/>
      <c r="N204" s="221"/>
      <c r="O204" s="221"/>
      <c r="P204" s="221"/>
      <c r="Q204" s="221"/>
      <c r="R204" s="221"/>
      <c r="S204" s="221"/>
      <c r="T204" s="222"/>
      <c r="AT204" s="223" t="s">
        <v>150</v>
      </c>
      <c r="AU204" s="223" t="s">
        <v>83</v>
      </c>
      <c r="AV204" s="12" t="s">
        <v>83</v>
      </c>
      <c r="AW204" s="12" t="s">
        <v>36</v>
      </c>
      <c r="AX204" s="12" t="s">
        <v>81</v>
      </c>
      <c r="AY204" s="223" t="s">
        <v>140</v>
      </c>
    </row>
    <row r="205" spans="2:65" s="1" customFormat="1" ht="22.8" customHeight="1">
      <c r="B205" s="40"/>
      <c r="C205" s="188" t="s">
        <v>315</v>
      </c>
      <c r="D205" s="188" t="s">
        <v>142</v>
      </c>
      <c r="E205" s="189" t="s">
        <v>316</v>
      </c>
      <c r="F205" s="190" t="s">
        <v>317</v>
      </c>
      <c r="G205" s="191" t="s">
        <v>91</v>
      </c>
      <c r="H205" s="192">
        <v>40.998</v>
      </c>
      <c r="I205" s="193"/>
      <c r="J205" s="194">
        <f>ROUND(I205*H205,2)</f>
        <v>0</v>
      </c>
      <c r="K205" s="190" t="s">
        <v>318</v>
      </c>
      <c r="L205" s="60"/>
      <c r="M205" s="195" t="s">
        <v>21</v>
      </c>
      <c r="N205" s="196" t="s">
        <v>44</v>
      </c>
      <c r="O205" s="41"/>
      <c r="P205" s="197">
        <f>O205*H205</f>
        <v>0</v>
      </c>
      <c r="Q205" s="197">
        <v>0.00628</v>
      </c>
      <c r="R205" s="197">
        <f>Q205*H205</f>
        <v>0.25746744</v>
      </c>
      <c r="S205" s="197">
        <v>0</v>
      </c>
      <c r="T205" s="198">
        <f>S205*H205</f>
        <v>0</v>
      </c>
      <c r="AR205" s="23" t="s">
        <v>146</v>
      </c>
      <c r="AT205" s="23" t="s">
        <v>142</v>
      </c>
      <c r="AU205" s="23" t="s">
        <v>83</v>
      </c>
      <c r="AY205" s="23" t="s">
        <v>140</v>
      </c>
      <c r="BE205" s="199">
        <f>IF(N205="základní",J205,0)</f>
        <v>0</v>
      </c>
      <c r="BF205" s="199">
        <f>IF(N205="snížená",J205,0)</f>
        <v>0</v>
      </c>
      <c r="BG205" s="199">
        <f>IF(N205="zákl. přenesená",J205,0)</f>
        <v>0</v>
      </c>
      <c r="BH205" s="199">
        <f>IF(N205="sníž. přenesená",J205,0)</f>
        <v>0</v>
      </c>
      <c r="BI205" s="199">
        <f>IF(N205="nulová",J205,0)</f>
        <v>0</v>
      </c>
      <c r="BJ205" s="23" t="s">
        <v>81</v>
      </c>
      <c r="BK205" s="199">
        <f>ROUND(I205*H205,2)</f>
        <v>0</v>
      </c>
      <c r="BL205" s="23" t="s">
        <v>146</v>
      </c>
      <c r="BM205" s="23" t="s">
        <v>319</v>
      </c>
    </row>
    <row r="206" spans="2:65" s="1" customFormat="1" ht="22.8" customHeight="1">
      <c r="B206" s="40"/>
      <c r="C206" s="188" t="s">
        <v>320</v>
      </c>
      <c r="D206" s="188" t="s">
        <v>142</v>
      </c>
      <c r="E206" s="189" t="s">
        <v>321</v>
      </c>
      <c r="F206" s="190" t="s">
        <v>322</v>
      </c>
      <c r="G206" s="191" t="s">
        <v>164</v>
      </c>
      <c r="H206" s="192">
        <v>4.092</v>
      </c>
      <c r="I206" s="193"/>
      <c r="J206" s="194">
        <f>ROUND(I206*H206,2)</f>
        <v>0</v>
      </c>
      <c r="K206" s="190" t="s">
        <v>145</v>
      </c>
      <c r="L206" s="60"/>
      <c r="M206" s="195" t="s">
        <v>21</v>
      </c>
      <c r="N206" s="196" t="s">
        <v>44</v>
      </c>
      <c r="O206" s="41"/>
      <c r="P206" s="197">
        <f>O206*H206</f>
        <v>0</v>
      </c>
      <c r="Q206" s="197">
        <v>2.25634</v>
      </c>
      <c r="R206" s="197">
        <f>Q206*H206</f>
        <v>9.232943279999999</v>
      </c>
      <c r="S206" s="197">
        <v>0</v>
      </c>
      <c r="T206" s="198">
        <f>S206*H206</f>
        <v>0</v>
      </c>
      <c r="AR206" s="23" t="s">
        <v>146</v>
      </c>
      <c r="AT206" s="23" t="s">
        <v>142</v>
      </c>
      <c r="AU206" s="23" t="s">
        <v>83</v>
      </c>
      <c r="AY206" s="23" t="s">
        <v>140</v>
      </c>
      <c r="BE206" s="199">
        <f>IF(N206="základní",J206,0)</f>
        <v>0</v>
      </c>
      <c r="BF206" s="199">
        <f>IF(N206="snížená",J206,0)</f>
        <v>0</v>
      </c>
      <c r="BG206" s="199">
        <f>IF(N206="zákl. přenesená",J206,0)</f>
        <v>0</v>
      </c>
      <c r="BH206" s="199">
        <f>IF(N206="sníž. přenesená",J206,0)</f>
        <v>0</v>
      </c>
      <c r="BI206" s="199">
        <f>IF(N206="nulová",J206,0)</f>
        <v>0</v>
      </c>
      <c r="BJ206" s="23" t="s">
        <v>81</v>
      </c>
      <c r="BK206" s="199">
        <f>ROUND(I206*H206,2)</f>
        <v>0</v>
      </c>
      <c r="BL206" s="23" t="s">
        <v>146</v>
      </c>
      <c r="BM206" s="23" t="s">
        <v>323</v>
      </c>
    </row>
    <row r="207" spans="2:51" s="12" customFormat="1" ht="12">
      <c r="B207" s="213"/>
      <c r="C207" s="214"/>
      <c r="D207" s="200" t="s">
        <v>150</v>
      </c>
      <c r="E207" s="215" t="s">
        <v>21</v>
      </c>
      <c r="F207" s="216" t="s">
        <v>324</v>
      </c>
      <c r="G207" s="214"/>
      <c r="H207" s="217">
        <v>0.475</v>
      </c>
      <c r="I207" s="218"/>
      <c r="J207" s="214"/>
      <c r="K207" s="214"/>
      <c r="L207" s="219"/>
      <c r="M207" s="220"/>
      <c r="N207" s="221"/>
      <c r="O207" s="221"/>
      <c r="P207" s="221"/>
      <c r="Q207" s="221"/>
      <c r="R207" s="221"/>
      <c r="S207" s="221"/>
      <c r="T207" s="222"/>
      <c r="AT207" s="223" t="s">
        <v>150</v>
      </c>
      <c r="AU207" s="223" t="s">
        <v>83</v>
      </c>
      <c r="AV207" s="12" t="s">
        <v>83</v>
      </c>
      <c r="AW207" s="12" t="s">
        <v>36</v>
      </c>
      <c r="AX207" s="12" t="s">
        <v>73</v>
      </c>
      <c r="AY207" s="223" t="s">
        <v>140</v>
      </c>
    </row>
    <row r="208" spans="2:51" s="12" customFormat="1" ht="12">
      <c r="B208" s="213"/>
      <c r="C208" s="214"/>
      <c r="D208" s="200" t="s">
        <v>150</v>
      </c>
      <c r="E208" s="215" t="s">
        <v>21</v>
      </c>
      <c r="F208" s="216" t="s">
        <v>325</v>
      </c>
      <c r="G208" s="214"/>
      <c r="H208" s="217">
        <v>0.445</v>
      </c>
      <c r="I208" s="218"/>
      <c r="J208" s="214"/>
      <c r="K208" s="214"/>
      <c r="L208" s="219"/>
      <c r="M208" s="220"/>
      <c r="N208" s="221"/>
      <c r="O208" s="221"/>
      <c r="P208" s="221"/>
      <c r="Q208" s="221"/>
      <c r="R208" s="221"/>
      <c r="S208" s="221"/>
      <c r="T208" s="222"/>
      <c r="AT208" s="223" t="s">
        <v>150</v>
      </c>
      <c r="AU208" s="223" t="s">
        <v>83</v>
      </c>
      <c r="AV208" s="12" t="s">
        <v>83</v>
      </c>
      <c r="AW208" s="12" t="s">
        <v>36</v>
      </c>
      <c r="AX208" s="12" t="s">
        <v>73</v>
      </c>
      <c r="AY208" s="223" t="s">
        <v>140</v>
      </c>
    </row>
    <row r="209" spans="2:51" s="12" customFormat="1" ht="12">
      <c r="B209" s="213"/>
      <c r="C209" s="214"/>
      <c r="D209" s="200" t="s">
        <v>150</v>
      </c>
      <c r="E209" s="215" t="s">
        <v>21</v>
      </c>
      <c r="F209" s="216" t="s">
        <v>326</v>
      </c>
      <c r="G209" s="214"/>
      <c r="H209" s="217">
        <v>0.437</v>
      </c>
      <c r="I209" s="218"/>
      <c r="J209" s="214"/>
      <c r="K209" s="214"/>
      <c r="L209" s="219"/>
      <c r="M209" s="220"/>
      <c r="N209" s="221"/>
      <c r="O209" s="221"/>
      <c r="P209" s="221"/>
      <c r="Q209" s="221"/>
      <c r="R209" s="221"/>
      <c r="S209" s="221"/>
      <c r="T209" s="222"/>
      <c r="AT209" s="223" t="s">
        <v>150</v>
      </c>
      <c r="AU209" s="223" t="s">
        <v>83</v>
      </c>
      <c r="AV209" s="12" t="s">
        <v>83</v>
      </c>
      <c r="AW209" s="12" t="s">
        <v>36</v>
      </c>
      <c r="AX209" s="12" t="s">
        <v>73</v>
      </c>
      <c r="AY209" s="223" t="s">
        <v>140</v>
      </c>
    </row>
    <row r="210" spans="2:51" s="12" customFormat="1" ht="12">
      <c r="B210" s="213"/>
      <c r="C210" s="214"/>
      <c r="D210" s="200" t="s">
        <v>150</v>
      </c>
      <c r="E210" s="215" t="s">
        <v>21</v>
      </c>
      <c r="F210" s="216" t="s">
        <v>327</v>
      </c>
      <c r="G210" s="214"/>
      <c r="H210" s="217">
        <v>0.287</v>
      </c>
      <c r="I210" s="218"/>
      <c r="J210" s="214"/>
      <c r="K210" s="214"/>
      <c r="L210" s="219"/>
      <c r="M210" s="220"/>
      <c r="N210" s="221"/>
      <c r="O210" s="221"/>
      <c r="P210" s="221"/>
      <c r="Q210" s="221"/>
      <c r="R210" s="221"/>
      <c r="S210" s="221"/>
      <c r="T210" s="222"/>
      <c r="AT210" s="223" t="s">
        <v>150</v>
      </c>
      <c r="AU210" s="223" t="s">
        <v>83</v>
      </c>
      <c r="AV210" s="12" t="s">
        <v>83</v>
      </c>
      <c r="AW210" s="12" t="s">
        <v>36</v>
      </c>
      <c r="AX210" s="12" t="s">
        <v>73</v>
      </c>
      <c r="AY210" s="223" t="s">
        <v>140</v>
      </c>
    </row>
    <row r="211" spans="2:51" s="12" customFormat="1" ht="36">
      <c r="B211" s="213"/>
      <c r="C211" s="214"/>
      <c r="D211" s="200" t="s">
        <v>150</v>
      </c>
      <c r="E211" s="215" t="s">
        <v>21</v>
      </c>
      <c r="F211" s="216" t="s">
        <v>328</v>
      </c>
      <c r="G211" s="214"/>
      <c r="H211" s="217">
        <v>1.004</v>
      </c>
      <c r="I211" s="218"/>
      <c r="J211" s="214"/>
      <c r="K211" s="214"/>
      <c r="L211" s="219"/>
      <c r="M211" s="220"/>
      <c r="N211" s="221"/>
      <c r="O211" s="221"/>
      <c r="P211" s="221"/>
      <c r="Q211" s="221"/>
      <c r="R211" s="221"/>
      <c r="S211" s="221"/>
      <c r="T211" s="222"/>
      <c r="AT211" s="223" t="s">
        <v>150</v>
      </c>
      <c r="AU211" s="223" t="s">
        <v>83</v>
      </c>
      <c r="AV211" s="12" t="s">
        <v>83</v>
      </c>
      <c r="AW211" s="12" t="s">
        <v>36</v>
      </c>
      <c r="AX211" s="12" t="s">
        <v>73</v>
      </c>
      <c r="AY211" s="223" t="s">
        <v>140</v>
      </c>
    </row>
    <row r="212" spans="2:51" s="12" customFormat="1" ht="12">
      <c r="B212" s="213"/>
      <c r="C212" s="214"/>
      <c r="D212" s="200" t="s">
        <v>150</v>
      </c>
      <c r="E212" s="215" t="s">
        <v>21</v>
      </c>
      <c r="F212" s="216" t="s">
        <v>329</v>
      </c>
      <c r="G212" s="214"/>
      <c r="H212" s="217">
        <v>0.241</v>
      </c>
      <c r="I212" s="218"/>
      <c r="J212" s="214"/>
      <c r="K212" s="214"/>
      <c r="L212" s="219"/>
      <c r="M212" s="220"/>
      <c r="N212" s="221"/>
      <c r="O212" s="221"/>
      <c r="P212" s="221"/>
      <c r="Q212" s="221"/>
      <c r="R212" s="221"/>
      <c r="S212" s="221"/>
      <c r="T212" s="222"/>
      <c r="AT212" s="223" t="s">
        <v>150</v>
      </c>
      <c r="AU212" s="223" t="s">
        <v>83</v>
      </c>
      <c r="AV212" s="12" t="s">
        <v>83</v>
      </c>
      <c r="AW212" s="12" t="s">
        <v>36</v>
      </c>
      <c r="AX212" s="12" t="s">
        <v>73</v>
      </c>
      <c r="AY212" s="223" t="s">
        <v>140</v>
      </c>
    </row>
    <row r="213" spans="2:51" s="12" customFormat="1" ht="12">
      <c r="B213" s="213"/>
      <c r="C213" s="214"/>
      <c r="D213" s="200" t="s">
        <v>150</v>
      </c>
      <c r="E213" s="215" t="s">
        <v>21</v>
      </c>
      <c r="F213" s="216" t="s">
        <v>330</v>
      </c>
      <c r="G213" s="214"/>
      <c r="H213" s="217">
        <v>0.102</v>
      </c>
      <c r="I213" s="218"/>
      <c r="J213" s="214"/>
      <c r="K213" s="214"/>
      <c r="L213" s="219"/>
      <c r="M213" s="220"/>
      <c r="N213" s="221"/>
      <c r="O213" s="221"/>
      <c r="P213" s="221"/>
      <c r="Q213" s="221"/>
      <c r="R213" s="221"/>
      <c r="S213" s="221"/>
      <c r="T213" s="222"/>
      <c r="AT213" s="223" t="s">
        <v>150</v>
      </c>
      <c r="AU213" s="223" t="s">
        <v>83</v>
      </c>
      <c r="AV213" s="12" t="s">
        <v>83</v>
      </c>
      <c r="AW213" s="12" t="s">
        <v>36</v>
      </c>
      <c r="AX213" s="12" t="s">
        <v>73</v>
      </c>
      <c r="AY213" s="223" t="s">
        <v>140</v>
      </c>
    </row>
    <row r="214" spans="2:51" s="12" customFormat="1" ht="36">
      <c r="B214" s="213"/>
      <c r="C214" s="214"/>
      <c r="D214" s="200" t="s">
        <v>150</v>
      </c>
      <c r="E214" s="215" t="s">
        <v>21</v>
      </c>
      <c r="F214" s="216" t="s">
        <v>331</v>
      </c>
      <c r="G214" s="214"/>
      <c r="H214" s="217">
        <v>0.602</v>
      </c>
      <c r="I214" s="218"/>
      <c r="J214" s="214"/>
      <c r="K214" s="214"/>
      <c r="L214" s="219"/>
      <c r="M214" s="220"/>
      <c r="N214" s="221"/>
      <c r="O214" s="221"/>
      <c r="P214" s="221"/>
      <c r="Q214" s="221"/>
      <c r="R214" s="221"/>
      <c r="S214" s="221"/>
      <c r="T214" s="222"/>
      <c r="AT214" s="223" t="s">
        <v>150</v>
      </c>
      <c r="AU214" s="223" t="s">
        <v>83</v>
      </c>
      <c r="AV214" s="12" t="s">
        <v>83</v>
      </c>
      <c r="AW214" s="12" t="s">
        <v>36</v>
      </c>
      <c r="AX214" s="12" t="s">
        <v>73</v>
      </c>
      <c r="AY214" s="223" t="s">
        <v>140</v>
      </c>
    </row>
    <row r="215" spans="2:51" s="12" customFormat="1" ht="12">
      <c r="B215" s="213"/>
      <c r="C215" s="214"/>
      <c r="D215" s="200" t="s">
        <v>150</v>
      </c>
      <c r="E215" s="215" t="s">
        <v>21</v>
      </c>
      <c r="F215" s="216" t="s">
        <v>332</v>
      </c>
      <c r="G215" s="214"/>
      <c r="H215" s="217">
        <v>0.185</v>
      </c>
      <c r="I215" s="218"/>
      <c r="J215" s="214"/>
      <c r="K215" s="214"/>
      <c r="L215" s="219"/>
      <c r="M215" s="220"/>
      <c r="N215" s="221"/>
      <c r="O215" s="221"/>
      <c r="P215" s="221"/>
      <c r="Q215" s="221"/>
      <c r="R215" s="221"/>
      <c r="S215" s="221"/>
      <c r="T215" s="222"/>
      <c r="AT215" s="223" t="s">
        <v>150</v>
      </c>
      <c r="AU215" s="223" t="s">
        <v>83</v>
      </c>
      <c r="AV215" s="12" t="s">
        <v>83</v>
      </c>
      <c r="AW215" s="12" t="s">
        <v>36</v>
      </c>
      <c r="AX215" s="12" t="s">
        <v>73</v>
      </c>
      <c r="AY215" s="223" t="s">
        <v>140</v>
      </c>
    </row>
    <row r="216" spans="2:51" s="12" customFormat="1" ht="12">
      <c r="B216" s="213"/>
      <c r="C216" s="214"/>
      <c r="D216" s="200" t="s">
        <v>150</v>
      </c>
      <c r="E216" s="215" t="s">
        <v>21</v>
      </c>
      <c r="F216" s="216" t="s">
        <v>333</v>
      </c>
      <c r="G216" s="214"/>
      <c r="H216" s="217">
        <v>0.197</v>
      </c>
      <c r="I216" s="218"/>
      <c r="J216" s="214"/>
      <c r="K216" s="214"/>
      <c r="L216" s="219"/>
      <c r="M216" s="220"/>
      <c r="N216" s="221"/>
      <c r="O216" s="221"/>
      <c r="P216" s="221"/>
      <c r="Q216" s="221"/>
      <c r="R216" s="221"/>
      <c r="S216" s="221"/>
      <c r="T216" s="222"/>
      <c r="AT216" s="223" t="s">
        <v>150</v>
      </c>
      <c r="AU216" s="223" t="s">
        <v>83</v>
      </c>
      <c r="AV216" s="12" t="s">
        <v>83</v>
      </c>
      <c r="AW216" s="12" t="s">
        <v>36</v>
      </c>
      <c r="AX216" s="12" t="s">
        <v>73</v>
      </c>
      <c r="AY216" s="223" t="s">
        <v>140</v>
      </c>
    </row>
    <row r="217" spans="2:51" s="12" customFormat="1" ht="12">
      <c r="B217" s="213"/>
      <c r="C217" s="214"/>
      <c r="D217" s="200" t="s">
        <v>150</v>
      </c>
      <c r="E217" s="215" t="s">
        <v>21</v>
      </c>
      <c r="F217" s="216" t="s">
        <v>334</v>
      </c>
      <c r="G217" s="214"/>
      <c r="H217" s="217">
        <v>0.117</v>
      </c>
      <c r="I217" s="218"/>
      <c r="J217" s="214"/>
      <c r="K217" s="214"/>
      <c r="L217" s="219"/>
      <c r="M217" s="220"/>
      <c r="N217" s="221"/>
      <c r="O217" s="221"/>
      <c r="P217" s="221"/>
      <c r="Q217" s="221"/>
      <c r="R217" s="221"/>
      <c r="S217" s="221"/>
      <c r="T217" s="222"/>
      <c r="AT217" s="223" t="s">
        <v>150</v>
      </c>
      <c r="AU217" s="223" t="s">
        <v>83</v>
      </c>
      <c r="AV217" s="12" t="s">
        <v>83</v>
      </c>
      <c r="AW217" s="12" t="s">
        <v>36</v>
      </c>
      <c r="AX217" s="12" t="s">
        <v>73</v>
      </c>
      <c r="AY217" s="223" t="s">
        <v>140</v>
      </c>
    </row>
    <row r="218" spans="2:51" s="13" customFormat="1" ht="12">
      <c r="B218" s="224"/>
      <c r="C218" s="225"/>
      <c r="D218" s="200" t="s">
        <v>150</v>
      </c>
      <c r="E218" s="226" t="s">
        <v>21</v>
      </c>
      <c r="F218" s="227" t="s">
        <v>155</v>
      </c>
      <c r="G218" s="225"/>
      <c r="H218" s="228">
        <v>4.092</v>
      </c>
      <c r="I218" s="229"/>
      <c r="J218" s="225"/>
      <c r="K218" s="225"/>
      <c r="L218" s="230"/>
      <c r="M218" s="231"/>
      <c r="N218" s="232"/>
      <c r="O218" s="232"/>
      <c r="P218" s="232"/>
      <c r="Q218" s="232"/>
      <c r="R218" s="232"/>
      <c r="S218" s="232"/>
      <c r="T218" s="233"/>
      <c r="AT218" s="234" t="s">
        <v>150</v>
      </c>
      <c r="AU218" s="234" t="s">
        <v>83</v>
      </c>
      <c r="AV218" s="13" t="s">
        <v>146</v>
      </c>
      <c r="AW218" s="13" t="s">
        <v>36</v>
      </c>
      <c r="AX218" s="13" t="s">
        <v>81</v>
      </c>
      <c r="AY218" s="234" t="s">
        <v>140</v>
      </c>
    </row>
    <row r="219" spans="2:65" s="1" customFormat="1" ht="14.4" customHeight="1">
      <c r="B219" s="40"/>
      <c r="C219" s="188" t="s">
        <v>335</v>
      </c>
      <c r="D219" s="188" t="s">
        <v>142</v>
      </c>
      <c r="E219" s="189" t="s">
        <v>336</v>
      </c>
      <c r="F219" s="190" t="s">
        <v>337</v>
      </c>
      <c r="G219" s="191" t="s">
        <v>189</v>
      </c>
      <c r="H219" s="192">
        <v>0.086</v>
      </c>
      <c r="I219" s="193"/>
      <c r="J219" s="194">
        <f>ROUND(I219*H219,2)</f>
        <v>0</v>
      </c>
      <c r="K219" s="190" t="s">
        <v>145</v>
      </c>
      <c r="L219" s="60"/>
      <c r="M219" s="195" t="s">
        <v>21</v>
      </c>
      <c r="N219" s="196" t="s">
        <v>44</v>
      </c>
      <c r="O219" s="41"/>
      <c r="P219" s="197">
        <f>O219*H219</f>
        <v>0</v>
      </c>
      <c r="Q219" s="197">
        <v>1.06277</v>
      </c>
      <c r="R219" s="197">
        <f>Q219*H219</f>
        <v>0.09139821999999999</v>
      </c>
      <c r="S219" s="197">
        <v>0</v>
      </c>
      <c r="T219" s="198">
        <f>S219*H219</f>
        <v>0</v>
      </c>
      <c r="AR219" s="23" t="s">
        <v>146</v>
      </c>
      <c r="AT219" s="23" t="s">
        <v>142</v>
      </c>
      <c r="AU219" s="23" t="s">
        <v>83</v>
      </c>
      <c r="AY219" s="23" t="s">
        <v>140</v>
      </c>
      <c r="BE219" s="199">
        <f>IF(N219="základní",J219,0)</f>
        <v>0</v>
      </c>
      <c r="BF219" s="199">
        <f>IF(N219="snížená",J219,0)</f>
        <v>0</v>
      </c>
      <c r="BG219" s="199">
        <f>IF(N219="zákl. přenesená",J219,0)</f>
        <v>0</v>
      </c>
      <c r="BH219" s="199">
        <f>IF(N219="sníž. přenesená",J219,0)</f>
        <v>0</v>
      </c>
      <c r="BI219" s="199">
        <f>IF(N219="nulová",J219,0)</f>
        <v>0</v>
      </c>
      <c r="BJ219" s="23" t="s">
        <v>81</v>
      </c>
      <c r="BK219" s="199">
        <f>ROUND(I219*H219,2)</f>
        <v>0</v>
      </c>
      <c r="BL219" s="23" t="s">
        <v>146</v>
      </c>
      <c r="BM219" s="23" t="s">
        <v>338</v>
      </c>
    </row>
    <row r="220" spans="2:51" s="12" customFormat="1" ht="12">
      <c r="B220" s="213"/>
      <c r="C220" s="214"/>
      <c r="D220" s="200" t="s">
        <v>150</v>
      </c>
      <c r="E220" s="215" t="s">
        <v>21</v>
      </c>
      <c r="F220" s="216" t="s">
        <v>339</v>
      </c>
      <c r="G220" s="214"/>
      <c r="H220" s="217">
        <v>0.086</v>
      </c>
      <c r="I220" s="218"/>
      <c r="J220" s="214"/>
      <c r="K220" s="214"/>
      <c r="L220" s="219"/>
      <c r="M220" s="220"/>
      <c r="N220" s="221"/>
      <c r="O220" s="221"/>
      <c r="P220" s="221"/>
      <c r="Q220" s="221"/>
      <c r="R220" s="221"/>
      <c r="S220" s="221"/>
      <c r="T220" s="222"/>
      <c r="AT220" s="223" t="s">
        <v>150</v>
      </c>
      <c r="AU220" s="223" t="s">
        <v>83</v>
      </c>
      <c r="AV220" s="12" t="s">
        <v>83</v>
      </c>
      <c r="AW220" s="12" t="s">
        <v>36</v>
      </c>
      <c r="AX220" s="12" t="s">
        <v>81</v>
      </c>
      <c r="AY220" s="223" t="s">
        <v>140</v>
      </c>
    </row>
    <row r="221" spans="2:65" s="1" customFormat="1" ht="14.4" customHeight="1">
      <c r="B221" s="40"/>
      <c r="C221" s="188" t="s">
        <v>340</v>
      </c>
      <c r="D221" s="188" t="s">
        <v>142</v>
      </c>
      <c r="E221" s="189" t="s">
        <v>341</v>
      </c>
      <c r="F221" s="190" t="s">
        <v>342</v>
      </c>
      <c r="G221" s="191" t="s">
        <v>91</v>
      </c>
      <c r="H221" s="192">
        <v>15.87</v>
      </c>
      <c r="I221" s="193"/>
      <c r="J221" s="194">
        <f>ROUND(I221*H221,2)</f>
        <v>0</v>
      </c>
      <c r="K221" s="190" t="s">
        <v>145</v>
      </c>
      <c r="L221" s="60"/>
      <c r="M221" s="195" t="s">
        <v>21</v>
      </c>
      <c r="N221" s="196" t="s">
        <v>44</v>
      </c>
      <c r="O221" s="41"/>
      <c r="P221" s="197">
        <f>O221*H221</f>
        <v>0</v>
      </c>
      <c r="Q221" s="197">
        <v>0.04468</v>
      </c>
      <c r="R221" s="197">
        <f>Q221*H221</f>
        <v>0.7090715999999999</v>
      </c>
      <c r="S221" s="197">
        <v>0</v>
      </c>
      <c r="T221" s="198">
        <f>S221*H221</f>
        <v>0</v>
      </c>
      <c r="AR221" s="23" t="s">
        <v>146</v>
      </c>
      <c r="AT221" s="23" t="s">
        <v>142</v>
      </c>
      <c r="AU221" s="23" t="s">
        <v>83</v>
      </c>
      <c r="AY221" s="23" t="s">
        <v>140</v>
      </c>
      <c r="BE221" s="199">
        <f>IF(N221="základní",J221,0)</f>
        <v>0</v>
      </c>
      <c r="BF221" s="199">
        <f>IF(N221="snížená",J221,0)</f>
        <v>0</v>
      </c>
      <c r="BG221" s="199">
        <f>IF(N221="zákl. přenesená",J221,0)</f>
        <v>0</v>
      </c>
      <c r="BH221" s="199">
        <f>IF(N221="sníž. přenesená",J221,0)</f>
        <v>0</v>
      </c>
      <c r="BI221" s="199">
        <f>IF(N221="nulová",J221,0)</f>
        <v>0</v>
      </c>
      <c r="BJ221" s="23" t="s">
        <v>81</v>
      </c>
      <c r="BK221" s="199">
        <f>ROUND(I221*H221,2)</f>
        <v>0</v>
      </c>
      <c r="BL221" s="23" t="s">
        <v>146</v>
      </c>
      <c r="BM221" s="23" t="s">
        <v>343</v>
      </c>
    </row>
    <row r="222" spans="2:47" s="1" customFormat="1" ht="120">
      <c r="B222" s="40"/>
      <c r="C222" s="62"/>
      <c r="D222" s="200" t="s">
        <v>148</v>
      </c>
      <c r="E222" s="62"/>
      <c r="F222" s="201" t="s">
        <v>344</v>
      </c>
      <c r="G222" s="62"/>
      <c r="H222" s="62"/>
      <c r="I222" s="159"/>
      <c r="J222" s="62"/>
      <c r="K222" s="62"/>
      <c r="L222" s="60"/>
      <c r="M222" s="202"/>
      <c r="N222" s="41"/>
      <c r="O222" s="41"/>
      <c r="P222" s="41"/>
      <c r="Q222" s="41"/>
      <c r="R222" s="41"/>
      <c r="S222" s="41"/>
      <c r="T222" s="77"/>
      <c r="AT222" s="23" t="s">
        <v>148</v>
      </c>
      <c r="AU222" s="23" t="s">
        <v>83</v>
      </c>
    </row>
    <row r="223" spans="2:51" s="12" customFormat="1" ht="12">
      <c r="B223" s="213"/>
      <c r="C223" s="214"/>
      <c r="D223" s="200" t="s">
        <v>150</v>
      </c>
      <c r="E223" s="215" t="s">
        <v>21</v>
      </c>
      <c r="F223" s="216" t="s">
        <v>272</v>
      </c>
      <c r="G223" s="214"/>
      <c r="H223" s="217">
        <v>15.87</v>
      </c>
      <c r="I223" s="218"/>
      <c r="J223" s="214"/>
      <c r="K223" s="214"/>
      <c r="L223" s="219"/>
      <c r="M223" s="220"/>
      <c r="N223" s="221"/>
      <c r="O223" s="221"/>
      <c r="P223" s="221"/>
      <c r="Q223" s="221"/>
      <c r="R223" s="221"/>
      <c r="S223" s="221"/>
      <c r="T223" s="222"/>
      <c r="AT223" s="223" t="s">
        <v>150</v>
      </c>
      <c r="AU223" s="223" t="s">
        <v>83</v>
      </c>
      <c r="AV223" s="12" t="s">
        <v>83</v>
      </c>
      <c r="AW223" s="12" t="s">
        <v>36</v>
      </c>
      <c r="AX223" s="12" t="s">
        <v>81</v>
      </c>
      <c r="AY223" s="223" t="s">
        <v>140</v>
      </c>
    </row>
    <row r="224" spans="2:65" s="1" customFormat="1" ht="22.8" customHeight="1">
      <c r="B224" s="40"/>
      <c r="C224" s="188" t="s">
        <v>345</v>
      </c>
      <c r="D224" s="188" t="s">
        <v>142</v>
      </c>
      <c r="E224" s="189" t="s">
        <v>346</v>
      </c>
      <c r="F224" s="190" t="s">
        <v>347</v>
      </c>
      <c r="G224" s="191" t="s">
        <v>91</v>
      </c>
      <c r="H224" s="192">
        <v>15.87</v>
      </c>
      <c r="I224" s="193"/>
      <c r="J224" s="194">
        <f>ROUND(I224*H224,2)</f>
        <v>0</v>
      </c>
      <c r="K224" s="190" t="s">
        <v>145</v>
      </c>
      <c r="L224" s="60"/>
      <c r="M224" s="195" t="s">
        <v>21</v>
      </c>
      <c r="N224" s="196" t="s">
        <v>44</v>
      </c>
      <c r="O224" s="41"/>
      <c r="P224" s="197">
        <f>O224*H224</f>
        <v>0</v>
      </c>
      <c r="Q224" s="197">
        <v>0.28362</v>
      </c>
      <c r="R224" s="197">
        <f>Q224*H224</f>
        <v>4.501049399999999</v>
      </c>
      <c r="S224" s="197">
        <v>0</v>
      </c>
      <c r="T224" s="198">
        <f>S224*H224</f>
        <v>0</v>
      </c>
      <c r="AR224" s="23" t="s">
        <v>146</v>
      </c>
      <c r="AT224" s="23" t="s">
        <v>142</v>
      </c>
      <c r="AU224" s="23" t="s">
        <v>83</v>
      </c>
      <c r="AY224" s="23" t="s">
        <v>140</v>
      </c>
      <c r="BE224" s="199">
        <f>IF(N224="základní",J224,0)</f>
        <v>0</v>
      </c>
      <c r="BF224" s="199">
        <f>IF(N224="snížená",J224,0)</f>
        <v>0</v>
      </c>
      <c r="BG224" s="199">
        <f>IF(N224="zákl. přenesená",J224,0)</f>
        <v>0</v>
      </c>
      <c r="BH224" s="199">
        <f>IF(N224="sníž. přenesená",J224,0)</f>
        <v>0</v>
      </c>
      <c r="BI224" s="199">
        <f>IF(N224="nulová",J224,0)</f>
        <v>0</v>
      </c>
      <c r="BJ224" s="23" t="s">
        <v>81</v>
      </c>
      <c r="BK224" s="199">
        <f>ROUND(I224*H224,2)</f>
        <v>0</v>
      </c>
      <c r="BL224" s="23" t="s">
        <v>146</v>
      </c>
      <c r="BM224" s="23" t="s">
        <v>348</v>
      </c>
    </row>
    <row r="225" spans="2:51" s="12" customFormat="1" ht="12">
      <c r="B225" s="213"/>
      <c r="C225" s="214"/>
      <c r="D225" s="200" t="s">
        <v>150</v>
      </c>
      <c r="E225" s="215" t="s">
        <v>21</v>
      </c>
      <c r="F225" s="216" t="s">
        <v>272</v>
      </c>
      <c r="G225" s="214"/>
      <c r="H225" s="217">
        <v>15.87</v>
      </c>
      <c r="I225" s="218"/>
      <c r="J225" s="214"/>
      <c r="K225" s="214"/>
      <c r="L225" s="219"/>
      <c r="M225" s="220"/>
      <c r="N225" s="221"/>
      <c r="O225" s="221"/>
      <c r="P225" s="221"/>
      <c r="Q225" s="221"/>
      <c r="R225" s="221"/>
      <c r="S225" s="221"/>
      <c r="T225" s="222"/>
      <c r="AT225" s="223" t="s">
        <v>150</v>
      </c>
      <c r="AU225" s="223" t="s">
        <v>83</v>
      </c>
      <c r="AV225" s="12" t="s">
        <v>83</v>
      </c>
      <c r="AW225" s="12" t="s">
        <v>36</v>
      </c>
      <c r="AX225" s="12" t="s">
        <v>81</v>
      </c>
      <c r="AY225" s="223" t="s">
        <v>140</v>
      </c>
    </row>
    <row r="226" spans="2:65" s="1" customFormat="1" ht="14.4" customHeight="1">
      <c r="B226" s="40"/>
      <c r="C226" s="188" t="s">
        <v>349</v>
      </c>
      <c r="D226" s="188" t="s">
        <v>142</v>
      </c>
      <c r="E226" s="189" t="s">
        <v>350</v>
      </c>
      <c r="F226" s="190" t="s">
        <v>351</v>
      </c>
      <c r="G226" s="191" t="s">
        <v>91</v>
      </c>
      <c r="H226" s="192">
        <v>185.017</v>
      </c>
      <c r="I226" s="193"/>
      <c r="J226" s="194">
        <f>ROUND(I226*H226,2)</f>
        <v>0</v>
      </c>
      <c r="K226" s="190" t="s">
        <v>263</v>
      </c>
      <c r="L226" s="60"/>
      <c r="M226" s="195" t="s">
        <v>21</v>
      </c>
      <c r="N226" s="196" t="s">
        <v>44</v>
      </c>
      <c r="O226" s="41"/>
      <c r="P226" s="197">
        <f>O226*H226</f>
        <v>0</v>
      </c>
      <c r="Q226" s="197">
        <v>0</v>
      </c>
      <c r="R226" s="197">
        <f>Q226*H226</f>
        <v>0</v>
      </c>
      <c r="S226" s="197">
        <v>0</v>
      </c>
      <c r="T226" s="198">
        <f>S226*H226</f>
        <v>0</v>
      </c>
      <c r="AR226" s="23" t="s">
        <v>146</v>
      </c>
      <c r="AT226" s="23" t="s">
        <v>142</v>
      </c>
      <c r="AU226" s="23" t="s">
        <v>83</v>
      </c>
      <c r="AY226" s="23" t="s">
        <v>140</v>
      </c>
      <c r="BE226" s="199">
        <f>IF(N226="základní",J226,0)</f>
        <v>0</v>
      </c>
      <c r="BF226" s="199">
        <f>IF(N226="snížená",J226,0)</f>
        <v>0</v>
      </c>
      <c r="BG226" s="199">
        <f>IF(N226="zákl. přenesená",J226,0)</f>
        <v>0</v>
      </c>
      <c r="BH226" s="199">
        <f>IF(N226="sníž. přenesená",J226,0)</f>
        <v>0</v>
      </c>
      <c r="BI226" s="199">
        <f>IF(N226="nulová",J226,0)</f>
        <v>0</v>
      </c>
      <c r="BJ226" s="23" t="s">
        <v>81</v>
      </c>
      <c r="BK226" s="199">
        <f>ROUND(I226*H226,2)</f>
        <v>0</v>
      </c>
      <c r="BL226" s="23" t="s">
        <v>146</v>
      </c>
      <c r="BM226" s="23" t="s">
        <v>352</v>
      </c>
    </row>
    <row r="227" spans="2:51" s="11" customFormat="1" ht="12">
      <c r="B227" s="203"/>
      <c r="C227" s="204"/>
      <c r="D227" s="200" t="s">
        <v>150</v>
      </c>
      <c r="E227" s="205" t="s">
        <v>21</v>
      </c>
      <c r="F227" s="206" t="s">
        <v>353</v>
      </c>
      <c r="G227" s="204"/>
      <c r="H227" s="205" t="s">
        <v>21</v>
      </c>
      <c r="I227" s="207"/>
      <c r="J227" s="204"/>
      <c r="K227" s="204"/>
      <c r="L227" s="208"/>
      <c r="M227" s="209"/>
      <c r="N227" s="210"/>
      <c r="O227" s="210"/>
      <c r="P227" s="210"/>
      <c r="Q227" s="210"/>
      <c r="R227" s="210"/>
      <c r="S227" s="210"/>
      <c r="T227" s="211"/>
      <c r="AT227" s="212" t="s">
        <v>150</v>
      </c>
      <c r="AU227" s="212" t="s">
        <v>83</v>
      </c>
      <c r="AV227" s="11" t="s">
        <v>81</v>
      </c>
      <c r="AW227" s="11" t="s">
        <v>36</v>
      </c>
      <c r="AX227" s="11" t="s">
        <v>73</v>
      </c>
      <c r="AY227" s="212" t="s">
        <v>140</v>
      </c>
    </row>
    <row r="228" spans="2:51" s="12" customFormat="1" ht="12">
      <c r="B228" s="213"/>
      <c r="C228" s="214"/>
      <c r="D228" s="200" t="s">
        <v>150</v>
      </c>
      <c r="E228" s="215" t="s">
        <v>21</v>
      </c>
      <c r="F228" s="216" t="s">
        <v>354</v>
      </c>
      <c r="G228" s="214"/>
      <c r="H228" s="217">
        <v>1.604</v>
      </c>
      <c r="I228" s="218"/>
      <c r="J228" s="214"/>
      <c r="K228" s="214"/>
      <c r="L228" s="219"/>
      <c r="M228" s="220"/>
      <c r="N228" s="221"/>
      <c r="O228" s="221"/>
      <c r="P228" s="221"/>
      <c r="Q228" s="221"/>
      <c r="R228" s="221"/>
      <c r="S228" s="221"/>
      <c r="T228" s="222"/>
      <c r="AT228" s="223" t="s">
        <v>150</v>
      </c>
      <c r="AU228" s="223" t="s">
        <v>83</v>
      </c>
      <c r="AV228" s="12" t="s">
        <v>83</v>
      </c>
      <c r="AW228" s="12" t="s">
        <v>36</v>
      </c>
      <c r="AX228" s="12" t="s">
        <v>73</v>
      </c>
      <c r="AY228" s="223" t="s">
        <v>140</v>
      </c>
    </row>
    <row r="229" spans="2:51" s="12" customFormat="1" ht="12">
      <c r="B229" s="213"/>
      <c r="C229" s="214"/>
      <c r="D229" s="200" t="s">
        <v>150</v>
      </c>
      <c r="E229" s="215" t="s">
        <v>21</v>
      </c>
      <c r="F229" s="216" t="s">
        <v>355</v>
      </c>
      <c r="G229" s="214"/>
      <c r="H229" s="217">
        <v>21.302</v>
      </c>
      <c r="I229" s="218"/>
      <c r="J229" s="214"/>
      <c r="K229" s="214"/>
      <c r="L229" s="219"/>
      <c r="M229" s="220"/>
      <c r="N229" s="221"/>
      <c r="O229" s="221"/>
      <c r="P229" s="221"/>
      <c r="Q229" s="221"/>
      <c r="R229" s="221"/>
      <c r="S229" s="221"/>
      <c r="T229" s="222"/>
      <c r="AT229" s="223" t="s">
        <v>150</v>
      </c>
      <c r="AU229" s="223" t="s">
        <v>83</v>
      </c>
      <c r="AV229" s="12" t="s">
        <v>83</v>
      </c>
      <c r="AW229" s="12" t="s">
        <v>36</v>
      </c>
      <c r="AX229" s="12" t="s">
        <v>73</v>
      </c>
      <c r="AY229" s="223" t="s">
        <v>140</v>
      </c>
    </row>
    <row r="230" spans="2:51" s="12" customFormat="1" ht="12">
      <c r="B230" s="213"/>
      <c r="C230" s="214"/>
      <c r="D230" s="200" t="s">
        <v>150</v>
      </c>
      <c r="E230" s="215" t="s">
        <v>21</v>
      </c>
      <c r="F230" s="216" t="s">
        <v>356</v>
      </c>
      <c r="G230" s="214"/>
      <c r="H230" s="217">
        <v>30.417</v>
      </c>
      <c r="I230" s="218"/>
      <c r="J230" s="214"/>
      <c r="K230" s="214"/>
      <c r="L230" s="219"/>
      <c r="M230" s="220"/>
      <c r="N230" s="221"/>
      <c r="O230" s="221"/>
      <c r="P230" s="221"/>
      <c r="Q230" s="221"/>
      <c r="R230" s="221"/>
      <c r="S230" s="221"/>
      <c r="T230" s="222"/>
      <c r="AT230" s="223" t="s">
        <v>150</v>
      </c>
      <c r="AU230" s="223" t="s">
        <v>83</v>
      </c>
      <c r="AV230" s="12" t="s">
        <v>83</v>
      </c>
      <c r="AW230" s="12" t="s">
        <v>36</v>
      </c>
      <c r="AX230" s="12" t="s">
        <v>73</v>
      </c>
      <c r="AY230" s="223" t="s">
        <v>140</v>
      </c>
    </row>
    <row r="231" spans="2:51" s="12" customFormat="1" ht="12">
      <c r="B231" s="213"/>
      <c r="C231" s="214"/>
      <c r="D231" s="200" t="s">
        <v>150</v>
      </c>
      <c r="E231" s="215" t="s">
        <v>21</v>
      </c>
      <c r="F231" s="216" t="s">
        <v>357</v>
      </c>
      <c r="G231" s="214"/>
      <c r="H231" s="217">
        <v>10.651</v>
      </c>
      <c r="I231" s="218"/>
      <c r="J231" s="214"/>
      <c r="K231" s="214"/>
      <c r="L231" s="219"/>
      <c r="M231" s="220"/>
      <c r="N231" s="221"/>
      <c r="O231" s="221"/>
      <c r="P231" s="221"/>
      <c r="Q231" s="221"/>
      <c r="R231" s="221"/>
      <c r="S231" s="221"/>
      <c r="T231" s="222"/>
      <c r="AT231" s="223" t="s">
        <v>150</v>
      </c>
      <c r="AU231" s="223" t="s">
        <v>83</v>
      </c>
      <c r="AV231" s="12" t="s">
        <v>83</v>
      </c>
      <c r="AW231" s="12" t="s">
        <v>36</v>
      </c>
      <c r="AX231" s="12" t="s">
        <v>73</v>
      </c>
      <c r="AY231" s="223" t="s">
        <v>140</v>
      </c>
    </row>
    <row r="232" spans="2:51" s="11" customFormat="1" ht="12">
      <c r="B232" s="203"/>
      <c r="C232" s="204"/>
      <c r="D232" s="200" t="s">
        <v>150</v>
      </c>
      <c r="E232" s="205" t="s">
        <v>21</v>
      </c>
      <c r="F232" s="206" t="s">
        <v>358</v>
      </c>
      <c r="G232" s="204"/>
      <c r="H232" s="205" t="s">
        <v>21</v>
      </c>
      <c r="I232" s="207"/>
      <c r="J232" s="204"/>
      <c r="K232" s="204"/>
      <c r="L232" s="208"/>
      <c r="M232" s="209"/>
      <c r="N232" s="210"/>
      <c r="O232" s="210"/>
      <c r="P232" s="210"/>
      <c r="Q232" s="210"/>
      <c r="R232" s="210"/>
      <c r="S232" s="210"/>
      <c r="T232" s="211"/>
      <c r="AT232" s="212" t="s">
        <v>150</v>
      </c>
      <c r="AU232" s="212" t="s">
        <v>83</v>
      </c>
      <c r="AV232" s="11" t="s">
        <v>81</v>
      </c>
      <c r="AW232" s="11" t="s">
        <v>36</v>
      </c>
      <c r="AX232" s="11" t="s">
        <v>73</v>
      </c>
      <c r="AY232" s="212" t="s">
        <v>140</v>
      </c>
    </row>
    <row r="233" spans="2:51" s="12" customFormat="1" ht="12">
      <c r="B233" s="213"/>
      <c r="C233" s="214"/>
      <c r="D233" s="200" t="s">
        <v>150</v>
      </c>
      <c r="E233" s="215" t="s">
        <v>21</v>
      </c>
      <c r="F233" s="216" t="s">
        <v>359</v>
      </c>
      <c r="G233" s="214"/>
      <c r="H233" s="217">
        <v>5.93</v>
      </c>
      <c r="I233" s="218"/>
      <c r="J233" s="214"/>
      <c r="K233" s="214"/>
      <c r="L233" s="219"/>
      <c r="M233" s="220"/>
      <c r="N233" s="221"/>
      <c r="O233" s="221"/>
      <c r="P233" s="221"/>
      <c r="Q233" s="221"/>
      <c r="R233" s="221"/>
      <c r="S233" s="221"/>
      <c r="T233" s="222"/>
      <c r="AT233" s="223" t="s">
        <v>150</v>
      </c>
      <c r="AU233" s="223" t="s">
        <v>83</v>
      </c>
      <c r="AV233" s="12" t="s">
        <v>83</v>
      </c>
      <c r="AW233" s="12" t="s">
        <v>36</v>
      </c>
      <c r="AX233" s="12" t="s">
        <v>73</v>
      </c>
      <c r="AY233" s="223" t="s">
        <v>140</v>
      </c>
    </row>
    <row r="234" spans="2:51" s="12" customFormat="1" ht="12">
      <c r="B234" s="213"/>
      <c r="C234" s="214"/>
      <c r="D234" s="200" t="s">
        <v>150</v>
      </c>
      <c r="E234" s="215" t="s">
        <v>21</v>
      </c>
      <c r="F234" s="216" t="s">
        <v>360</v>
      </c>
      <c r="G234" s="214"/>
      <c r="H234" s="217">
        <v>5.8</v>
      </c>
      <c r="I234" s="218"/>
      <c r="J234" s="214"/>
      <c r="K234" s="214"/>
      <c r="L234" s="219"/>
      <c r="M234" s="220"/>
      <c r="N234" s="221"/>
      <c r="O234" s="221"/>
      <c r="P234" s="221"/>
      <c r="Q234" s="221"/>
      <c r="R234" s="221"/>
      <c r="S234" s="221"/>
      <c r="T234" s="222"/>
      <c r="AT234" s="223" t="s">
        <v>150</v>
      </c>
      <c r="AU234" s="223" t="s">
        <v>83</v>
      </c>
      <c r="AV234" s="12" t="s">
        <v>83</v>
      </c>
      <c r="AW234" s="12" t="s">
        <v>36</v>
      </c>
      <c r="AX234" s="12" t="s">
        <v>73</v>
      </c>
      <c r="AY234" s="223" t="s">
        <v>140</v>
      </c>
    </row>
    <row r="235" spans="2:51" s="12" customFormat="1" ht="12">
      <c r="B235" s="213"/>
      <c r="C235" s="214"/>
      <c r="D235" s="200" t="s">
        <v>150</v>
      </c>
      <c r="E235" s="215" t="s">
        <v>21</v>
      </c>
      <c r="F235" s="216" t="s">
        <v>361</v>
      </c>
      <c r="G235" s="214"/>
      <c r="H235" s="217">
        <v>1.6</v>
      </c>
      <c r="I235" s="218"/>
      <c r="J235" s="214"/>
      <c r="K235" s="214"/>
      <c r="L235" s="219"/>
      <c r="M235" s="220"/>
      <c r="N235" s="221"/>
      <c r="O235" s="221"/>
      <c r="P235" s="221"/>
      <c r="Q235" s="221"/>
      <c r="R235" s="221"/>
      <c r="S235" s="221"/>
      <c r="T235" s="222"/>
      <c r="AT235" s="223" t="s">
        <v>150</v>
      </c>
      <c r="AU235" s="223" t="s">
        <v>83</v>
      </c>
      <c r="AV235" s="12" t="s">
        <v>83</v>
      </c>
      <c r="AW235" s="12" t="s">
        <v>36</v>
      </c>
      <c r="AX235" s="12" t="s">
        <v>73</v>
      </c>
      <c r="AY235" s="223" t="s">
        <v>140</v>
      </c>
    </row>
    <row r="236" spans="2:51" s="12" customFormat="1" ht="12">
      <c r="B236" s="213"/>
      <c r="C236" s="214"/>
      <c r="D236" s="200" t="s">
        <v>150</v>
      </c>
      <c r="E236" s="215" t="s">
        <v>21</v>
      </c>
      <c r="F236" s="216" t="s">
        <v>362</v>
      </c>
      <c r="G236" s="214"/>
      <c r="H236" s="217">
        <v>6.69</v>
      </c>
      <c r="I236" s="218"/>
      <c r="J236" s="214"/>
      <c r="K236" s="214"/>
      <c r="L236" s="219"/>
      <c r="M236" s="220"/>
      <c r="N236" s="221"/>
      <c r="O236" s="221"/>
      <c r="P236" s="221"/>
      <c r="Q236" s="221"/>
      <c r="R236" s="221"/>
      <c r="S236" s="221"/>
      <c r="T236" s="222"/>
      <c r="AT236" s="223" t="s">
        <v>150</v>
      </c>
      <c r="AU236" s="223" t="s">
        <v>83</v>
      </c>
      <c r="AV236" s="12" t="s">
        <v>83</v>
      </c>
      <c r="AW236" s="12" t="s">
        <v>36</v>
      </c>
      <c r="AX236" s="12" t="s">
        <v>73</v>
      </c>
      <c r="AY236" s="223" t="s">
        <v>140</v>
      </c>
    </row>
    <row r="237" spans="2:51" s="12" customFormat="1" ht="12">
      <c r="B237" s="213"/>
      <c r="C237" s="214"/>
      <c r="D237" s="200" t="s">
        <v>150</v>
      </c>
      <c r="E237" s="215" t="s">
        <v>21</v>
      </c>
      <c r="F237" s="216" t="s">
        <v>363</v>
      </c>
      <c r="G237" s="214"/>
      <c r="H237" s="217">
        <v>5.81</v>
      </c>
      <c r="I237" s="218"/>
      <c r="J237" s="214"/>
      <c r="K237" s="214"/>
      <c r="L237" s="219"/>
      <c r="M237" s="220"/>
      <c r="N237" s="221"/>
      <c r="O237" s="221"/>
      <c r="P237" s="221"/>
      <c r="Q237" s="221"/>
      <c r="R237" s="221"/>
      <c r="S237" s="221"/>
      <c r="T237" s="222"/>
      <c r="AT237" s="223" t="s">
        <v>150</v>
      </c>
      <c r="AU237" s="223" t="s">
        <v>83</v>
      </c>
      <c r="AV237" s="12" t="s">
        <v>83</v>
      </c>
      <c r="AW237" s="12" t="s">
        <v>36</v>
      </c>
      <c r="AX237" s="12" t="s">
        <v>73</v>
      </c>
      <c r="AY237" s="223" t="s">
        <v>140</v>
      </c>
    </row>
    <row r="238" spans="2:51" s="11" customFormat="1" ht="12">
      <c r="B238" s="203"/>
      <c r="C238" s="204"/>
      <c r="D238" s="200" t="s">
        <v>150</v>
      </c>
      <c r="E238" s="205" t="s">
        <v>21</v>
      </c>
      <c r="F238" s="206" t="s">
        <v>364</v>
      </c>
      <c r="G238" s="204"/>
      <c r="H238" s="205" t="s">
        <v>21</v>
      </c>
      <c r="I238" s="207"/>
      <c r="J238" s="204"/>
      <c r="K238" s="204"/>
      <c r="L238" s="208"/>
      <c r="M238" s="209"/>
      <c r="N238" s="210"/>
      <c r="O238" s="210"/>
      <c r="P238" s="210"/>
      <c r="Q238" s="210"/>
      <c r="R238" s="210"/>
      <c r="S238" s="210"/>
      <c r="T238" s="211"/>
      <c r="AT238" s="212" t="s">
        <v>150</v>
      </c>
      <c r="AU238" s="212" t="s">
        <v>83</v>
      </c>
      <c r="AV238" s="11" t="s">
        <v>81</v>
      </c>
      <c r="AW238" s="11" t="s">
        <v>36</v>
      </c>
      <c r="AX238" s="11" t="s">
        <v>73</v>
      </c>
      <c r="AY238" s="212" t="s">
        <v>140</v>
      </c>
    </row>
    <row r="239" spans="2:51" s="12" customFormat="1" ht="36">
      <c r="B239" s="213"/>
      <c r="C239" s="214"/>
      <c r="D239" s="200" t="s">
        <v>150</v>
      </c>
      <c r="E239" s="215" t="s">
        <v>21</v>
      </c>
      <c r="F239" s="216" t="s">
        <v>365</v>
      </c>
      <c r="G239" s="214"/>
      <c r="H239" s="217">
        <v>28.562</v>
      </c>
      <c r="I239" s="218"/>
      <c r="J239" s="214"/>
      <c r="K239" s="214"/>
      <c r="L239" s="219"/>
      <c r="M239" s="220"/>
      <c r="N239" s="221"/>
      <c r="O239" s="221"/>
      <c r="P239" s="221"/>
      <c r="Q239" s="221"/>
      <c r="R239" s="221"/>
      <c r="S239" s="221"/>
      <c r="T239" s="222"/>
      <c r="AT239" s="223" t="s">
        <v>150</v>
      </c>
      <c r="AU239" s="223" t="s">
        <v>83</v>
      </c>
      <c r="AV239" s="12" t="s">
        <v>83</v>
      </c>
      <c r="AW239" s="12" t="s">
        <v>36</v>
      </c>
      <c r="AX239" s="12" t="s">
        <v>73</v>
      </c>
      <c r="AY239" s="223" t="s">
        <v>140</v>
      </c>
    </row>
    <row r="240" spans="2:51" s="11" customFormat="1" ht="12">
      <c r="B240" s="203"/>
      <c r="C240" s="204"/>
      <c r="D240" s="200" t="s">
        <v>150</v>
      </c>
      <c r="E240" s="205" t="s">
        <v>21</v>
      </c>
      <c r="F240" s="206" t="s">
        <v>366</v>
      </c>
      <c r="G240" s="204"/>
      <c r="H240" s="205" t="s">
        <v>21</v>
      </c>
      <c r="I240" s="207"/>
      <c r="J240" s="204"/>
      <c r="K240" s="204"/>
      <c r="L240" s="208"/>
      <c r="M240" s="209"/>
      <c r="N240" s="210"/>
      <c r="O240" s="210"/>
      <c r="P240" s="210"/>
      <c r="Q240" s="210"/>
      <c r="R240" s="210"/>
      <c r="S240" s="210"/>
      <c r="T240" s="211"/>
      <c r="AT240" s="212" t="s">
        <v>150</v>
      </c>
      <c r="AU240" s="212" t="s">
        <v>83</v>
      </c>
      <c r="AV240" s="11" t="s">
        <v>81</v>
      </c>
      <c r="AW240" s="11" t="s">
        <v>36</v>
      </c>
      <c r="AX240" s="11" t="s">
        <v>73</v>
      </c>
      <c r="AY240" s="212" t="s">
        <v>140</v>
      </c>
    </row>
    <row r="241" spans="2:51" s="12" customFormat="1" ht="12">
      <c r="B241" s="213"/>
      <c r="C241" s="214"/>
      <c r="D241" s="200" t="s">
        <v>150</v>
      </c>
      <c r="E241" s="215" t="s">
        <v>21</v>
      </c>
      <c r="F241" s="216" t="s">
        <v>367</v>
      </c>
      <c r="G241" s="214"/>
      <c r="H241" s="217">
        <v>5.742</v>
      </c>
      <c r="I241" s="218"/>
      <c r="J241" s="214"/>
      <c r="K241" s="214"/>
      <c r="L241" s="219"/>
      <c r="M241" s="220"/>
      <c r="N241" s="221"/>
      <c r="O241" s="221"/>
      <c r="P241" s="221"/>
      <c r="Q241" s="221"/>
      <c r="R241" s="221"/>
      <c r="S241" s="221"/>
      <c r="T241" s="222"/>
      <c r="AT241" s="223" t="s">
        <v>150</v>
      </c>
      <c r="AU241" s="223" t="s">
        <v>83</v>
      </c>
      <c r="AV241" s="12" t="s">
        <v>83</v>
      </c>
      <c r="AW241" s="12" t="s">
        <v>36</v>
      </c>
      <c r="AX241" s="12" t="s">
        <v>73</v>
      </c>
      <c r="AY241" s="223" t="s">
        <v>140</v>
      </c>
    </row>
    <row r="242" spans="2:51" s="11" customFormat="1" ht="12">
      <c r="B242" s="203"/>
      <c r="C242" s="204"/>
      <c r="D242" s="200" t="s">
        <v>150</v>
      </c>
      <c r="E242" s="205" t="s">
        <v>21</v>
      </c>
      <c r="F242" s="206" t="s">
        <v>368</v>
      </c>
      <c r="G242" s="204"/>
      <c r="H242" s="205" t="s">
        <v>21</v>
      </c>
      <c r="I242" s="207"/>
      <c r="J242" s="204"/>
      <c r="K242" s="204"/>
      <c r="L242" s="208"/>
      <c r="M242" s="209"/>
      <c r="N242" s="210"/>
      <c r="O242" s="210"/>
      <c r="P242" s="210"/>
      <c r="Q242" s="210"/>
      <c r="R242" s="210"/>
      <c r="S242" s="210"/>
      <c r="T242" s="211"/>
      <c r="AT242" s="212" t="s">
        <v>150</v>
      </c>
      <c r="AU242" s="212" t="s">
        <v>83</v>
      </c>
      <c r="AV242" s="11" t="s">
        <v>81</v>
      </c>
      <c r="AW242" s="11" t="s">
        <v>36</v>
      </c>
      <c r="AX242" s="11" t="s">
        <v>73</v>
      </c>
      <c r="AY242" s="212" t="s">
        <v>140</v>
      </c>
    </row>
    <row r="243" spans="2:51" s="12" customFormat="1" ht="12">
      <c r="B243" s="213"/>
      <c r="C243" s="214"/>
      <c r="D243" s="200" t="s">
        <v>150</v>
      </c>
      <c r="E243" s="215" t="s">
        <v>21</v>
      </c>
      <c r="F243" s="216" t="s">
        <v>369</v>
      </c>
      <c r="G243" s="214"/>
      <c r="H243" s="217">
        <v>15.943</v>
      </c>
      <c r="I243" s="218"/>
      <c r="J243" s="214"/>
      <c r="K243" s="214"/>
      <c r="L243" s="219"/>
      <c r="M243" s="220"/>
      <c r="N243" s="221"/>
      <c r="O243" s="221"/>
      <c r="P243" s="221"/>
      <c r="Q243" s="221"/>
      <c r="R243" s="221"/>
      <c r="S243" s="221"/>
      <c r="T243" s="222"/>
      <c r="AT243" s="223" t="s">
        <v>150</v>
      </c>
      <c r="AU243" s="223" t="s">
        <v>83</v>
      </c>
      <c r="AV243" s="12" t="s">
        <v>83</v>
      </c>
      <c r="AW243" s="12" t="s">
        <v>36</v>
      </c>
      <c r="AX243" s="12" t="s">
        <v>73</v>
      </c>
      <c r="AY243" s="223" t="s">
        <v>140</v>
      </c>
    </row>
    <row r="244" spans="2:51" s="12" customFormat="1" ht="12">
      <c r="B244" s="213"/>
      <c r="C244" s="214"/>
      <c r="D244" s="200" t="s">
        <v>150</v>
      </c>
      <c r="E244" s="215" t="s">
        <v>21</v>
      </c>
      <c r="F244" s="216" t="s">
        <v>370</v>
      </c>
      <c r="G244" s="214"/>
      <c r="H244" s="217">
        <v>3.193</v>
      </c>
      <c r="I244" s="218"/>
      <c r="J244" s="214"/>
      <c r="K244" s="214"/>
      <c r="L244" s="219"/>
      <c r="M244" s="220"/>
      <c r="N244" s="221"/>
      <c r="O244" s="221"/>
      <c r="P244" s="221"/>
      <c r="Q244" s="221"/>
      <c r="R244" s="221"/>
      <c r="S244" s="221"/>
      <c r="T244" s="222"/>
      <c r="AT244" s="223" t="s">
        <v>150</v>
      </c>
      <c r="AU244" s="223" t="s">
        <v>83</v>
      </c>
      <c r="AV244" s="12" t="s">
        <v>83</v>
      </c>
      <c r="AW244" s="12" t="s">
        <v>36</v>
      </c>
      <c r="AX244" s="12" t="s">
        <v>73</v>
      </c>
      <c r="AY244" s="223" t="s">
        <v>140</v>
      </c>
    </row>
    <row r="245" spans="2:51" s="11" customFormat="1" ht="12">
      <c r="B245" s="203"/>
      <c r="C245" s="204"/>
      <c r="D245" s="200" t="s">
        <v>150</v>
      </c>
      <c r="E245" s="205" t="s">
        <v>21</v>
      </c>
      <c r="F245" s="206" t="s">
        <v>371</v>
      </c>
      <c r="G245" s="204"/>
      <c r="H245" s="205" t="s">
        <v>21</v>
      </c>
      <c r="I245" s="207"/>
      <c r="J245" s="204"/>
      <c r="K245" s="204"/>
      <c r="L245" s="208"/>
      <c r="M245" s="209"/>
      <c r="N245" s="210"/>
      <c r="O245" s="210"/>
      <c r="P245" s="210"/>
      <c r="Q245" s="210"/>
      <c r="R245" s="210"/>
      <c r="S245" s="210"/>
      <c r="T245" s="211"/>
      <c r="AT245" s="212" t="s">
        <v>150</v>
      </c>
      <c r="AU245" s="212" t="s">
        <v>83</v>
      </c>
      <c r="AV245" s="11" t="s">
        <v>81</v>
      </c>
      <c r="AW245" s="11" t="s">
        <v>36</v>
      </c>
      <c r="AX245" s="11" t="s">
        <v>73</v>
      </c>
      <c r="AY245" s="212" t="s">
        <v>140</v>
      </c>
    </row>
    <row r="246" spans="2:51" s="12" customFormat="1" ht="12">
      <c r="B246" s="213"/>
      <c r="C246" s="214"/>
      <c r="D246" s="200" t="s">
        <v>150</v>
      </c>
      <c r="E246" s="215" t="s">
        <v>21</v>
      </c>
      <c r="F246" s="216" t="s">
        <v>372</v>
      </c>
      <c r="G246" s="214"/>
      <c r="H246" s="217">
        <v>30.455</v>
      </c>
      <c r="I246" s="218"/>
      <c r="J246" s="214"/>
      <c r="K246" s="214"/>
      <c r="L246" s="219"/>
      <c r="M246" s="220"/>
      <c r="N246" s="221"/>
      <c r="O246" s="221"/>
      <c r="P246" s="221"/>
      <c r="Q246" s="221"/>
      <c r="R246" s="221"/>
      <c r="S246" s="221"/>
      <c r="T246" s="222"/>
      <c r="AT246" s="223" t="s">
        <v>150</v>
      </c>
      <c r="AU246" s="223" t="s">
        <v>83</v>
      </c>
      <c r="AV246" s="12" t="s">
        <v>83</v>
      </c>
      <c r="AW246" s="12" t="s">
        <v>36</v>
      </c>
      <c r="AX246" s="12" t="s">
        <v>73</v>
      </c>
      <c r="AY246" s="223" t="s">
        <v>140</v>
      </c>
    </row>
    <row r="247" spans="2:51" s="12" customFormat="1" ht="12">
      <c r="B247" s="213"/>
      <c r="C247" s="214"/>
      <c r="D247" s="200" t="s">
        <v>150</v>
      </c>
      <c r="E247" s="215" t="s">
        <v>21</v>
      </c>
      <c r="F247" s="216" t="s">
        <v>373</v>
      </c>
      <c r="G247" s="214"/>
      <c r="H247" s="217">
        <v>9.086</v>
      </c>
      <c r="I247" s="218"/>
      <c r="J247" s="214"/>
      <c r="K247" s="214"/>
      <c r="L247" s="219"/>
      <c r="M247" s="220"/>
      <c r="N247" s="221"/>
      <c r="O247" s="221"/>
      <c r="P247" s="221"/>
      <c r="Q247" s="221"/>
      <c r="R247" s="221"/>
      <c r="S247" s="221"/>
      <c r="T247" s="222"/>
      <c r="AT247" s="223" t="s">
        <v>150</v>
      </c>
      <c r="AU247" s="223" t="s">
        <v>83</v>
      </c>
      <c r="AV247" s="12" t="s">
        <v>83</v>
      </c>
      <c r="AW247" s="12" t="s">
        <v>36</v>
      </c>
      <c r="AX247" s="12" t="s">
        <v>73</v>
      </c>
      <c r="AY247" s="223" t="s">
        <v>140</v>
      </c>
    </row>
    <row r="248" spans="2:51" s="11" customFormat="1" ht="12">
      <c r="B248" s="203"/>
      <c r="C248" s="204"/>
      <c r="D248" s="200" t="s">
        <v>150</v>
      </c>
      <c r="E248" s="205" t="s">
        <v>21</v>
      </c>
      <c r="F248" s="206" t="s">
        <v>374</v>
      </c>
      <c r="G248" s="204"/>
      <c r="H248" s="205" t="s">
        <v>21</v>
      </c>
      <c r="I248" s="207"/>
      <c r="J248" s="204"/>
      <c r="K248" s="204"/>
      <c r="L248" s="208"/>
      <c r="M248" s="209"/>
      <c r="N248" s="210"/>
      <c r="O248" s="210"/>
      <c r="P248" s="210"/>
      <c r="Q248" s="210"/>
      <c r="R248" s="210"/>
      <c r="S248" s="210"/>
      <c r="T248" s="211"/>
      <c r="AT248" s="212" t="s">
        <v>150</v>
      </c>
      <c r="AU248" s="212" t="s">
        <v>83</v>
      </c>
      <c r="AV248" s="11" t="s">
        <v>81</v>
      </c>
      <c r="AW248" s="11" t="s">
        <v>36</v>
      </c>
      <c r="AX248" s="11" t="s">
        <v>73</v>
      </c>
      <c r="AY248" s="212" t="s">
        <v>140</v>
      </c>
    </row>
    <row r="249" spans="2:51" s="12" customFormat="1" ht="12">
      <c r="B249" s="213"/>
      <c r="C249" s="214"/>
      <c r="D249" s="200" t="s">
        <v>150</v>
      </c>
      <c r="E249" s="215" t="s">
        <v>21</v>
      </c>
      <c r="F249" s="216" t="s">
        <v>375</v>
      </c>
      <c r="G249" s="214"/>
      <c r="H249" s="217">
        <v>2.232</v>
      </c>
      <c r="I249" s="218"/>
      <c r="J249" s="214"/>
      <c r="K249" s="214"/>
      <c r="L249" s="219"/>
      <c r="M249" s="220"/>
      <c r="N249" s="221"/>
      <c r="O249" s="221"/>
      <c r="P249" s="221"/>
      <c r="Q249" s="221"/>
      <c r="R249" s="221"/>
      <c r="S249" s="221"/>
      <c r="T249" s="222"/>
      <c r="AT249" s="223" t="s">
        <v>150</v>
      </c>
      <c r="AU249" s="223" t="s">
        <v>83</v>
      </c>
      <c r="AV249" s="12" t="s">
        <v>83</v>
      </c>
      <c r="AW249" s="12" t="s">
        <v>36</v>
      </c>
      <c r="AX249" s="12" t="s">
        <v>73</v>
      </c>
      <c r="AY249" s="223" t="s">
        <v>140</v>
      </c>
    </row>
    <row r="250" spans="2:51" s="13" customFormat="1" ht="12">
      <c r="B250" s="224"/>
      <c r="C250" s="225"/>
      <c r="D250" s="200" t="s">
        <v>150</v>
      </c>
      <c r="E250" s="226" t="s">
        <v>21</v>
      </c>
      <c r="F250" s="227" t="s">
        <v>155</v>
      </c>
      <c r="G250" s="225"/>
      <c r="H250" s="228">
        <v>185.017</v>
      </c>
      <c r="I250" s="229"/>
      <c r="J250" s="225"/>
      <c r="K250" s="225"/>
      <c r="L250" s="230"/>
      <c r="M250" s="231"/>
      <c r="N250" s="232"/>
      <c r="O250" s="232"/>
      <c r="P250" s="232"/>
      <c r="Q250" s="232"/>
      <c r="R250" s="232"/>
      <c r="S250" s="232"/>
      <c r="T250" s="233"/>
      <c r="AT250" s="234" t="s">
        <v>150</v>
      </c>
      <c r="AU250" s="234" t="s">
        <v>83</v>
      </c>
      <c r="AV250" s="13" t="s">
        <v>146</v>
      </c>
      <c r="AW250" s="13" t="s">
        <v>36</v>
      </c>
      <c r="AX250" s="13" t="s">
        <v>81</v>
      </c>
      <c r="AY250" s="234" t="s">
        <v>140</v>
      </c>
    </row>
    <row r="251" spans="2:65" s="1" customFormat="1" ht="14.4" customHeight="1">
      <c r="B251" s="40"/>
      <c r="C251" s="188" t="s">
        <v>376</v>
      </c>
      <c r="D251" s="188" t="s">
        <v>142</v>
      </c>
      <c r="E251" s="189" t="s">
        <v>377</v>
      </c>
      <c r="F251" s="190" t="s">
        <v>378</v>
      </c>
      <c r="G251" s="191" t="s">
        <v>91</v>
      </c>
      <c r="H251" s="192">
        <v>37.291</v>
      </c>
      <c r="I251" s="193"/>
      <c r="J251" s="194">
        <f>ROUND(I251*H251,2)</f>
        <v>0</v>
      </c>
      <c r="K251" s="190" t="s">
        <v>263</v>
      </c>
      <c r="L251" s="60"/>
      <c r="M251" s="195" t="s">
        <v>21</v>
      </c>
      <c r="N251" s="196" t="s">
        <v>44</v>
      </c>
      <c r="O251" s="41"/>
      <c r="P251" s="197">
        <f>O251*H251</f>
        <v>0</v>
      </c>
      <c r="Q251" s="197">
        <v>0</v>
      </c>
      <c r="R251" s="197">
        <f>Q251*H251</f>
        <v>0</v>
      </c>
      <c r="S251" s="197">
        <v>0</v>
      </c>
      <c r="T251" s="198">
        <f>S251*H251</f>
        <v>0</v>
      </c>
      <c r="AR251" s="23" t="s">
        <v>146</v>
      </c>
      <c r="AT251" s="23" t="s">
        <v>142</v>
      </c>
      <c r="AU251" s="23" t="s">
        <v>83</v>
      </c>
      <c r="AY251" s="23" t="s">
        <v>140</v>
      </c>
      <c r="BE251" s="199">
        <f>IF(N251="základní",J251,0)</f>
        <v>0</v>
      </c>
      <c r="BF251" s="199">
        <f>IF(N251="snížená",J251,0)</f>
        <v>0</v>
      </c>
      <c r="BG251" s="199">
        <f>IF(N251="zákl. přenesená",J251,0)</f>
        <v>0</v>
      </c>
      <c r="BH251" s="199">
        <f>IF(N251="sníž. přenesená",J251,0)</f>
        <v>0</v>
      </c>
      <c r="BI251" s="199">
        <f>IF(N251="nulová",J251,0)</f>
        <v>0</v>
      </c>
      <c r="BJ251" s="23" t="s">
        <v>81</v>
      </c>
      <c r="BK251" s="199">
        <f>ROUND(I251*H251,2)</f>
        <v>0</v>
      </c>
      <c r="BL251" s="23" t="s">
        <v>146</v>
      </c>
      <c r="BM251" s="23" t="s">
        <v>379</v>
      </c>
    </row>
    <row r="252" spans="2:51" s="11" customFormat="1" ht="12">
      <c r="B252" s="203"/>
      <c r="C252" s="204"/>
      <c r="D252" s="200" t="s">
        <v>150</v>
      </c>
      <c r="E252" s="205" t="s">
        <v>21</v>
      </c>
      <c r="F252" s="206" t="s">
        <v>366</v>
      </c>
      <c r="G252" s="204"/>
      <c r="H252" s="205" t="s">
        <v>21</v>
      </c>
      <c r="I252" s="207"/>
      <c r="J252" s="204"/>
      <c r="K252" s="204"/>
      <c r="L252" s="208"/>
      <c r="M252" s="209"/>
      <c r="N252" s="210"/>
      <c r="O252" s="210"/>
      <c r="P252" s="210"/>
      <c r="Q252" s="210"/>
      <c r="R252" s="210"/>
      <c r="S252" s="210"/>
      <c r="T252" s="211"/>
      <c r="AT252" s="212" t="s">
        <v>150</v>
      </c>
      <c r="AU252" s="212" t="s">
        <v>83</v>
      </c>
      <c r="AV252" s="11" t="s">
        <v>81</v>
      </c>
      <c r="AW252" s="11" t="s">
        <v>36</v>
      </c>
      <c r="AX252" s="11" t="s">
        <v>73</v>
      </c>
      <c r="AY252" s="212" t="s">
        <v>140</v>
      </c>
    </row>
    <row r="253" spans="2:51" s="12" customFormat="1" ht="12">
      <c r="B253" s="213"/>
      <c r="C253" s="214"/>
      <c r="D253" s="200" t="s">
        <v>150</v>
      </c>
      <c r="E253" s="215" t="s">
        <v>21</v>
      </c>
      <c r="F253" s="216" t="s">
        <v>380</v>
      </c>
      <c r="G253" s="214"/>
      <c r="H253" s="217">
        <v>10.088</v>
      </c>
      <c r="I253" s="218"/>
      <c r="J253" s="214"/>
      <c r="K253" s="214"/>
      <c r="L253" s="219"/>
      <c r="M253" s="220"/>
      <c r="N253" s="221"/>
      <c r="O253" s="221"/>
      <c r="P253" s="221"/>
      <c r="Q253" s="221"/>
      <c r="R253" s="221"/>
      <c r="S253" s="221"/>
      <c r="T253" s="222"/>
      <c r="AT253" s="223" t="s">
        <v>150</v>
      </c>
      <c r="AU253" s="223" t="s">
        <v>83</v>
      </c>
      <c r="AV253" s="12" t="s">
        <v>83</v>
      </c>
      <c r="AW253" s="12" t="s">
        <v>36</v>
      </c>
      <c r="AX253" s="12" t="s">
        <v>73</v>
      </c>
      <c r="AY253" s="223" t="s">
        <v>140</v>
      </c>
    </row>
    <row r="254" spans="2:51" s="11" customFormat="1" ht="12">
      <c r="B254" s="203"/>
      <c r="C254" s="204"/>
      <c r="D254" s="200" t="s">
        <v>150</v>
      </c>
      <c r="E254" s="205" t="s">
        <v>21</v>
      </c>
      <c r="F254" s="206" t="s">
        <v>368</v>
      </c>
      <c r="G254" s="204"/>
      <c r="H254" s="205" t="s">
        <v>21</v>
      </c>
      <c r="I254" s="207"/>
      <c r="J254" s="204"/>
      <c r="K254" s="204"/>
      <c r="L254" s="208"/>
      <c r="M254" s="209"/>
      <c r="N254" s="210"/>
      <c r="O254" s="210"/>
      <c r="P254" s="210"/>
      <c r="Q254" s="210"/>
      <c r="R254" s="210"/>
      <c r="S254" s="210"/>
      <c r="T254" s="211"/>
      <c r="AT254" s="212" t="s">
        <v>150</v>
      </c>
      <c r="AU254" s="212" t="s">
        <v>83</v>
      </c>
      <c r="AV254" s="11" t="s">
        <v>81</v>
      </c>
      <c r="AW254" s="11" t="s">
        <v>36</v>
      </c>
      <c r="AX254" s="11" t="s">
        <v>73</v>
      </c>
      <c r="AY254" s="212" t="s">
        <v>140</v>
      </c>
    </row>
    <row r="255" spans="2:51" s="12" customFormat="1" ht="12">
      <c r="B255" s="213"/>
      <c r="C255" s="214"/>
      <c r="D255" s="200" t="s">
        <v>150</v>
      </c>
      <c r="E255" s="215" t="s">
        <v>21</v>
      </c>
      <c r="F255" s="216" t="s">
        <v>381</v>
      </c>
      <c r="G255" s="214"/>
      <c r="H255" s="217">
        <v>22.664</v>
      </c>
      <c r="I255" s="218"/>
      <c r="J255" s="214"/>
      <c r="K255" s="214"/>
      <c r="L255" s="219"/>
      <c r="M255" s="220"/>
      <c r="N255" s="221"/>
      <c r="O255" s="221"/>
      <c r="P255" s="221"/>
      <c r="Q255" s="221"/>
      <c r="R255" s="221"/>
      <c r="S255" s="221"/>
      <c r="T255" s="222"/>
      <c r="AT255" s="223" t="s">
        <v>150</v>
      </c>
      <c r="AU255" s="223" t="s">
        <v>83</v>
      </c>
      <c r="AV255" s="12" t="s">
        <v>83</v>
      </c>
      <c r="AW255" s="12" t="s">
        <v>36</v>
      </c>
      <c r="AX255" s="12" t="s">
        <v>73</v>
      </c>
      <c r="AY255" s="223" t="s">
        <v>140</v>
      </c>
    </row>
    <row r="256" spans="2:51" s="12" customFormat="1" ht="12">
      <c r="B256" s="213"/>
      <c r="C256" s="214"/>
      <c r="D256" s="200" t="s">
        <v>150</v>
      </c>
      <c r="E256" s="215" t="s">
        <v>21</v>
      </c>
      <c r="F256" s="216" t="s">
        <v>382</v>
      </c>
      <c r="G256" s="214"/>
      <c r="H256" s="217">
        <v>4.539</v>
      </c>
      <c r="I256" s="218"/>
      <c r="J256" s="214"/>
      <c r="K256" s="214"/>
      <c r="L256" s="219"/>
      <c r="M256" s="220"/>
      <c r="N256" s="221"/>
      <c r="O256" s="221"/>
      <c r="P256" s="221"/>
      <c r="Q256" s="221"/>
      <c r="R256" s="221"/>
      <c r="S256" s="221"/>
      <c r="T256" s="222"/>
      <c r="AT256" s="223" t="s">
        <v>150</v>
      </c>
      <c r="AU256" s="223" t="s">
        <v>83</v>
      </c>
      <c r="AV256" s="12" t="s">
        <v>83</v>
      </c>
      <c r="AW256" s="12" t="s">
        <v>36</v>
      </c>
      <c r="AX256" s="12" t="s">
        <v>73</v>
      </c>
      <c r="AY256" s="223" t="s">
        <v>140</v>
      </c>
    </row>
    <row r="257" spans="2:51" s="13" customFormat="1" ht="12">
      <c r="B257" s="224"/>
      <c r="C257" s="225"/>
      <c r="D257" s="200" t="s">
        <v>150</v>
      </c>
      <c r="E257" s="226" t="s">
        <v>21</v>
      </c>
      <c r="F257" s="227" t="s">
        <v>155</v>
      </c>
      <c r="G257" s="225"/>
      <c r="H257" s="228">
        <v>37.291</v>
      </c>
      <c r="I257" s="229"/>
      <c r="J257" s="225"/>
      <c r="K257" s="225"/>
      <c r="L257" s="230"/>
      <c r="M257" s="231"/>
      <c r="N257" s="232"/>
      <c r="O257" s="232"/>
      <c r="P257" s="232"/>
      <c r="Q257" s="232"/>
      <c r="R257" s="232"/>
      <c r="S257" s="232"/>
      <c r="T257" s="233"/>
      <c r="AT257" s="234" t="s">
        <v>150</v>
      </c>
      <c r="AU257" s="234" t="s">
        <v>83</v>
      </c>
      <c r="AV257" s="13" t="s">
        <v>146</v>
      </c>
      <c r="AW257" s="13" t="s">
        <v>36</v>
      </c>
      <c r="AX257" s="13" t="s">
        <v>81</v>
      </c>
      <c r="AY257" s="234" t="s">
        <v>140</v>
      </c>
    </row>
    <row r="258" spans="2:65" s="1" customFormat="1" ht="14.4" customHeight="1">
      <c r="B258" s="40"/>
      <c r="C258" s="188" t="s">
        <v>383</v>
      </c>
      <c r="D258" s="188" t="s">
        <v>142</v>
      </c>
      <c r="E258" s="189" t="s">
        <v>384</v>
      </c>
      <c r="F258" s="190" t="s">
        <v>385</v>
      </c>
      <c r="G258" s="191" t="s">
        <v>158</v>
      </c>
      <c r="H258" s="192">
        <v>26.45</v>
      </c>
      <c r="I258" s="193"/>
      <c r="J258" s="194">
        <f>ROUND(I258*H258,2)</f>
        <v>0</v>
      </c>
      <c r="K258" s="190" t="s">
        <v>263</v>
      </c>
      <c r="L258" s="60"/>
      <c r="M258" s="195" t="s">
        <v>21</v>
      </c>
      <c r="N258" s="196" t="s">
        <v>44</v>
      </c>
      <c r="O258" s="41"/>
      <c r="P258" s="197">
        <f>O258*H258</f>
        <v>0</v>
      </c>
      <c r="Q258" s="197">
        <v>0</v>
      </c>
      <c r="R258" s="197">
        <f>Q258*H258</f>
        <v>0</v>
      </c>
      <c r="S258" s="197">
        <v>0</v>
      </c>
      <c r="T258" s="198">
        <f>S258*H258</f>
        <v>0</v>
      </c>
      <c r="AR258" s="23" t="s">
        <v>146</v>
      </c>
      <c r="AT258" s="23" t="s">
        <v>142</v>
      </c>
      <c r="AU258" s="23" t="s">
        <v>83</v>
      </c>
      <c r="AY258" s="23" t="s">
        <v>140</v>
      </c>
      <c r="BE258" s="199">
        <f>IF(N258="základní",J258,0)</f>
        <v>0</v>
      </c>
      <c r="BF258" s="199">
        <f>IF(N258="snížená",J258,0)</f>
        <v>0</v>
      </c>
      <c r="BG258" s="199">
        <f>IF(N258="zákl. přenesená",J258,0)</f>
        <v>0</v>
      </c>
      <c r="BH258" s="199">
        <f>IF(N258="sníž. přenesená",J258,0)</f>
        <v>0</v>
      </c>
      <c r="BI258" s="199">
        <f>IF(N258="nulová",J258,0)</f>
        <v>0</v>
      </c>
      <c r="BJ258" s="23" t="s">
        <v>81</v>
      </c>
      <c r="BK258" s="199">
        <f>ROUND(I258*H258,2)</f>
        <v>0</v>
      </c>
      <c r="BL258" s="23" t="s">
        <v>146</v>
      </c>
      <c r="BM258" s="23" t="s">
        <v>386</v>
      </c>
    </row>
    <row r="259" spans="2:51" s="12" customFormat="1" ht="12">
      <c r="B259" s="213"/>
      <c r="C259" s="214"/>
      <c r="D259" s="200" t="s">
        <v>150</v>
      </c>
      <c r="E259" s="215" t="s">
        <v>21</v>
      </c>
      <c r="F259" s="216" t="s">
        <v>213</v>
      </c>
      <c r="G259" s="214"/>
      <c r="H259" s="217">
        <v>26.45</v>
      </c>
      <c r="I259" s="218"/>
      <c r="J259" s="214"/>
      <c r="K259" s="214"/>
      <c r="L259" s="219"/>
      <c r="M259" s="220"/>
      <c r="N259" s="221"/>
      <c r="O259" s="221"/>
      <c r="P259" s="221"/>
      <c r="Q259" s="221"/>
      <c r="R259" s="221"/>
      <c r="S259" s="221"/>
      <c r="T259" s="222"/>
      <c r="AT259" s="223" t="s">
        <v>150</v>
      </c>
      <c r="AU259" s="223" t="s">
        <v>83</v>
      </c>
      <c r="AV259" s="12" t="s">
        <v>83</v>
      </c>
      <c r="AW259" s="12" t="s">
        <v>36</v>
      </c>
      <c r="AX259" s="12" t="s">
        <v>81</v>
      </c>
      <c r="AY259" s="223" t="s">
        <v>140</v>
      </c>
    </row>
    <row r="260" spans="2:63" s="10" customFormat="1" ht="29.85" customHeight="1">
      <c r="B260" s="172"/>
      <c r="C260" s="173"/>
      <c r="D260" s="174" t="s">
        <v>72</v>
      </c>
      <c r="E260" s="186" t="s">
        <v>193</v>
      </c>
      <c r="F260" s="186" t="s">
        <v>387</v>
      </c>
      <c r="G260" s="173"/>
      <c r="H260" s="173"/>
      <c r="I260" s="176"/>
      <c r="J260" s="187">
        <f>BK260</f>
        <v>0</v>
      </c>
      <c r="K260" s="173"/>
      <c r="L260" s="178"/>
      <c r="M260" s="179"/>
      <c r="N260" s="180"/>
      <c r="O260" s="180"/>
      <c r="P260" s="181">
        <f>SUM(P261:P362)</f>
        <v>0</v>
      </c>
      <c r="Q260" s="180"/>
      <c r="R260" s="181">
        <f>SUM(R261:R362)</f>
        <v>3.1543005</v>
      </c>
      <c r="S260" s="180"/>
      <c r="T260" s="182">
        <f>SUM(T261:T362)</f>
        <v>39.076567000000004</v>
      </c>
      <c r="AR260" s="183" t="s">
        <v>81</v>
      </c>
      <c r="AT260" s="184" t="s">
        <v>72</v>
      </c>
      <c r="AU260" s="184" t="s">
        <v>81</v>
      </c>
      <c r="AY260" s="183" t="s">
        <v>140</v>
      </c>
      <c r="BK260" s="185">
        <f>SUM(BK261:BK362)</f>
        <v>0</v>
      </c>
    </row>
    <row r="261" spans="2:65" s="1" customFormat="1" ht="45.6" customHeight="1">
      <c r="B261" s="40"/>
      <c r="C261" s="188" t="s">
        <v>388</v>
      </c>
      <c r="D261" s="188" t="s">
        <v>142</v>
      </c>
      <c r="E261" s="189" t="s">
        <v>389</v>
      </c>
      <c r="F261" s="190" t="s">
        <v>390</v>
      </c>
      <c r="G261" s="191" t="s">
        <v>158</v>
      </c>
      <c r="H261" s="192">
        <v>26.45</v>
      </c>
      <c r="I261" s="193"/>
      <c r="J261" s="194">
        <f>ROUND(I261*H261,2)</f>
        <v>0</v>
      </c>
      <c r="K261" s="190" t="s">
        <v>145</v>
      </c>
      <c r="L261" s="60"/>
      <c r="M261" s="195" t="s">
        <v>21</v>
      </c>
      <c r="N261" s="196" t="s">
        <v>44</v>
      </c>
      <c r="O261" s="41"/>
      <c r="P261" s="197">
        <f>O261*H261</f>
        <v>0</v>
      </c>
      <c r="Q261" s="197">
        <v>0.11808</v>
      </c>
      <c r="R261" s="197">
        <f>Q261*H261</f>
        <v>3.123216</v>
      </c>
      <c r="S261" s="197">
        <v>0</v>
      </c>
      <c r="T261" s="198">
        <f>S261*H261</f>
        <v>0</v>
      </c>
      <c r="AR261" s="23" t="s">
        <v>146</v>
      </c>
      <c r="AT261" s="23" t="s">
        <v>142</v>
      </c>
      <c r="AU261" s="23" t="s">
        <v>83</v>
      </c>
      <c r="AY261" s="23" t="s">
        <v>140</v>
      </c>
      <c r="BE261" s="199">
        <f>IF(N261="základní",J261,0)</f>
        <v>0</v>
      </c>
      <c r="BF261" s="199">
        <f>IF(N261="snížená",J261,0)</f>
        <v>0</v>
      </c>
      <c r="BG261" s="199">
        <f>IF(N261="zákl. přenesená",J261,0)</f>
        <v>0</v>
      </c>
      <c r="BH261" s="199">
        <f>IF(N261="sníž. přenesená",J261,0)</f>
        <v>0</v>
      </c>
      <c r="BI261" s="199">
        <f>IF(N261="nulová",J261,0)</f>
        <v>0</v>
      </c>
      <c r="BJ261" s="23" t="s">
        <v>81</v>
      </c>
      <c r="BK261" s="199">
        <f>ROUND(I261*H261,2)</f>
        <v>0</v>
      </c>
      <c r="BL261" s="23" t="s">
        <v>146</v>
      </c>
      <c r="BM261" s="23" t="s">
        <v>391</v>
      </c>
    </row>
    <row r="262" spans="2:47" s="1" customFormat="1" ht="156">
      <c r="B262" s="40"/>
      <c r="C262" s="62"/>
      <c r="D262" s="200" t="s">
        <v>148</v>
      </c>
      <c r="E262" s="62"/>
      <c r="F262" s="201" t="s">
        <v>392</v>
      </c>
      <c r="G262" s="62"/>
      <c r="H262" s="62"/>
      <c r="I262" s="159"/>
      <c r="J262" s="62"/>
      <c r="K262" s="62"/>
      <c r="L262" s="60"/>
      <c r="M262" s="202"/>
      <c r="N262" s="41"/>
      <c r="O262" s="41"/>
      <c r="P262" s="41"/>
      <c r="Q262" s="41"/>
      <c r="R262" s="41"/>
      <c r="S262" s="41"/>
      <c r="T262" s="77"/>
      <c r="AT262" s="23" t="s">
        <v>148</v>
      </c>
      <c r="AU262" s="23" t="s">
        <v>83</v>
      </c>
    </row>
    <row r="263" spans="2:51" s="12" customFormat="1" ht="12">
      <c r="B263" s="213"/>
      <c r="C263" s="214"/>
      <c r="D263" s="200" t="s">
        <v>150</v>
      </c>
      <c r="E263" s="215" t="s">
        <v>21</v>
      </c>
      <c r="F263" s="216" t="s">
        <v>213</v>
      </c>
      <c r="G263" s="214"/>
      <c r="H263" s="217">
        <v>26.45</v>
      </c>
      <c r="I263" s="218"/>
      <c r="J263" s="214"/>
      <c r="K263" s="214"/>
      <c r="L263" s="219"/>
      <c r="M263" s="220"/>
      <c r="N263" s="221"/>
      <c r="O263" s="221"/>
      <c r="P263" s="221"/>
      <c r="Q263" s="221"/>
      <c r="R263" s="221"/>
      <c r="S263" s="221"/>
      <c r="T263" s="222"/>
      <c r="AT263" s="223" t="s">
        <v>150</v>
      </c>
      <c r="AU263" s="223" t="s">
        <v>83</v>
      </c>
      <c r="AV263" s="12" t="s">
        <v>83</v>
      </c>
      <c r="AW263" s="12" t="s">
        <v>36</v>
      </c>
      <c r="AX263" s="12" t="s">
        <v>81</v>
      </c>
      <c r="AY263" s="223" t="s">
        <v>140</v>
      </c>
    </row>
    <row r="264" spans="2:51" s="11" customFormat="1" ht="12">
      <c r="B264" s="203"/>
      <c r="C264" s="204"/>
      <c r="D264" s="200" t="s">
        <v>150</v>
      </c>
      <c r="E264" s="205" t="s">
        <v>21</v>
      </c>
      <c r="F264" s="206" t="s">
        <v>393</v>
      </c>
      <c r="G264" s="204"/>
      <c r="H264" s="205" t="s">
        <v>21</v>
      </c>
      <c r="I264" s="207"/>
      <c r="J264" s="204"/>
      <c r="K264" s="204"/>
      <c r="L264" s="208"/>
      <c r="M264" s="209"/>
      <c r="N264" s="210"/>
      <c r="O264" s="210"/>
      <c r="P264" s="210"/>
      <c r="Q264" s="210"/>
      <c r="R264" s="210"/>
      <c r="S264" s="210"/>
      <c r="T264" s="211"/>
      <c r="AT264" s="212" t="s">
        <v>150</v>
      </c>
      <c r="AU264" s="212" t="s">
        <v>83</v>
      </c>
      <c r="AV264" s="11" t="s">
        <v>81</v>
      </c>
      <c r="AW264" s="11" t="s">
        <v>36</v>
      </c>
      <c r="AX264" s="11" t="s">
        <v>73</v>
      </c>
      <c r="AY264" s="212" t="s">
        <v>140</v>
      </c>
    </row>
    <row r="265" spans="2:65" s="1" customFormat="1" ht="22.8" customHeight="1">
      <c r="B265" s="40"/>
      <c r="C265" s="188" t="s">
        <v>394</v>
      </c>
      <c r="D265" s="188" t="s">
        <v>142</v>
      </c>
      <c r="E265" s="189" t="s">
        <v>395</v>
      </c>
      <c r="F265" s="190" t="s">
        <v>396</v>
      </c>
      <c r="G265" s="191" t="s">
        <v>91</v>
      </c>
      <c r="H265" s="192">
        <v>182.85</v>
      </c>
      <c r="I265" s="193"/>
      <c r="J265" s="194">
        <f>ROUND(I265*H265,2)</f>
        <v>0</v>
      </c>
      <c r="K265" s="190" t="s">
        <v>145</v>
      </c>
      <c r="L265" s="60"/>
      <c r="M265" s="195" t="s">
        <v>21</v>
      </c>
      <c r="N265" s="196" t="s">
        <v>44</v>
      </c>
      <c r="O265" s="41"/>
      <c r="P265" s="197">
        <f>O265*H265</f>
        <v>0</v>
      </c>
      <c r="Q265" s="197">
        <v>0.00013</v>
      </c>
      <c r="R265" s="197">
        <f>Q265*H265</f>
        <v>0.023770499999999996</v>
      </c>
      <c r="S265" s="197">
        <v>0</v>
      </c>
      <c r="T265" s="198">
        <f>S265*H265</f>
        <v>0</v>
      </c>
      <c r="AR265" s="23" t="s">
        <v>146</v>
      </c>
      <c r="AT265" s="23" t="s">
        <v>142</v>
      </c>
      <c r="AU265" s="23" t="s">
        <v>83</v>
      </c>
      <c r="AY265" s="23" t="s">
        <v>140</v>
      </c>
      <c r="BE265" s="199">
        <f>IF(N265="základní",J265,0)</f>
        <v>0</v>
      </c>
      <c r="BF265" s="199">
        <f>IF(N265="snížená",J265,0)</f>
        <v>0</v>
      </c>
      <c r="BG265" s="199">
        <f>IF(N265="zákl. přenesená",J265,0)</f>
        <v>0</v>
      </c>
      <c r="BH265" s="199">
        <f>IF(N265="sníž. přenesená",J265,0)</f>
        <v>0</v>
      </c>
      <c r="BI265" s="199">
        <f>IF(N265="nulová",J265,0)</f>
        <v>0</v>
      </c>
      <c r="BJ265" s="23" t="s">
        <v>81</v>
      </c>
      <c r="BK265" s="199">
        <f>ROUND(I265*H265,2)</f>
        <v>0</v>
      </c>
      <c r="BL265" s="23" t="s">
        <v>146</v>
      </c>
      <c r="BM265" s="23" t="s">
        <v>397</v>
      </c>
    </row>
    <row r="266" spans="2:47" s="1" customFormat="1" ht="84">
      <c r="B266" s="40"/>
      <c r="C266" s="62"/>
      <c r="D266" s="200" t="s">
        <v>148</v>
      </c>
      <c r="E266" s="62"/>
      <c r="F266" s="201" t="s">
        <v>398</v>
      </c>
      <c r="G266" s="62"/>
      <c r="H266" s="62"/>
      <c r="I266" s="159"/>
      <c r="J266" s="62"/>
      <c r="K266" s="62"/>
      <c r="L266" s="60"/>
      <c r="M266" s="202"/>
      <c r="N266" s="41"/>
      <c r="O266" s="41"/>
      <c r="P266" s="41"/>
      <c r="Q266" s="41"/>
      <c r="R266" s="41"/>
      <c r="S266" s="41"/>
      <c r="T266" s="77"/>
      <c r="AT266" s="23" t="s">
        <v>148</v>
      </c>
      <c r="AU266" s="23" t="s">
        <v>83</v>
      </c>
    </row>
    <row r="267" spans="2:51" s="12" customFormat="1" ht="12">
      <c r="B267" s="213"/>
      <c r="C267" s="214"/>
      <c r="D267" s="200" t="s">
        <v>150</v>
      </c>
      <c r="E267" s="215" t="s">
        <v>21</v>
      </c>
      <c r="F267" s="216" t="s">
        <v>399</v>
      </c>
      <c r="G267" s="214"/>
      <c r="H267" s="217">
        <v>4.76</v>
      </c>
      <c r="I267" s="218"/>
      <c r="J267" s="214"/>
      <c r="K267" s="214"/>
      <c r="L267" s="219"/>
      <c r="M267" s="220"/>
      <c r="N267" s="221"/>
      <c r="O267" s="221"/>
      <c r="P267" s="221"/>
      <c r="Q267" s="221"/>
      <c r="R267" s="221"/>
      <c r="S267" s="221"/>
      <c r="T267" s="222"/>
      <c r="AT267" s="223" t="s">
        <v>150</v>
      </c>
      <c r="AU267" s="223" t="s">
        <v>83</v>
      </c>
      <c r="AV267" s="12" t="s">
        <v>83</v>
      </c>
      <c r="AW267" s="12" t="s">
        <v>36</v>
      </c>
      <c r="AX267" s="12" t="s">
        <v>73</v>
      </c>
      <c r="AY267" s="223" t="s">
        <v>140</v>
      </c>
    </row>
    <row r="268" spans="2:51" s="12" customFormat="1" ht="12">
      <c r="B268" s="213"/>
      <c r="C268" s="214"/>
      <c r="D268" s="200" t="s">
        <v>150</v>
      </c>
      <c r="E268" s="215" t="s">
        <v>21</v>
      </c>
      <c r="F268" s="216" t="s">
        <v>400</v>
      </c>
      <c r="G268" s="214"/>
      <c r="H268" s="217">
        <v>5.9</v>
      </c>
      <c r="I268" s="218"/>
      <c r="J268" s="214"/>
      <c r="K268" s="214"/>
      <c r="L268" s="219"/>
      <c r="M268" s="220"/>
      <c r="N268" s="221"/>
      <c r="O268" s="221"/>
      <c r="P268" s="221"/>
      <c r="Q268" s="221"/>
      <c r="R268" s="221"/>
      <c r="S268" s="221"/>
      <c r="T268" s="222"/>
      <c r="AT268" s="223" t="s">
        <v>150</v>
      </c>
      <c r="AU268" s="223" t="s">
        <v>83</v>
      </c>
      <c r="AV268" s="12" t="s">
        <v>83</v>
      </c>
      <c r="AW268" s="12" t="s">
        <v>36</v>
      </c>
      <c r="AX268" s="12" t="s">
        <v>73</v>
      </c>
      <c r="AY268" s="223" t="s">
        <v>140</v>
      </c>
    </row>
    <row r="269" spans="2:51" s="12" customFormat="1" ht="12">
      <c r="B269" s="213"/>
      <c r="C269" s="214"/>
      <c r="D269" s="200" t="s">
        <v>150</v>
      </c>
      <c r="E269" s="215" t="s">
        <v>21</v>
      </c>
      <c r="F269" s="216" t="s">
        <v>401</v>
      </c>
      <c r="G269" s="214"/>
      <c r="H269" s="217">
        <v>14.98</v>
      </c>
      <c r="I269" s="218"/>
      <c r="J269" s="214"/>
      <c r="K269" s="214"/>
      <c r="L269" s="219"/>
      <c r="M269" s="220"/>
      <c r="N269" s="221"/>
      <c r="O269" s="221"/>
      <c r="P269" s="221"/>
      <c r="Q269" s="221"/>
      <c r="R269" s="221"/>
      <c r="S269" s="221"/>
      <c r="T269" s="222"/>
      <c r="AT269" s="223" t="s">
        <v>150</v>
      </c>
      <c r="AU269" s="223" t="s">
        <v>83</v>
      </c>
      <c r="AV269" s="12" t="s">
        <v>83</v>
      </c>
      <c r="AW269" s="12" t="s">
        <v>36</v>
      </c>
      <c r="AX269" s="12" t="s">
        <v>73</v>
      </c>
      <c r="AY269" s="223" t="s">
        <v>140</v>
      </c>
    </row>
    <row r="270" spans="2:51" s="12" customFormat="1" ht="12">
      <c r="B270" s="213"/>
      <c r="C270" s="214"/>
      <c r="D270" s="200" t="s">
        <v>150</v>
      </c>
      <c r="E270" s="215" t="s">
        <v>21</v>
      </c>
      <c r="F270" s="216" t="s">
        <v>402</v>
      </c>
      <c r="G270" s="214"/>
      <c r="H270" s="217">
        <v>7.14</v>
      </c>
      <c r="I270" s="218"/>
      <c r="J270" s="214"/>
      <c r="K270" s="214"/>
      <c r="L270" s="219"/>
      <c r="M270" s="220"/>
      <c r="N270" s="221"/>
      <c r="O270" s="221"/>
      <c r="P270" s="221"/>
      <c r="Q270" s="221"/>
      <c r="R270" s="221"/>
      <c r="S270" s="221"/>
      <c r="T270" s="222"/>
      <c r="AT270" s="223" t="s">
        <v>150</v>
      </c>
      <c r="AU270" s="223" t="s">
        <v>83</v>
      </c>
      <c r="AV270" s="12" t="s">
        <v>83</v>
      </c>
      <c r="AW270" s="12" t="s">
        <v>36</v>
      </c>
      <c r="AX270" s="12" t="s">
        <v>73</v>
      </c>
      <c r="AY270" s="223" t="s">
        <v>140</v>
      </c>
    </row>
    <row r="271" spans="2:51" s="12" customFormat="1" ht="12">
      <c r="B271" s="213"/>
      <c r="C271" s="214"/>
      <c r="D271" s="200" t="s">
        <v>150</v>
      </c>
      <c r="E271" s="215" t="s">
        <v>21</v>
      </c>
      <c r="F271" s="216" t="s">
        <v>403</v>
      </c>
      <c r="G271" s="214"/>
      <c r="H271" s="217">
        <v>34.19</v>
      </c>
      <c r="I271" s="218"/>
      <c r="J271" s="214"/>
      <c r="K271" s="214"/>
      <c r="L271" s="219"/>
      <c r="M271" s="220"/>
      <c r="N271" s="221"/>
      <c r="O271" s="221"/>
      <c r="P271" s="221"/>
      <c r="Q271" s="221"/>
      <c r="R271" s="221"/>
      <c r="S271" s="221"/>
      <c r="T271" s="222"/>
      <c r="AT271" s="223" t="s">
        <v>150</v>
      </c>
      <c r="AU271" s="223" t="s">
        <v>83</v>
      </c>
      <c r="AV271" s="12" t="s">
        <v>83</v>
      </c>
      <c r="AW271" s="12" t="s">
        <v>36</v>
      </c>
      <c r="AX271" s="12" t="s">
        <v>73</v>
      </c>
      <c r="AY271" s="223" t="s">
        <v>140</v>
      </c>
    </row>
    <row r="272" spans="2:51" s="12" customFormat="1" ht="12">
      <c r="B272" s="213"/>
      <c r="C272" s="214"/>
      <c r="D272" s="200" t="s">
        <v>150</v>
      </c>
      <c r="E272" s="215" t="s">
        <v>21</v>
      </c>
      <c r="F272" s="216" t="s">
        <v>404</v>
      </c>
      <c r="G272" s="214"/>
      <c r="H272" s="217">
        <v>2.41</v>
      </c>
      <c r="I272" s="218"/>
      <c r="J272" s="214"/>
      <c r="K272" s="214"/>
      <c r="L272" s="219"/>
      <c r="M272" s="220"/>
      <c r="N272" s="221"/>
      <c r="O272" s="221"/>
      <c r="P272" s="221"/>
      <c r="Q272" s="221"/>
      <c r="R272" s="221"/>
      <c r="S272" s="221"/>
      <c r="T272" s="222"/>
      <c r="AT272" s="223" t="s">
        <v>150</v>
      </c>
      <c r="AU272" s="223" t="s">
        <v>83</v>
      </c>
      <c r="AV272" s="12" t="s">
        <v>83</v>
      </c>
      <c r="AW272" s="12" t="s">
        <v>36</v>
      </c>
      <c r="AX272" s="12" t="s">
        <v>73</v>
      </c>
      <c r="AY272" s="223" t="s">
        <v>140</v>
      </c>
    </row>
    <row r="273" spans="2:51" s="12" customFormat="1" ht="12">
      <c r="B273" s="213"/>
      <c r="C273" s="214"/>
      <c r="D273" s="200" t="s">
        <v>150</v>
      </c>
      <c r="E273" s="215" t="s">
        <v>21</v>
      </c>
      <c r="F273" s="216" t="s">
        <v>405</v>
      </c>
      <c r="G273" s="214"/>
      <c r="H273" s="217">
        <v>1.02</v>
      </c>
      <c r="I273" s="218"/>
      <c r="J273" s="214"/>
      <c r="K273" s="214"/>
      <c r="L273" s="219"/>
      <c r="M273" s="220"/>
      <c r="N273" s="221"/>
      <c r="O273" s="221"/>
      <c r="P273" s="221"/>
      <c r="Q273" s="221"/>
      <c r="R273" s="221"/>
      <c r="S273" s="221"/>
      <c r="T273" s="222"/>
      <c r="AT273" s="223" t="s">
        <v>150</v>
      </c>
      <c r="AU273" s="223" t="s">
        <v>83</v>
      </c>
      <c r="AV273" s="12" t="s">
        <v>83</v>
      </c>
      <c r="AW273" s="12" t="s">
        <v>36</v>
      </c>
      <c r="AX273" s="12" t="s">
        <v>73</v>
      </c>
      <c r="AY273" s="223" t="s">
        <v>140</v>
      </c>
    </row>
    <row r="274" spans="2:51" s="12" customFormat="1" ht="12">
      <c r="B274" s="213"/>
      <c r="C274" s="214"/>
      <c r="D274" s="200" t="s">
        <v>150</v>
      </c>
      <c r="E274" s="215" t="s">
        <v>21</v>
      </c>
      <c r="F274" s="216" t="s">
        <v>406</v>
      </c>
      <c r="G274" s="214"/>
      <c r="H274" s="217">
        <v>61.11</v>
      </c>
      <c r="I274" s="218"/>
      <c r="J274" s="214"/>
      <c r="K274" s="214"/>
      <c r="L274" s="219"/>
      <c r="M274" s="220"/>
      <c r="N274" s="221"/>
      <c r="O274" s="221"/>
      <c r="P274" s="221"/>
      <c r="Q274" s="221"/>
      <c r="R274" s="221"/>
      <c r="S274" s="221"/>
      <c r="T274" s="222"/>
      <c r="AT274" s="223" t="s">
        <v>150</v>
      </c>
      <c r="AU274" s="223" t="s">
        <v>83</v>
      </c>
      <c r="AV274" s="12" t="s">
        <v>83</v>
      </c>
      <c r="AW274" s="12" t="s">
        <v>36</v>
      </c>
      <c r="AX274" s="12" t="s">
        <v>73</v>
      </c>
      <c r="AY274" s="223" t="s">
        <v>140</v>
      </c>
    </row>
    <row r="275" spans="2:51" s="12" customFormat="1" ht="12">
      <c r="B275" s="213"/>
      <c r="C275" s="214"/>
      <c r="D275" s="200" t="s">
        <v>150</v>
      </c>
      <c r="E275" s="215" t="s">
        <v>21</v>
      </c>
      <c r="F275" s="216" t="s">
        <v>407</v>
      </c>
      <c r="G275" s="214"/>
      <c r="H275" s="217">
        <v>6.51</v>
      </c>
      <c r="I275" s="218"/>
      <c r="J275" s="214"/>
      <c r="K275" s="214"/>
      <c r="L275" s="219"/>
      <c r="M275" s="220"/>
      <c r="N275" s="221"/>
      <c r="O275" s="221"/>
      <c r="P275" s="221"/>
      <c r="Q275" s="221"/>
      <c r="R275" s="221"/>
      <c r="S275" s="221"/>
      <c r="T275" s="222"/>
      <c r="AT275" s="223" t="s">
        <v>150</v>
      </c>
      <c r="AU275" s="223" t="s">
        <v>83</v>
      </c>
      <c r="AV275" s="12" t="s">
        <v>83</v>
      </c>
      <c r="AW275" s="12" t="s">
        <v>36</v>
      </c>
      <c r="AX275" s="12" t="s">
        <v>73</v>
      </c>
      <c r="AY275" s="223" t="s">
        <v>140</v>
      </c>
    </row>
    <row r="276" spans="2:51" s="12" customFormat="1" ht="12">
      <c r="B276" s="213"/>
      <c r="C276" s="214"/>
      <c r="D276" s="200" t="s">
        <v>150</v>
      </c>
      <c r="E276" s="215" t="s">
        <v>21</v>
      </c>
      <c r="F276" s="216" t="s">
        <v>408</v>
      </c>
      <c r="G276" s="214"/>
      <c r="H276" s="217">
        <v>9.98</v>
      </c>
      <c r="I276" s="218"/>
      <c r="J276" s="214"/>
      <c r="K276" s="214"/>
      <c r="L276" s="219"/>
      <c r="M276" s="220"/>
      <c r="N276" s="221"/>
      <c r="O276" s="221"/>
      <c r="P276" s="221"/>
      <c r="Q276" s="221"/>
      <c r="R276" s="221"/>
      <c r="S276" s="221"/>
      <c r="T276" s="222"/>
      <c r="AT276" s="223" t="s">
        <v>150</v>
      </c>
      <c r="AU276" s="223" t="s">
        <v>83</v>
      </c>
      <c r="AV276" s="12" t="s">
        <v>83</v>
      </c>
      <c r="AW276" s="12" t="s">
        <v>36</v>
      </c>
      <c r="AX276" s="12" t="s">
        <v>73</v>
      </c>
      <c r="AY276" s="223" t="s">
        <v>140</v>
      </c>
    </row>
    <row r="277" spans="2:51" s="12" customFormat="1" ht="12">
      <c r="B277" s="213"/>
      <c r="C277" s="214"/>
      <c r="D277" s="200" t="s">
        <v>150</v>
      </c>
      <c r="E277" s="215" t="s">
        <v>21</v>
      </c>
      <c r="F277" s="216" t="s">
        <v>409</v>
      </c>
      <c r="G277" s="214"/>
      <c r="H277" s="217">
        <v>21.28</v>
      </c>
      <c r="I277" s="218"/>
      <c r="J277" s="214"/>
      <c r="K277" s="214"/>
      <c r="L277" s="219"/>
      <c r="M277" s="220"/>
      <c r="N277" s="221"/>
      <c r="O277" s="221"/>
      <c r="P277" s="221"/>
      <c r="Q277" s="221"/>
      <c r="R277" s="221"/>
      <c r="S277" s="221"/>
      <c r="T277" s="222"/>
      <c r="AT277" s="223" t="s">
        <v>150</v>
      </c>
      <c r="AU277" s="223" t="s">
        <v>83</v>
      </c>
      <c r="AV277" s="12" t="s">
        <v>83</v>
      </c>
      <c r="AW277" s="12" t="s">
        <v>36</v>
      </c>
      <c r="AX277" s="12" t="s">
        <v>73</v>
      </c>
      <c r="AY277" s="223" t="s">
        <v>140</v>
      </c>
    </row>
    <row r="278" spans="2:51" s="12" customFormat="1" ht="12">
      <c r="B278" s="213"/>
      <c r="C278" s="214"/>
      <c r="D278" s="200" t="s">
        <v>150</v>
      </c>
      <c r="E278" s="215" t="s">
        <v>21</v>
      </c>
      <c r="F278" s="216" t="s">
        <v>410</v>
      </c>
      <c r="G278" s="214"/>
      <c r="H278" s="217">
        <v>13.57</v>
      </c>
      <c r="I278" s="218"/>
      <c r="J278" s="214"/>
      <c r="K278" s="214"/>
      <c r="L278" s="219"/>
      <c r="M278" s="220"/>
      <c r="N278" s="221"/>
      <c r="O278" s="221"/>
      <c r="P278" s="221"/>
      <c r="Q278" s="221"/>
      <c r="R278" s="221"/>
      <c r="S278" s="221"/>
      <c r="T278" s="222"/>
      <c r="AT278" s="223" t="s">
        <v>150</v>
      </c>
      <c r="AU278" s="223" t="s">
        <v>83</v>
      </c>
      <c r="AV278" s="12" t="s">
        <v>83</v>
      </c>
      <c r="AW278" s="12" t="s">
        <v>36</v>
      </c>
      <c r="AX278" s="12" t="s">
        <v>73</v>
      </c>
      <c r="AY278" s="223" t="s">
        <v>140</v>
      </c>
    </row>
    <row r="279" spans="2:51" s="13" customFormat="1" ht="12">
      <c r="B279" s="224"/>
      <c r="C279" s="225"/>
      <c r="D279" s="200" t="s">
        <v>150</v>
      </c>
      <c r="E279" s="226" t="s">
        <v>21</v>
      </c>
      <c r="F279" s="227" t="s">
        <v>155</v>
      </c>
      <c r="G279" s="225"/>
      <c r="H279" s="228">
        <v>182.85</v>
      </c>
      <c r="I279" s="229"/>
      <c r="J279" s="225"/>
      <c r="K279" s="225"/>
      <c r="L279" s="230"/>
      <c r="M279" s="231"/>
      <c r="N279" s="232"/>
      <c r="O279" s="232"/>
      <c r="P279" s="232"/>
      <c r="Q279" s="232"/>
      <c r="R279" s="232"/>
      <c r="S279" s="232"/>
      <c r="T279" s="233"/>
      <c r="AT279" s="234" t="s">
        <v>150</v>
      </c>
      <c r="AU279" s="234" t="s">
        <v>83</v>
      </c>
      <c r="AV279" s="13" t="s">
        <v>146</v>
      </c>
      <c r="AW279" s="13" t="s">
        <v>36</v>
      </c>
      <c r="AX279" s="13" t="s">
        <v>81</v>
      </c>
      <c r="AY279" s="234" t="s">
        <v>140</v>
      </c>
    </row>
    <row r="280" spans="2:65" s="1" customFormat="1" ht="68.4" customHeight="1">
      <c r="B280" s="40"/>
      <c r="C280" s="188" t="s">
        <v>411</v>
      </c>
      <c r="D280" s="188" t="s">
        <v>142</v>
      </c>
      <c r="E280" s="189" t="s">
        <v>412</v>
      </c>
      <c r="F280" s="190" t="s">
        <v>413</v>
      </c>
      <c r="G280" s="191" t="s">
        <v>91</v>
      </c>
      <c r="H280" s="192">
        <v>182.85</v>
      </c>
      <c r="I280" s="193"/>
      <c r="J280" s="194">
        <f>ROUND(I280*H280,2)</f>
        <v>0</v>
      </c>
      <c r="K280" s="190" t="s">
        <v>414</v>
      </c>
      <c r="L280" s="60"/>
      <c r="M280" s="195" t="s">
        <v>21</v>
      </c>
      <c r="N280" s="196" t="s">
        <v>44</v>
      </c>
      <c r="O280" s="41"/>
      <c r="P280" s="197">
        <f>O280*H280</f>
        <v>0</v>
      </c>
      <c r="Q280" s="197">
        <v>4E-05</v>
      </c>
      <c r="R280" s="197">
        <f>Q280*H280</f>
        <v>0.007314</v>
      </c>
      <c r="S280" s="197">
        <v>0</v>
      </c>
      <c r="T280" s="198">
        <f>S280*H280</f>
        <v>0</v>
      </c>
      <c r="AR280" s="23" t="s">
        <v>146</v>
      </c>
      <c r="AT280" s="23" t="s">
        <v>142</v>
      </c>
      <c r="AU280" s="23" t="s">
        <v>83</v>
      </c>
      <c r="AY280" s="23" t="s">
        <v>140</v>
      </c>
      <c r="BE280" s="199">
        <f>IF(N280="základní",J280,0)</f>
        <v>0</v>
      </c>
      <c r="BF280" s="199">
        <f>IF(N280="snížená",J280,0)</f>
        <v>0</v>
      </c>
      <c r="BG280" s="199">
        <f>IF(N280="zákl. přenesená",J280,0)</f>
        <v>0</v>
      </c>
      <c r="BH280" s="199">
        <f>IF(N280="sníž. přenesená",J280,0)</f>
        <v>0</v>
      </c>
      <c r="BI280" s="199">
        <f>IF(N280="nulová",J280,0)</f>
        <v>0</v>
      </c>
      <c r="BJ280" s="23" t="s">
        <v>81</v>
      </c>
      <c r="BK280" s="199">
        <f>ROUND(I280*H280,2)</f>
        <v>0</v>
      </c>
      <c r="BL280" s="23" t="s">
        <v>146</v>
      </c>
      <c r="BM280" s="23" t="s">
        <v>415</v>
      </c>
    </row>
    <row r="281" spans="2:47" s="1" customFormat="1" ht="156">
      <c r="B281" s="40"/>
      <c r="C281" s="62"/>
      <c r="D281" s="200" t="s">
        <v>148</v>
      </c>
      <c r="E281" s="62"/>
      <c r="F281" s="201" t="s">
        <v>416</v>
      </c>
      <c r="G281" s="62"/>
      <c r="H281" s="62"/>
      <c r="I281" s="159"/>
      <c r="J281" s="62"/>
      <c r="K281" s="62"/>
      <c r="L281" s="60"/>
      <c r="M281" s="202"/>
      <c r="N281" s="41"/>
      <c r="O281" s="41"/>
      <c r="P281" s="41"/>
      <c r="Q281" s="41"/>
      <c r="R281" s="41"/>
      <c r="S281" s="41"/>
      <c r="T281" s="77"/>
      <c r="AT281" s="23" t="s">
        <v>148</v>
      </c>
      <c r="AU281" s="23" t="s">
        <v>83</v>
      </c>
    </row>
    <row r="282" spans="2:65" s="1" customFormat="1" ht="14.4" customHeight="1">
      <c r="B282" s="40"/>
      <c r="C282" s="188" t="s">
        <v>417</v>
      </c>
      <c r="D282" s="188" t="s">
        <v>142</v>
      </c>
      <c r="E282" s="189" t="s">
        <v>418</v>
      </c>
      <c r="F282" s="190" t="s">
        <v>419</v>
      </c>
      <c r="G282" s="191" t="s">
        <v>420</v>
      </c>
      <c r="H282" s="192">
        <v>1</v>
      </c>
      <c r="I282" s="193"/>
      <c r="J282" s="194">
        <f>ROUND(I282*H282,2)</f>
        <v>0</v>
      </c>
      <c r="K282" s="190" t="s">
        <v>263</v>
      </c>
      <c r="L282" s="60"/>
      <c r="M282" s="195" t="s">
        <v>21</v>
      </c>
      <c r="N282" s="196" t="s">
        <v>44</v>
      </c>
      <c r="O282" s="41"/>
      <c r="P282" s="197">
        <f>O282*H282</f>
        <v>0</v>
      </c>
      <c r="Q282" s="197">
        <v>0</v>
      </c>
      <c r="R282" s="197">
        <f>Q282*H282</f>
        <v>0</v>
      </c>
      <c r="S282" s="197">
        <v>0</v>
      </c>
      <c r="T282" s="198">
        <f>S282*H282</f>
        <v>0</v>
      </c>
      <c r="AR282" s="23" t="s">
        <v>146</v>
      </c>
      <c r="AT282" s="23" t="s">
        <v>142</v>
      </c>
      <c r="AU282" s="23" t="s">
        <v>83</v>
      </c>
      <c r="AY282" s="23" t="s">
        <v>140</v>
      </c>
      <c r="BE282" s="199">
        <f>IF(N282="základní",J282,0)</f>
        <v>0</v>
      </c>
      <c r="BF282" s="199">
        <f>IF(N282="snížená",J282,0)</f>
        <v>0</v>
      </c>
      <c r="BG282" s="199">
        <f>IF(N282="zákl. přenesená",J282,0)</f>
        <v>0</v>
      </c>
      <c r="BH282" s="199">
        <f>IF(N282="sníž. přenesená",J282,0)</f>
        <v>0</v>
      </c>
      <c r="BI282" s="199">
        <f>IF(N282="nulová",J282,0)</f>
        <v>0</v>
      </c>
      <c r="BJ282" s="23" t="s">
        <v>81</v>
      </c>
      <c r="BK282" s="199">
        <f>ROUND(I282*H282,2)</f>
        <v>0</v>
      </c>
      <c r="BL282" s="23" t="s">
        <v>146</v>
      </c>
      <c r="BM282" s="23" t="s">
        <v>421</v>
      </c>
    </row>
    <row r="283" spans="2:65" s="1" customFormat="1" ht="34.2" customHeight="1">
      <c r="B283" s="40"/>
      <c r="C283" s="188" t="s">
        <v>422</v>
      </c>
      <c r="D283" s="188" t="s">
        <v>142</v>
      </c>
      <c r="E283" s="189" t="s">
        <v>423</v>
      </c>
      <c r="F283" s="190" t="s">
        <v>424</v>
      </c>
      <c r="G283" s="191" t="s">
        <v>91</v>
      </c>
      <c r="H283" s="192">
        <v>38.925</v>
      </c>
      <c r="I283" s="193"/>
      <c r="J283" s="194">
        <f>ROUND(I283*H283,2)</f>
        <v>0</v>
      </c>
      <c r="K283" s="190" t="s">
        <v>145</v>
      </c>
      <c r="L283" s="60"/>
      <c r="M283" s="195" t="s">
        <v>21</v>
      </c>
      <c r="N283" s="196" t="s">
        <v>44</v>
      </c>
      <c r="O283" s="41"/>
      <c r="P283" s="197">
        <f>O283*H283</f>
        <v>0</v>
      </c>
      <c r="Q283" s="197">
        <v>0</v>
      </c>
      <c r="R283" s="197">
        <f>Q283*H283</f>
        <v>0</v>
      </c>
      <c r="S283" s="197">
        <v>0.261</v>
      </c>
      <c r="T283" s="198">
        <f>S283*H283</f>
        <v>10.159424999999999</v>
      </c>
      <c r="AR283" s="23" t="s">
        <v>146</v>
      </c>
      <c r="AT283" s="23" t="s">
        <v>142</v>
      </c>
      <c r="AU283" s="23" t="s">
        <v>83</v>
      </c>
      <c r="AY283" s="23" t="s">
        <v>140</v>
      </c>
      <c r="BE283" s="199">
        <f>IF(N283="základní",J283,0)</f>
        <v>0</v>
      </c>
      <c r="BF283" s="199">
        <f>IF(N283="snížená",J283,0)</f>
        <v>0</v>
      </c>
      <c r="BG283" s="199">
        <f>IF(N283="zákl. přenesená",J283,0)</f>
        <v>0</v>
      </c>
      <c r="BH283" s="199">
        <f>IF(N283="sníž. přenesená",J283,0)</f>
        <v>0</v>
      </c>
      <c r="BI283" s="199">
        <f>IF(N283="nulová",J283,0)</f>
        <v>0</v>
      </c>
      <c r="BJ283" s="23" t="s">
        <v>81</v>
      </c>
      <c r="BK283" s="199">
        <f>ROUND(I283*H283,2)</f>
        <v>0</v>
      </c>
      <c r="BL283" s="23" t="s">
        <v>146</v>
      </c>
      <c r="BM283" s="23" t="s">
        <v>425</v>
      </c>
    </row>
    <row r="284" spans="2:51" s="11" customFormat="1" ht="12">
      <c r="B284" s="203"/>
      <c r="C284" s="204"/>
      <c r="D284" s="200" t="s">
        <v>150</v>
      </c>
      <c r="E284" s="205" t="s">
        <v>21</v>
      </c>
      <c r="F284" s="206" t="s">
        <v>426</v>
      </c>
      <c r="G284" s="204"/>
      <c r="H284" s="205" t="s">
        <v>21</v>
      </c>
      <c r="I284" s="207"/>
      <c r="J284" s="204"/>
      <c r="K284" s="204"/>
      <c r="L284" s="208"/>
      <c r="M284" s="209"/>
      <c r="N284" s="210"/>
      <c r="O284" s="210"/>
      <c r="P284" s="210"/>
      <c r="Q284" s="210"/>
      <c r="R284" s="210"/>
      <c r="S284" s="210"/>
      <c r="T284" s="211"/>
      <c r="AT284" s="212" t="s">
        <v>150</v>
      </c>
      <c r="AU284" s="212" t="s">
        <v>83</v>
      </c>
      <c r="AV284" s="11" t="s">
        <v>81</v>
      </c>
      <c r="AW284" s="11" t="s">
        <v>36</v>
      </c>
      <c r="AX284" s="11" t="s">
        <v>73</v>
      </c>
      <c r="AY284" s="212" t="s">
        <v>140</v>
      </c>
    </row>
    <row r="285" spans="2:51" s="12" customFormat="1" ht="12">
      <c r="B285" s="213"/>
      <c r="C285" s="214"/>
      <c r="D285" s="200" t="s">
        <v>150</v>
      </c>
      <c r="E285" s="215" t="s">
        <v>21</v>
      </c>
      <c r="F285" s="216" t="s">
        <v>427</v>
      </c>
      <c r="G285" s="214"/>
      <c r="H285" s="217">
        <v>38.925</v>
      </c>
      <c r="I285" s="218"/>
      <c r="J285" s="214"/>
      <c r="K285" s="214"/>
      <c r="L285" s="219"/>
      <c r="M285" s="220"/>
      <c r="N285" s="221"/>
      <c r="O285" s="221"/>
      <c r="P285" s="221"/>
      <c r="Q285" s="221"/>
      <c r="R285" s="221"/>
      <c r="S285" s="221"/>
      <c r="T285" s="222"/>
      <c r="AT285" s="223" t="s">
        <v>150</v>
      </c>
      <c r="AU285" s="223" t="s">
        <v>83</v>
      </c>
      <c r="AV285" s="12" t="s">
        <v>83</v>
      </c>
      <c r="AW285" s="12" t="s">
        <v>36</v>
      </c>
      <c r="AX285" s="12" t="s">
        <v>81</v>
      </c>
      <c r="AY285" s="223" t="s">
        <v>140</v>
      </c>
    </row>
    <row r="286" spans="2:65" s="1" customFormat="1" ht="22.8" customHeight="1">
      <c r="B286" s="40"/>
      <c r="C286" s="188" t="s">
        <v>428</v>
      </c>
      <c r="D286" s="188" t="s">
        <v>142</v>
      </c>
      <c r="E286" s="189" t="s">
        <v>429</v>
      </c>
      <c r="F286" s="190" t="s">
        <v>430</v>
      </c>
      <c r="G286" s="191" t="s">
        <v>164</v>
      </c>
      <c r="H286" s="192">
        <v>4.092</v>
      </c>
      <c r="I286" s="193"/>
      <c r="J286" s="194">
        <f>ROUND(I286*H286,2)</f>
        <v>0</v>
      </c>
      <c r="K286" s="190" t="s">
        <v>145</v>
      </c>
      <c r="L286" s="60"/>
      <c r="M286" s="195" t="s">
        <v>21</v>
      </c>
      <c r="N286" s="196" t="s">
        <v>44</v>
      </c>
      <c r="O286" s="41"/>
      <c r="P286" s="197">
        <f>O286*H286</f>
        <v>0</v>
      </c>
      <c r="Q286" s="197">
        <v>0</v>
      </c>
      <c r="R286" s="197">
        <f>Q286*H286</f>
        <v>0</v>
      </c>
      <c r="S286" s="197">
        <v>2.2</v>
      </c>
      <c r="T286" s="198">
        <f>S286*H286</f>
        <v>9.0024</v>
      </c>
      <c r="AR286" s="23" t="s">
        <v>146</v>
      </c>
      <c r="AT286" s="23" t="s">
        <v>142</v>
      </c>
      <c r="AU286" s="23" t="s">
        <v>83</v>
      </c>
      <c r="AY286" s="23" t="s">
        <v>140</v>
      </c>
      <c r="BE286" s="199">
        <f>IF(N286="základní",J286,0)</f>
        <v>0</v>
      </c>
      <c r="BF286" s="199">
        <f>IF(N286="snížená",J286,0)</f>
        <v>0</v>
      </c>
      <c r="BG286" s="199">
        <f>IF(N286="zákl. přenesená",J286,0)</f>
        <v>0</v>
      </c>
      <c r="BH286" s="199">
        <f>IF(N286="sníž. přenesená",J286,0)</f>
        <v>0</v>
      </c>
      <c r="BI286" s="199">
        <f>IF(N286="nulová",J286,0)</f>
        <v>0</v>
      </c>
      <c r="BJ286" s="23" t="s">
        <v>81</v>
      </c>
      <c r="BK286" s="199">
        <f>ROUND(I286*H286,2)</f>
        <v>0</v>
      </c>
      <c r="BL286" s="23" t="s">
        <v>146</v>
      </c>
      <c r="BM286" s="23" t="s">
        <v>431</v>
      </c>
    </row>
    <row r="287" spans="2:51" s="12" customFormat="1" ht="12">
      <c r="B287" s="213"/>
      <c r="C287" s="214"/>
      <c r="D287" s="200" t="s">
        <v>150</v>
      </c>
      <c r="E287" s="215" t="s">
        <v>21</v>
      </c>
      <c r="F287" s="216" t="s">
        <v>324</v>
      </c>
      <c r="G287" s="214"/>
      <c r="H287" s="217">
        <v>0.475</v>
      </c>
      <c r="I287" s="218"/>
      <c r="J287" s="214"/>
      <c r="K287" s="214"/>
      <c r="L287" s="219"/>
      <c r="M287" s="220"/>
      <c r="N287" s="221"/>
      <c r="O287" s="221"/>
      <c r="P287" s="221"/>
      <c r="Q287" s="221"/>
      <c r="R287" s="221"/>
      <c r="S287" s="221"/>
      <c r="T287" s="222"/>
      <c r="AT287" s="223" t="s">
        <v>150</v>
      </c>
      <c r="AU287" s="223" t="s">
        <v>83</v>
      </c>
      <c r="AV287" s="12" t="s">
        <v>83</v>
      </c>
      <c r="AW287" s="12" t="s">
        <v>36</v>
      </c>
      <c r="AX287" s="12" t="s">
        <v>73</v>
      </c>
      <c r="AY287" s="223" t="s">
        <v>140</v>
      </c>
    </row>
    <row r="288" spans="2:51" s="12" customFormat="1" ht="12">
      <c r="B288" s="213"/>
      <c r="C288" s="214"/>
      <c r="D288" s="200" t="s">
        <v>150</v>
      </c>
      <c r="E288" s="215" t="s">
        <v>21</v>
      </c>
      <c r="F288" s="216" t="s">
        <v>432</v>
      </c>
      <c r="G288" s="214"/>
      <c r="H288" s="217">
        <v>0.445</v>
      </c>
      <c r="I288" s="218"/>
      <c r="J288" s="214"/>
      <c r="K288" s="214"/>
      <c r="L288" s="219"/>
      <c r="M288" s="220"/>
      <c r="N288" s="221"/>
      <c r="O288" s="221"/>
      <c r="P288" s="221"/>
      <c r="Q288" s="221"/>
      <c r="R288" s="221"/>
      <c r="S288" s="221"/>
      <c r="T288" s="222"/>
      <c r="AT288" s="223" t="s">
        <v>150</v>
      </c>
      <c r="AU288" s="223" t="s">
        <v>83</v>
      </c>
      <c r="AV288" s="12" t="s">
        <v>83</v>
      </c>
      <c r="AW288" s="12" t="s">
        <v>36</v>
      </c>
      <c r="AX288" s="12" t="s">
        <v>73</v>
      </c>
      <c r="AY288" s="223" t="s">
        <v>140</v>
      </c>
    </row>
    <row r="289" spans="2:51" s="12" customFormat="1" ht="12">
      <c r="B289" s="213"/>
      <c r="C289" s="214"/>
      <c r="D289" s="200" t="s">
        <v>150</v>
      </c>
      <c r="E289" s="215" t="s">
        <v>21</v>
      </c>
      <c r="F289" s="216" t="s">
        <v>326</v>
      </c>
      <c r="G289" s="214"/>
      <c r="H289" s="217">
        <v>0.437</v>
      </c>
      <c r="I289" s="218"/>
      <c r="J289" s="214"/>
      <c r="K289" s="214"/>
      <c r="L289" s="219"/>
      <c r="M289" s="220"/>
      <c r="N289" s="221"/>
      <c r="O289" s="221"/>
      <c r="P289" s="221"/>
      <c r="Q289" s="221"/>
      <c r="R289" s="221"/>
      <c r="S289" s="221"/>
      <c r="T289" s="222"/>
      <c r="AT289" s="223" t="s">
        <v>150</v>
      </c>
      <c r="AU289" s="223" t="s">
        <v>83</v>
      </c>
      <c r="AV289" s="12" t="s">
        <v>83</v>
      </c>
      <c r="AW289" s="12" t="s">
        <v>36</v>
      </c>
      <c r="AX289" s="12" t="s">
        <v>73</v>
      </c>
      <c r="AY289" s="223" t="s">
        <v>140</v>
      </c>
    </row>
    <row r="290" spans="2:51" s="12" customFormat="1" ht="12">
      <c r="B290" s="213"/>
      <c r="C290" s="214"/>
      <c r="D290" s="200" t="s">
        <v>150</v>
      </c>
      <c r="E290" s="215" t="s">
        <v>21</v>
      </c>
      <c r="F290" s="216" t="s">
        <v>327</v>
      </c>
      <c r="G290" s="214"/>
      <c r="H290" s="217">
        <v>0.287</v>
      </c>
      <c r="I290" s="218"/>
      <c r="J290" s="214"/>
      <c r="K290" s="214"/>
      <c r="L290" s="219"/>
      <c r="M290" s="220"/>
      <c r="N290" s="221"/>
      <c r="O290" s="221"/>
      <c r="P290" s="221"/>
      <c r="Q290" s="221"/>
      <c r="R290" s="221"/>
      <c r="S290" s="221"/>
      <c r="T290" s="222"/>
      <c r="AT290" s="223" t="s">
        <v>150</v>
      </c>
      <c r="AU290" s="223" t="s">
        <v>83</v>
      </c>
      <c r="AV290" s="12" t="s">
        <v>83</v>
      </c>
      <c r="AW290" s="12" t="s">
        <v>36</v>
      </c>
      <c r="AX290" s="12" t="s">
        <v>73</v>
      </c>
      <c r="AY290" s="223" t="s">
        <v>140</v>
      </c>
    </row>
    <row r="291" spans="2:51" s="12" customFormat="1" ht="36">
      <c r="B291" s="213"/>
      <c r="C291" s="214"/>
      <c r="D291" s="200" t="s">
        <v>150</v>
      </c>
      <c r="E291" s="215" t="s">
        <v>21</v>
      </c>
      <c r="F291" s="216" t="s">
        <v>433</v>
      </c>
      <c r="G291" s="214"/>
      <c r="H291" s="217">
        <v>1.004</v>
      </c>
      <c r="I291" s="218"/>
      <c r="J291" s="214"/>
      <c r="K291" s="214"/>
      <c r="L291" s="219"/>
      <c r="M291" s="220"/>
      <c r="N291" s="221"/>
      <c r="O291" s="221"/>
      <c r="P291" s="221"/>
      <c r="Q291" s="221"/>
      <c r="R291" s="221"/>
      <c r="S291" s="221"/>
      <c r="T291" s="222"/>
      <c r="AT291" s="223" t="s">
        <v>150</v>
      </c>
      <c r="AU291" s="223" t="s">
        <v>83</v>
      </c>
      <c r="AV291" s="12" t="s">
        <v>83</v>
      </c>
      <c r="AW291" s="12" t="s">
        <v>36</v>
      </c>
      <c r="AX291" s="12" t="s">
        <v>73</v>
      </c>
      <c r="AY291" s="223" t="s">
        <v>140</v>
      </c>
    </row>
    <row r="292" spans="2:51" s="12" customFormat="1" ht="12">
      <c r="B292" s="213"/>
      <c r="C292" s="214"/>
      <c r="D292" s="200" t="s">
        <v>150</v>
      </c>
      <c r="E292" s="215" t="s">
        <v>21</v>
      </c>
      <c r="F292" s="216" t="s">
        <v>329</v>
      </c>
      <c r="G292" s="214"/>
      <c r="H292" s="217">
        <v>0.241</v>
      </c>
      <c r="I292" s="218"/>
      <c r="J292" s="214"/>
      <c r="K292" s="214"/>
      <c r="L292" s="219"/>
      <c r="M292" s="220"/>
      <c r="N292" s="221"/>
      <c r="O292" s="221"/>
      <c r="P292" s="221"/>
      <c r="Q292" s="221"/>
      <c r="R292" s="221"/>
      <c r="S292" s="221"/>
      <c r="T292" s="222"/>
      <c r="AT292" s="223" t="s">
        <v>150</v>
      </c>
      <c r="AU292" s="223" t="s">
        <v>83</v>
      </c>
      <c r="AV292" s="12" t="s">
        <v>83</v>
      </c>
      <c r="AW292" s="12" t="s">
        <v>36</v>
      </c>
      <c r="AX292" s="12" t="s">
        <v>73</v>
      </c>
      <c r="AY292" s="223" t="s">
        <v>140</v>
      </c>
    </row>
    <row r="293" spans="2:51" s="12" customFormat="1" ht="12">
      <c r="B293" s="213"/>
      <c r="C293" s="214"/>
      <c r="D293" s="200" t="s">
        <v>150</v>
      </c>
      <c r="E293" s="215" t="s">
        <v>21</v>
      </c>
      <c r="F293" s="216" t="s">
        <v>330</v>
      </c>
      <c r="G293" s="214"/>
      <c r="H293" s="217">
        <v>0.102</v>
      </c>
      <c r="I293" s="218"/>
      <c r="J293" s="214"/>
      <c r="K293" s="214"/>
      <c r="L293" s="219"/>
      <c r="M293" s="220"/>
      <c r="N293" s="221"/>
      <c r="O293" s="221"/>
      <c r="P293" s="221"/>
      <c r="Q293" s="221"/>
      <c r="R293" s="221"/>
      <c r="S293" s="221"/>
      <c r="T293" s="222"/>
      <c r="AT293" s="223" t="s">
        <v>150</v>
      </c>
      <c r="AU293" s="223" t="s">
        <v>83</v>
      </c>
      <c r="AV293" s="12" t="s">
        <v>83</v>
      </c>
      <c r="AW293" s="12" t="s">
        <v>36</v>
      </c>
      <c r="AX293" s="12" t="s">
        <v>73</v>
      </c>
      <c r="AY293" s="223" t="s">
        <v>140</v>
      </c>
    </row>
    <row r="294" spans="2:51" s="12" customFormat="1" ht="36">
      <c r="B294" s="213"/>
      <c r="C294" s="214"/>
      <c r="D294" s="200" t="s">
        <v>150</v>
      </c>
      <c r="E294" s="215" t="s">
        <v>21</v>
      </c>
      <c r="F294" s="216" t="s">
        <v>331</v>
      </c>
      <c r="G294" s="214"/>
      <c r="H294" s="217">
        <v>0.602</v>
      </c>
      <c r="I294" s="218"/>
      <c r="J294" s="214"/>
      <c r="K294" s="214"/>
      <c r="L294" s="219"/>
      <c r="M294" s="220"/>
      <c r="N294" s="221"/>
      <c r="O294" s="221"/>
      <c r="P294" s="221"/>
      <c r="Q294" s="221"/>
      <c r="R294" s="221"/>
      <c r="S294" s="221"/>
      <c r="T294" s="222"/>
      <c r="AT294" s="223" t="s">
        <v>150</v>
      </c>
      <c r="AU294" s="223" t="s">
        <v>83</v>
      </c>
      <c r="AV294" s="12" t="s">
        <v>83</v>
      </c>
      <c r="AW294" s="12" t="s">
        <v>36</v>
      </c>
      <c r="AX294" s="12" t="s">
        <v>73</v>
      </c>
      <c r="AY294" s="223" t="s">
        <v>140</v>
      </c>
    </row>
    <row r="295" spans="2:51" s="12" customFormat="1" ht="12">
      <c r="B295" s="213"/>
      <c r="C295" s="214"/>
      <c r="D295" s="200" t="s">
        <v>150</v>
      </c>
      <c r="E295" s="215" t="s">
        <v>21</v>
      </c>
      <c r="F295" s="216" t="s">
        <v>332</v>
      </c>
      <c r="G295" s="214"/>
      <c r="H295" s="217">
        <v>0.185</v>
      </c>
      <c r="I295" s="218"/>
      <c r="J295" s="214"/>
      <c r="K295" s="214"/>
      <c r="L295" s="219"/>
      <c r="M295" s="220"/>
      <c r="N295" s="221"/>
      <c r="O295" s="221"/>
      <c r="P295" s="221"/>
      <c r="Q295" s="221"/>
      <c r="R295" s="221"/>
      <c r="S295" s="221"/>
      <c r="T295" s="222"/>
      <c r="AT295" s="223" t="s">
        <v>150</v>
      </c>
      <c r="AU295" s="223" t="s">
        <v>83</v>
      </c>
      <c r="AV295" s="12" t="s">
        <v>83</v>
      </c>
      <c r="AW295" s="12" t="s">
        <v>36</v>
      </c>
      <c r="AX295" s="12" t="s">
        <v>73</v>
      </c>
      <c r="AY295" s="223" t="s">
        <v>140</v>
      </c>
    </row>
    <row r="296" spans="2:51" s="12" customFormat="1" ht="12">
      <c r="B296" s="213"/>
      <c r="C296" s="214"/>
      <c r="D296" s="200" t="s">
        <v>150</v>
      </c>
      <c r="E296" s="215" t="s">
        <v>21</v>
      </c>
      <c r="F296" s="216" t="s">
        <v>333</v>
      </c>
      <c r="G296" s="214"/>
      <c r="H296" s="217">
        <v>0.197</v>
      </c>
      <c r="I296" s="218"/>
      <c r="J296" s="214"/>
      <c r="K296" s="214"/>
      <c r="L296" s="219"/>
      <c r="M296" s="220"/>
      <c r="N296" s="221"/>
      <c r="O296" s="221"/>
      <c r="P296" s="221"/>
      <c r="Q296" s="221"/>
      <c r="R296" s="221"/>
      <c r="S296" s="221"/>
      <c r="T296" s="222"/>
      <c r="AT296" s="223" t="s">
        <v>150</v>
      </c>
      <c r="AU296" s="223" t="s">
        <v>83</v>
      </c>
      <c r="AV296" s="12" t="s">
        <v>83</v>
      </c>
      <c r="AW296" s="12" t="s">
        <v>36</v>
      </c>
      <c r="AX296" s="12" t="s">
        <v>73</v>
      </c>
      <c r="AY296" s="223" t="s">
        <v>140</v>
      </c>
    </row>
    <row r="297" spans="2:51" s="12" customFormat="1" ht="12">
      <c r="B297" s="213"/>
      <c r="C297" s="214"/>
      <c r="D297" s="200" t="s">
        <v>150</v>
      </c>
      <c r="E297" s="215" t="s">
        <v>21</v>
      </c>
      <c r="F297" s="216" t="s">
        <v>334</v>
      </c>
      <c r="G297" s="214"/>
      <c r="H297" s="217">
        <v>0.117</v>
      </c>
      <c r="I297" s="218"/>
      <c r="J297" s="214"/>
      <c r="K297" s="214"/>
      <c r="L297" s="219"/>
      <c r="M297" s="220"/>
      <c r="N297" s="221"/>
      <c r="O297" s="221"/>
      <c r="P297" s="221"/>
      <c r="Q297" s="221"/>
      <c r="R297" s="221"/>
      <c r="S297" s="221"/>
      <c r="T297" s="222"/>
      <c r="AT297" s="223" t="s">
        <v>150</v>
      </c>
      <c r="AU297" s="223" t="s">
        <v>83</v>
      </c>
      <c r="AV297" s="12" t="s">
        <v>83</v>
      </c>
      <c r="AW297" s="12" t="s">
        <v>36</v>
      </c>
      <c r="AX297" s="12" t="s">
        <v>73</v>
      </c>
      <c r="AY297" s="223" t="s">
        <v>140</v>
      </c>
    </row>
    <row r="298" spans="2:51" s="13" customFormat="1" ht="12">
      <c r="B298" s="224"/>
      <c r="C298" s="225"/>
      <c r="D298" s="200" t="s">
        <v>150</v>
      </c>
      <c r="E298" s="226" t="s">
        <v>21</v>
      </c>
      <c r="F298" s="227" t="s">
        <v>155</v>
      </c>
      <c r="G298" s="225"/>
      <c r="H298" s="228">
        <v>4.092</v>
      </c>
      <c r="I298" s="229"/>
      <c r="J298" s="225"/>
      <c r="K298" s="225"/>
      <c r="L298" s="230"/>
      <c r="M298" s="231"/>
      <c r="N298" s="232"/>
      <c r="O298" s="232"/>
      <c r="P298" s="232"/>
      <c r="Q298" s="232"/>
      <c r="R298" s="232"/>
      <c r="S298" s="232"/>
      <c r="T298" s="233"/>
      <c r="AT298" s="234" t="s">
        <v>150</v>
      </c>
      <c r="AU298" s="234" t="s">
        <v>83</v>
      </c>
      <c r="AV298" s="13" t="s">
        <v>146</v>
      </c>
      <c r="AW298" s="13" t="s">
        <v>36</v>
      </c>
      <c r="AX298" s="13" t="s">
        <v>81</v>
      </c>
      <c r="AY298" s="234" t="s">
        <v>140</v>
      </c>
    </row>
    <row r="299" spans="2:65" s="1" customFormat="1" ht="34.2" customHeight="1">
      <c r="B299" s="40"/>
      <c r="C299" s="188" t="s">
        <v>434</v>
      </c>
      <c r="D299" s="188" t="s">
        <v>142</v>
      </c>
      <c r="E299" s="189" t="s">
        <v>435</v>
      </c>
      <c r="F299" s="190" t="s">
        <v>436</v>
      </c>
      <c r="G299" s="191" t="s">
        <v>91</v>
      </c>
      <c r="H299" s="192">
        <v>21.822</v>
      </c>
      <c r="I299" s="193"/>
      <c r="J299" s="194">
        <f>ROUND(I299*H299,2)</f>
        <v>0</v>
      </c>
      <c r="K299" s="190" t="s">
        <v>145</v>
      </c>
      <c r="L299" s="60"/>
      <c r="M299" s="195" t="s">
        <v>21</v>
      </c>
      <c r="N299" s="196" t="s">
        <v>44</v>
      </c>
      <c r="O299" s="41"/>
      <c r="P299" s="197">
        <f>O299*H299</f>
        <v>0</v>
      </c>
      <c r="Q299" s="197">
        <v>0</v>
      </c>
      <c r="R299" s="197">
        <f>Q299*H299</f>
        <v>0</v>
      </c>
      <c r="S299" s="197">
        <v>0.035</v>
      </c>
      <c r="T299" s="198">
        <f>S299*H299</f>
        <v>0.7637700000000001</v>
      </c>
      <c r="AR299" s="23" t="s">
        <v>146</v>
      </c>
      <c r="AT299" s="23" t="s">
        <v>142</v>
      </c>
      <c r="AU299" s="23" t="s">
        <v>83</v>
      </c>
      <c r="AY299" s="23" t="s">
        <v>140</v>
      </c>
      <c r="BE299" s="199">
        <f>IF(N299="základní",J299,0)</f>
        <v>0</v>
      </c>
      <c r="BF299" s="199">
        <f>IF(N299="snížená",J299,0)</f>
        <v>0</v>
      </c>
      <c r="BG299" s="199">
        <f>IF(N299="zákl. přenesená",J299,0)</f>
        <v>0</v>
      </c>
      <c r="BH299" s="199">
        <f>IF(N299="sníž. přenesená",J299,0)</f>
        <v>0</v>
      </c>
      <c r="BI299" s="199">
        <f>IF(N299="nulová",J299,0)</f>
        <v>0</v>
      </c>
      <c r="BJ299" s="23" t="s">
        <v>81</v>
      </c>
      <c r="BK299" s="199">
        <f>ROUND(I299*H299,2)</f>
        <v>0</v>
      </c>
      <c r="BL299" s="23" t="s">
        <v>146</v>
      </c>
      <c r="BM299" s="23" t="s">
        <v>437</v>
      </c>
    </row>
    <row r="300" spans="2:47" s="1" customFormat="1" ht="36">
      <c r="B300" s="40"/>
      <c r="C300" s="62"/>
      <c r="D300" s="200" t="s">
        <v>148</v>
      </c>
      <c r="E300" s="62"/>
      <c r="F300" s="201" t="s">
        <v>438</v>
      </c>
      <c r="G300" s="62"/>
      <c r="H300" s="62"/>
      <c r="I300" s="159"/>
      <c r="J300" s="62"/>
      <c r="K300" s="62"/>
      <c r="L300" s="60"/>
      <c r="M300" s="202"/>
      <c r="N300" s="41"/>
      <c r="O300" s="41"/>
      <c r="P300" s="41"/>
      <c r="Q300" s="41"/>
      <c r="R300" s="41"/>
      <c r="S300" s="41"/>
      <c r="T300" s="77"/>
      <c r="AT300" s="23" t="s">
        <v>148</v>
      </c>
      <c r="AU300" s="23" t="s">
        <v>83</v>
      </c>
    </row>
    <row r="301" spans="2:51" s="12" customFormat="1" ht="12">
      <c r="B301" s="213"/>
      <c r="C301" s="214"/>
      <c r="D301" s="200" t="s">
        <v>150</v>
      </c>
      <c r="E301" s="215" t="s">
        <v>21</v>
      </c>
      <c r="F301" s="216" t="s">
        <v>439</v>
      </c>
      <c r="G301" s="214"/>
      <c r="H301" s="217">
        <v>4.75</v>
      </c>
      <c r="I301" s="218"/>
      <c r="J301" s="214"/>
      <c r="K301" s="214"/>
      <c r="L301" s="219"/>
      <c r="M301" s="220"/>
      <c r="N301" s="221"/>
      <c r="O301" s="221"/>
      <c r="P301" s="221"/>
      <c r="Q301" s="221"/>
      <c r="R301" s="221"/>
      <c r="S301" s="221"/>
      <c r="T301" s="222"/>
      <c r="AT301" s="223" t="s">
        <v>150</v>
      </c>
      <c r="AU301" s="223" t="s">
        <v>83</v>
      </c>
      <c r="AV301" s="12" t="s">
        <v>83</v>
      </c>
      <c r="AW301" s="12" t="s">
        <v>36</v>
      </c>
      <c r="AX301" s="12" t="s">
        <v>73</v>
      </c>
      <c r="AY301" s="223" t="s">
        <v>140</v>
      </c>
    </row>
    <row r="302" spans="2:51" s="12" customFormat="1" ht="12">
      <c r="B302" s="213"/>
      <c r="C302" s="214"/>
      <c r="D302" s="200" t="s">
        <v>150</v>
      </c>
      <c r="E302" s="215" t="s">
        <v>21</v>
      </c>
      <c r="F302" s="216" t="s">
        <v>440</v>
      </c>
      <c r="G302" s="214"/>
      <c r="H302" s="217">
        <v>2.868</v>
      </c>
      <c r="I302" s="218"/>
      <c r="J302" s="214"/>
      <c r="K302" s="214"/>
      <c r="L302" s="219"/>
      <c r="M302" s="220"/>
      <c r="N302" s="221"/>
      <c r="O302" s="221"/>
      <c r="P302" s="221"/>
      <c r="Q302" s="221"/>
      <c r="R302" s="221"/>
      <c r="S302" s="221"/>
      <c r="T302" s="222"/>
      <c r="AT302" s="223" t="s">
        <v>150</v>
      </c>
      <c r="AU302" s="223" t="s">
        <v>83</v>
      </c>
      <c r="AV302" s="12" t="s">
        <v>83</v>
      </c>
      <c r="AW302" s="12" t="s">
        <v>36</v>
      </c>
      <c r="AX302" s="12" t="s">
        <v>73</v>
      </c>
      <c r="AY302" s="223" t="s">
        <v>140</v>
      </c>
    </row>
    <row r="303" spans="2:51" s="12" customFormat="1" ht="36">
      <c r="B303" s="213"/>
      <c r="C303" s="214"/>
      <c r="D303" s="200" t="s">
        <v>150</v>
      </c>
      <c r="E303" s="215" t="s">
        <v>21</v>
      </c>
      <c r="F303" s="216" t="s">
        <v>441</v>
      </c>
      <c r="G303" s="214"/>
      <c r="H303" s="217">
        <v>10.043</v>
      </c>
      <c r="I303" s="218"/>
      <c r="J303" s="214"/>
      <c r="K303" s="214"/>
      <c r="L303" s="219"/>
      <c r="M303" s="220"/>
      <c r="N303" s="221"/>
      <c r="O303" s="221"/>
      <c r="P303" s="221"/>
      <c r="Q303" s="221"/>
      <c r="R303" s="221"/>
      <c r="S303" s="221"/>
      <c r="T303" s="222"/>
      <c r="AT303" s="223" t="s">
        <v>150</v>
      </c>
      <c r="AU303" s="223" t="s">
        <v>83</v>
      </c>
      <c r="AV303" s="12" t="s">
        <v>83</v>
      </c>
      <c r="AW303" s="12" t="s">
        <v>36</v>
      </c>
      <c r="AX303" s="12" t="s">
        <v>73</v>
      </c>
      <c r="AY303" s="223" t="s">
        <v>140</v>
      </c>
    </row>
    <row r="304" spans="2:51" s="12" customFormat="1" ht="12">
      <c r="B304" s="213"/>
      <c r="C304" s="214"/>
      <c r="D304" s="200" t="s">
        <v>150</v>
      </c>
      <c r="E304" s="215" t="s">
        <v>21</v>
      </c>
      <c r="F304" s="216" t="s">
        <v>442</v>
      </c>
      <c r="G304" s="214"/>
      <c r="H304" s="217">
        <v>1.02</v>
      </c>
      <c r="I304" s="218"/>
      <c r="J304" s="214"/>
      <c r="K304" s="214"/>
      <c r="L304" s="219"/>
      <c r="M304" s="220"/>
      <c r="N304" s="221"/>
      <c r="O304" s="221"/>
      <c r="P304" s="221"/>
      <c r="Q304" s="221"/>
      <c r="R304" s="221"/>
      <c r="S304" s="221"/>
      <c r="T304" s="222"/>
      <c r="AT304" s="223" t="s">
        <v>150</v>
      </c>
      <c r="AU304" s="223" t="s">
        <v>83</v>
      </c>
      <c r="AV304" s="12" t="s">
        <v>83</v>
      </c>
      <c r="AW304" s="12" t="s">
        <v>36</v>
      </c>
      <c r="AX304" s="12" t="s">
        <v>73</v>
      </c>
      <c r="AY304" s="223" t="s">
        <v>140</v>
      </c>
    </row>
    <row r="305" spans="2:51" s="12" customFormat="1" ht="12">
      <c r="B305" s="213"/>
      <c r="C305" s="214"/>
      <c r="D305" s="200" t="s">
        <v>150</v>
      </c>
      <c r="E305" s="215" t="s">
        <v>21</v>
      </c>
      <c r="F305" s="216" t="s">
        <v>443</v>
      </c>
      <c r="G305" s="214"/>
      <c r="H305" s="217">
        <v>1.971</v>
      </c>
      <c r="I305" s="218"/>
      <c r="J305" s="214"/>
      <c r="K305" s="214"/>
      <c r="L305" s="219"/>
      <c r="M305" s="220"/>
      <c r="N305" s="221"/>
      <c r="O305" s="221"/>
      <c r="P305" s="221"/>
      <c r="Q305" s="221"/>
      <c r="R305" s="221"/>
      <c r="S305" s="221"/>
      <c r="T305" s="222"/>
      <c r="AT305" s="223" t="s">
        <v>150</v>
      </c>
      <c r="AU305" s="223" t="s">
        <v>83</v>
      </c>
      <c r="AV305" s="12" t="s">
        <v>83</v>
      </c>
      <c r="AW305" s="12" t="s">
        <v>36</v>
      </c>
      <c r="AX305" s="12" t="s">
        <v>73</v>
      </c>
      <c r="AY305" s="223" t="s">
        <v>140</v>
      </c>
    </row>
    <row r="306" spans="2:51" s="12" customFormat="1" ht="12">
      <c r="B306" s="213"/>
      <c r="C306" s="214"/>
      <c r="D306" s="200" t="s">
        <v>150</v>
      </c>
      <c r="E306" s="215" t="s">
        <v>21</v>
      </c>
      <c r="F306" s="216" t="s">
        <v>444</v>
      </c>
      <c r="G306" s="214"/>
      <c r="H306" s="217">
        <v>1.17</v>
      </c>
      <c r="I306" s="218"/>
      <c r="J306" s="214"/>
      <c r="K306" s="214"/>
      <c r="L306" s="219"/>
      <c r="M306" s="220"/>
      <c r="N306" s="221"/>
      <c r="O306" s="221"/>
      <c r="P306" s="221"/>
      <c r="Q306" s="221"/>
      <c r="R306" s="221"/>
      <c r="S306" s="221"/>
      <c r="T306" s="222"/>
      <c r="AT306" s="223" t="s">
        <v>150</v>
      </c>
      <c r="AU306" s="223" t="s">
        <v>83</v>
      </c>
      <c r="AV306" s="12" t="s">
        <v>83</v>
      </c>
      <c r="AW306" s="12" t="s">
        <v>36</v>
      </c>
      <c r="AX306" s="12" t="s">
        <v>73</v>
      </c>
      <c r="AY306" s="223" t="s">
        <v>140</v>
      </c>
    </row>
    <row r="307" spans="2:51" s="13" customFormat="1" ht="12">
      <c r="B307" s="224"/>
      <c r="C307" s="225"/>
      <c r="D307" s="200" t="s">
        <v>150</v>
      </c>
      <c r="E307" s="226" t="s">
        <v>21</v>
      </c>
      <c r="F307" s="227" t="s">
        <v>155</v>
      </c>
      <c r="G307" s="225"/>
      <c r="H307" s="228">
        <v>21.822</v>
      </c>
      <c r="I307" s="229"/>
      <c r="J307" s="225"/>
      <c r="K307" s="225"/>
      <c r="L307" s="230"/>
      <c r="M307" s="231"/>
      <c r="N307" s="232"/>
      <c r="O307" s="232"/>
      <c r="P307" s="232"/>
      <c r="Q307" s="232"/>
      <c r="R307" s="232"/>
      <c r="S307" s="232"/>
      <c r="T307" s="233"/>
      <c r="AT307" s="234" t="s">
        <v>150</v>
      </c>
      <c r="AU307" s="234" t="s">
        <v>83</v>
      </c>
      <c r="AV307" s="13" t="s">
        <v>146</v>
      </c>
      <c r="AW307" s="13" t="s">
        <v>36</v>
      </c>
      <c r="AX307" s="13" t="s">
        <v>81</v>
      </c>
      <c r="AY307" s="234" t="s">
        <v>140</v>
      </c>
    </row>
    <row r="308" spans="2:65" s="1" customFormat="1" ht="34.2" customHeight="1">
      <c r="B308" s="40"/>
      <c r="C308" s="188" t="s">
        <v>445</v>
      </c>
      <c r="D308" s="188" t="s">
        <v>142</v>
      </c>
      <c r="E308" s="189" t="s">
        <v>446</v>
      </c>
      <c r="F308" s="190" t="s">
        <v>447</v>
      </c>
      <c r="G308" s="191" t="s">
        <v>91</v>
      </c>
      <c r="H308" s="192">
        <v>2.119</v>
      </c>
      <c r="I308" s="193"/>
      <c r="J308" s="194">
        <f>ROUND(I308*H308,2)</f>
        <v>0</v>
      </c>
      <c r="K308" s="190" t="s">
        <v>145</v>
      </c>
      <c r="L308" s="60"/>
      <c r="M308" s="195" t="s">
        <v>21</v>
      </c>
      <c r="N308" s="196" t="s">
        <v>44</v>
      </c>
      <c r="O308" s="41"/>
      <c r="P308" s="197">
        <f>O308*H308</f>
        <v>0</v>
      </c>
      <c r="Q308" s="197">
        <v>0</v>
      </c>
      <c r="R308" s="197">
        <f>Q308*H308</f>
        <v>0</v>
      </c>
      <c r="S308" s="197">
        <v>0.057</v>
      </c>
      <c r="T308" s="198">
        <f>S308*H308</f>
        <v>0.12078300000000002</v>
      </c>
      <c r="AR308" s="23" t="s">
        <v>146</v>
      </c>
      <c r="AT308" s="23" t="s">
        <v>142</v>
      </c>
      <c r="AU308" s="23" t="s">
        <v>83</v>
      </c>
      <c r="AY308" s="23" t="s">
        <v>140</v>
      </c>
      <c r="BE308" s="199">
        <f>IF(N308="základní",J308,0)</f>
        <v>0</v>
      </c>
      <c r="BF308" s="199">
        <f>IF(N308="snížená",J308,0)</f>
        <v>0</v>
      </c>
      <c r="BG308" s="199">
        <f>IF(N308="zákl. přenesená",J308,0)</f>
        <v>0</v>
      </c>
      <c r="BH308" s="199">
        <f>IF(N308="sníž. přenesená",J308,0)</f>
        <v>0</v>
      </c>
      <c r="BI308" s="199">
        <f>IF(N308="nulová",J308,0)</f>
        <v>0</v>
      </c>
      <c r="BJ308" s="23" t="s">
        <v>81</v>
      </c>
      <c r="BK308" s="199">
        <f>ROUND(I308*H308,2)</f>
        <v>0</v>
      </c>
      <c r="BL308" s="23" t="s">
        <v>146</v>
      </c>
      <c r="BM308" s="23" t="s">
        <v>448</v>
      </c>
    </row>
    <row r="309" spans="2:47" s="1" customFormat="1" ht="36">
      <c r="B309" s="40"/>
      <c r="C309" s="62"/>
      <c r="D309" s="200" t="s">
        <v>148</v>
      </c>
      <c r="E309" s="62"/>
      <c r="F309" s="201" t="s">
        <v>438</v>
      </c>
      <c r="G309" s="62"/>
      <c r="H309" s="62"/>
      <c r="I309" s="159"/>
      <c r="J309" s="62"/>
      <c r="K309" s="62"/>
      <c r="L309" s="60"/>
      <c r="M309" s="202"/>
      <c r="N309" s="41"/>
      <c r="O309" s="41"/>
      <c r="P309" s="41"/>
      <c r="Q309" s="41"/>
      <c r="R309" s="41"/>
      <c r="S309" s="41"/>
      <c r="T309" s="77"/>
      <c r="AT309" s="23" t="s">
        <v>148</v>
      </c>
      <c r="AU309" s="23" t="s">
        <v>83</v>
      </c>
    </row>
    <row r="310" spans="2:51" s="11" customFormat="1" ht="12">
      <c r="B310" s="203"/>
      <c r="C310" s="204"/>
      <c r="D310" s="200" t="s">
        <v>150</v>
      </c>
      <c r="E310" s="205" t="s">
        <v>21</v>
      </c>
      <c r="F310" s="206" t="s">
        <v>449</v>
      </c>
      <c r="G310" s="204"/>
      <c r="H310" s="205" t="s">
        <v>21</v>
      </c>
      <c r="I310" s="207"/>
      <c r="J310" s="204"/>
      <c r="K310" s="204"/>
      <c r="L310" s="208"/>
      <c r="M310" s="209"/>
      <c r="N310" s="210"/>
      <c r="O310" s="210"/>
      <c r="P310" s="210"/>
      <c r="Q310" s="210"/>
      <c r="R310" s="210"/>
      <c r="S310" s="210"/>
      <c r="T310" s="211"/>
      <c r="AT310" s="212" t="s">
        <v>150</v>
      </c>
      <c r="AU310" s="212" t="s">
        <v>83</v>
      </c>
      <c r="AV310" s="11" t="s">
        <v>81</v>
      </c>
      <c r="AW310" s="11" t="s">
        <v>36</v>
      </c>
      <c r="AX310" s="11" t="s">
        <v>73</v>
      </c>
      <c r="AY310" s="212" t="s">
        <v>140</v>
      </c>
    </row>
    <row r="311" spans="2:51" s="12" customFormat="1" ht="12">
      <c r="B311" s="213"/>
      <c r="C311" s="214"/>
      <c r="D311" s="200" t="s">
        <v>150</v>
      </c>
      <c r="E311" s="215" t="s">
        <v>21</v>
      </c>
      <c r="F311" s="216" t="s">
        <v>450</v>
      </c>
      <c r="G311" s="214"/>
      <c r="H311" s="217">
        <v>2.119</v>
      </c>
      <c r="I311" s="218"/>
      <c r="J311" s="214"/>
      <c r="K311" s="214"/>
      <c r="L311" s="219"/>
      <c r="M311" s="220"/>
      <c r="N311" s="221"/>
      <c r="O311" s="221"/>
      <c r="P311" s="221"/>
      <c r="Q311" s="221"/>
      <c r="R311" s="221"/>
      <c r="S311" s="221"/>
      <c r="T311" s="222"/>
      <c r="AT311" s="223" t="s">
        <v>150</v>
      </c>
      <c r="AU311" s="223" t="s">
        <v>83</v>
      </c>
      <c r="AV311" s="12" t="s">
        <v>83</v>
      </c>
      <c r="AW311" s="12" t="s">
        <v>36</v>
      </c>
      <c r="AX311" s="12" t="s">
        <v>81</v>
      </c>
      <c r="AY311" s="223" t="s">
        <v>140</v>
      </c>
    </row>
    <row r="312" spans="2:65" s="1" customFormat="1" ht="45.6" customHeight="1">
      <c r="B312" s="40"/>
      <c r="C312" s="188" t="s">
        <v>451</v>
      </c>
      <c r="D312" s="188" t="s">
        <v>142</v>
      </c>
      <c r="E312" s="189" t="s">
        <v>452</v>
      </c>
      <c r="F312" s="190" t="s">
        <v>453</v>
      </c>
      <c r="G312" s="191" t="s">
        <v>158</v>
      </c>
      <c r="H312" s="192">
        <v>26.45</v>
      </c>
      <c r="I312" s="193"/>
      <c r="J312" s="194">
        <f>ROUND(I312*H312,2)</f>
        <v>0</v>
      </c>
      <c r="K312" s="190" t="s">
        <v>145</v>
      </c>
      <c r="L312" s="60"/>
      <c r="M312" s="195" t="s">
        <v>21</v>
      </c>
      <c r="N312" s="196" t="s">
        <v>44</v>
      </c>
      <c r="O312" s="41"/>
      <c r="P312" s="197">
        <f>O312*H312</f>
        <v>0</v>
      </c>
      <c r="Q312" s="197">
        <v>0</v>
      </c>
      <c r="R312" s="197">
        <f>Q312*H312</f>
        <v>0</v>
      </c>
      <c r="S312" s="197">
        <v>0.25</v>
      </c>
      <c r="T312" s="198">
        <f>S312*H312</f>
        <v>6.6125</v>
      </c>
      <c r="AR312" s="23" t="s">
        <v>146</v>
      </c>
      <c r="AT312" s="23" t="s">
        <v>142</v>
      </c>
      <c r="AU312" s="23" t="s">
        <v>83</v>
      </c>
      <c r="AY312" s="23" t="s">
        <v>140</v>
      </c>
      <c r="BE312" s="199">
        <f>IF(N312="základní",J312,0)</f>
        <v>0</v>
      </c>
      <c r="BF312" s="199">
        <f>IF(N312="snížená",J312,0)</f>
        <v>0</v>
      </c>
      <c r="BG312" s="199">
        <f>IF(N312="zákl. přenesená",J312,0)</f>
        <v>0</v>
      </c>
      <c r="BH312" s="199">
        <f>IF(N312="sníž. přenesená",J312,0)</f>
        <v>0</v>
      </c>
      <c r="BI312" s="199">
        <f>IF(N312="nulová",J312,0)</f>
        <v>0</v>
      </c>
      <c r="BJ312" s="23" t="s">
        <v>81</v>
      </c>
      <c r="BK312" s="199">
        <f>ROUND(I312*H312,2)</f>
        <v>0</v>
      </c>
      <c r="BL312" s="23" t="s">
        <v>146</v>
      </c>
      <c r="BM312" s="23" t="s">
        <v>454</v>
      </c>
    </row>
    <row r="313" spans="2:47" s="1" customFormat="1" ht="96">
      <c r="B313" s="40"/>
      <c r="C313" s="62"/>
      <c r="D313" s="200" t="s">
        <v>148</v>
      </c>
      <c r="E313" s="62"/>
      <c r="F313" s="201" t="s">
        <v>455</v>
      </c>
      <c r="G313" s="62"/>
      <c r="H313" s="62"/>
      <c r="I313" s="159"/>
      <c r="J313" s="62"/>
      <c r="K313" s="62"/>
      <c r="L313" s="60"/>
      <c r="M313" s="202"/>
      <c r="N313" s="41"/>
      <c r="O313" s="41"/>
      <c r="P313" s="41"/>
      <c r="Q313" s="41"/>
      <c r="R313" s="41"/>
      <c r="S313" s="41"/>
      <c r="T313" s="77"/>
      <c r="AT313" s="23" t="s">
        <v>148</v>
      </c>
      <c r="AU313" s="23" t="s">
        <v>83</v>
      </c>
    </row>
    <row r="314" spans="2:51" s="12" customFormat="1" ht="12">
      <c r="B314" s="213"/>
      <c r="C314" s="214"/>
      <c r="D314" s="200" t="s">
        <v>150</v>
      </c>
      <c r="E314" s="215" t="s">
        <v>21</v>
      </c>
      <c r="F314" s="216" t="s">
        <v>161</v>
      </c>
      <c r="G314" s="214"/>
      <c r="H314" s="217">
        <v>26.45</v>
      </c>
      <c r="I314" s="218"/>
      <c r="J314" s="214"/>
      <c r="K314" s="214"/>
      <c r="L314" s="219"/>
      <c r="M314" s="220"/>
      <c r="N314" s="221"/>
      <c r="O314" s="221"/>
      <c r="P314" s="221"/>
      <c r="Q314" s="221"/>
      <c r="R314" s="221"/>
      <c r="S314" s="221"/>
      <c r="T314" s="222"/>
      <c r="AT314" s="223" t="s">
        <v>150</v>
      </c>
      <c r="AU314" s="223" t="s">
        <v>83</v>
      </c>
      <c r="AV314" s="12" t="s">
        <v>83</v>
      </c>
      <c r="AW314" s="12" t="s">
        <v>36</v>
      </c>
      <c r="AX314" s="12" t="s">
        <v>81</v>
      </c>
      <c r="AY314" s="223" t="s">
        <v>140</v>
      </c>
    </row>
    <row r="315" spans="2:65" s="1" customFormat="1" ht="22.8" customHeight="1">
      <c r="B315" s="40"/>
      <c r="C315" s="188" t="s">
        <v>456</v>
      </c>
      <c r="D315" s="188" t="s">
        <v>142</v>
      </c>
      <c r="E315" s="189" t="s">
        <v>457</v>
      </c>
      <c r="F315" s="190" t="s">
        <v>458</v>
      </c>
      <c r="G315" s="191" t="s">
        <v>91</v>
      </c>
      <c r="H315" s="192">
        <v>5.9</v>
      </c>
      <c r="I315" s="193"/>
      <c r="J315" s="194">
        <f>ROUND(I315*H315,2)</f>
        <v>0</v>
      </c>
      <c r="K315" s="190" t="s">
        <v>145</v>
      </c>
      <c r="L315" s="60"/>
      <c r="M315" s="195" t="s">
        <v>21</v>
      </c>
      <c r="N315" s="196" t="s">
        <v>44</v>
      </c>
      <c r="O315" s="41"/>
      <c r="P315" s="197">
        <f>O315*H315</f>
        <v>0</v>
      </c>
      <c r="Q315" s="197">
        <v>0</v>
      </c>
      <c r="R315" s="197">
        <f>Q315*H315</f>
        <v>0</v>
      </c>
      <c r="S315" s="197">
        <v>0.05</v>
      </c>
      <c r="T315" s="198">
        <f>S315*H315</f>
        <v>0.29500000000000004</v>
      </c>
      <c r="AR315" s="23" t="s">
        <v>146</v>
      </c>
      <c r="AT315" s="23" t="s">
        <v>142</v>
      </c>
      <c r="AU315" s="23" t="s">
        <v>83</v>
      </c>
      <c r="AY315" s="23" t="s">
        <v>140</v>
      </c>
      <c r="BE315" s="199">
        <f>IF(N315="základní",J315,0)</f>
        <v>0</v>
      </c>
      <c r="BF315" s="199">
        <f>IF(N315="snížená",J315,0)</f>
        <v>0</v>
      </c>
      <c r="BG315" s="199">
        <f>IF(N315="zákl. přenesená",J315,0)</f>
        <v>0</v>
      </c>
      <c r="BH315" s="199">
        <f>IF(N315="sníž. přenesená",J315,0)</f>
        <v>0</v>
      </c>
      <c r="BI315" s="199">
        <f>IF(N315="nulová",J315,0)</f>
        <v>0</v>
      </c>
      <c r="BJ315" s="23" t="s">
        <v>81</v>
      </c>
      <c r="BK315" s="199">
        <f>ROUND(I315*H315,2)</f>
        <v>0</v>
      </c>
      <c r="BL315" s="23" t="s">
        <v>146</v>
      </c>
      <c r="BM315" s="23" t="s">
        <v>459</v>
      </c>
    </row>
    <row r="316" spans="2:47" s="1" customFormat="1" ht="48">
      <c r="B316" s="40"/>
      <c r="C316" s="62"/>
      <c r="D316" s="200" t="s">
        <v>148</v>
      </c>
      <c r="E316" s="62"/>
      <c r="F316" s="201" t="s">
        <v>460</v>
      </c>
      <c r="G316" s="62"/>
      <c r="H316" s="62"/>
      <c r="I316" s="159"/>
      <c r="J316" s="62"/>
      <c r="K316" s="62"/>
      <c r="L316" s="60"/>
      <c r="M316" s="202"/>
      <c r="N316" s="41"/>
      <c r="O316" s="41"/>
      <c r="P316" s="41"/>
      <c r="Q316" s="41"/>
      <c r="R316" s="41"/>
      <c r="S316" s="41"/>
      <c r="T316" s="77"/>
      <c r="AT316" s="23" t="s">
        <v>148</v>
      </c>
      <c r="AU316" s="23" t="s">
        <v>83</v>
      </c>
    </row>
    <row r="317" spans="2:51" s="12" customFormat="1" ht="12">
      <c r="B317" s="213"/>
      <c r="C317" s="214"/>
      <c r="D317" s="200" t="s">
        <v>150</v>
      </c>
      <c r="E317" s="215" t="s">
        <v>21</v>
      </c>
      <c r="F317" s="216" t="s">
        <v>461</v>
      </c>
      <c r="G317" s="214"/>
      <c r="H317" s="217">
        <v>5.9</v>
      </c>
      <c r="I317" s="218"/>
      <c r="J317" s="214"/>
      <c r="K317" s="214"/>
      <c r="L317" s="219"/>
      <c r="M317" s="220"/>
      <c r="N317" s="221"/>
      <c r="O317" s="221"/>
      <c r="P317" s="221"/>
      <c r="Q317" s="221"/>
      <c r="R317" s="221"/>
      <c r="S317" s="221"/>
      <c r="T317" s="222"/>
      <c r="AT317" s="223" t="s">
        <v>150</v>
      </c>
      <c r="AU317" s="223" t="s">
        <v>83</v>
      </c>
      <c r="AV317" s="12" t="s">
        <v>83</v>
      </c>
      <c r="AW317" s="12" t="s">
        <v>36</v>
      </c>
      <c r="AX317" s="12" t="s">
        <v>81</v>
      </c>
      <c r="AY317" s="223" t="s">
        <v>140</v>
      </c>
    </row>
    <row r="318" spans="2:65" s="1" customFormat="1" ht="34.2" customHeight="1">
      <c r="B318" s="40"/>
      <c r="C318" s="188" t="s">
        <v>462</v>
      </c>
      <c r="D318" s="188" t="s">
        <v>142</v>
      </c>
      <c r="E318" s="189" t="s">
        <v>463</v>
      </c>
      <c r="F318" s="190" t="s">
        <v>464</v>
      </c>
      <c r="G318" s="191" t="s">
        <v>91</v>
      </c>
      <c r="H318" s="192">
        <v>48.579</v>
      </c>
      <c r="I318" s="193"/>
      <c r="J318" s="194">
        <f>ROUND(I318*H318,2)</f>
        <v>0</v>
      </c>
      <c r="K318" s="190" t="s">
        <v>145</v>
      </c>
      <c r="L318" s="60"/>
      <c r="M318" s="195" t="s">
        <v>21</v>
      </c>
      <c r="N318" s="196" t="s">
        <v>44</v>
      </c>
      <c r="O318" s="41"/>
      <c r="P318" s="197">
        <f>O318*H318</f>
        <v>0</v>
      </c>
      <c r="Q318" s="197">
        <v>0</v>
      </c>
      <c r="R318" s="197">
        <f>Q318*H318</f>
        <v>0</v>
      </c>
      <c r="S318" s="197">
        <v>0.01</v>
      </c>
      <c r="T318" s="198">
        <f>S318*H318</f>
        <v>0.48579</v>
      </c>
      <c r="AR318" s="23" t="s">
        <v>146</v>
      </c>
      <c r="AT318" s="23" t="s">
        <v>142</v>
      </c>
      <c r="AU318" s="23" t="s">
        <v>83</v>
      </c>
      <c r="AY318" s="23" t="s">
        <v>140</v>
      </c>
      <c r="BE318" s="199">
        <f>IF(N318="základní",J318,0)</f>
        <v>0</v>
      </c>
      <c r="BF318" s="199">
        <f>IF(N318="snížená",J318,0)</f>
        <v>0</v>
      </c>
      <c r="BG318" s="199">
        <f>IF(N318="zákl. přenesená",J318,0)</f>
        <v>0</v>
      </c>
      <c r="BH318" s="199">
        <f>IF(N318="sníž. přenesená",J318,0)</f>
        <v>0</v>
      </c>
      <c r="BI318" s="199">
        <f>IF(N318="nulová",J318,0)</f>
        <v>0</v>
      </c>
      <c r="BJ318" s="23" t="s">
        <v>81</v>
      </c>
      <c r="BK318" s="199">
        <f>ROUND(I318*H318,2)</f>
        <v>0</v>
      </c>
      <c r="BL318" s="23" t="s">
        <v>146</v>
      </c>
      <c r="BM318" s="23" t="s">
        <v>465</v>
      </c>
    </row>
    <row r="319" spans="2:47" s="1" customFormat="1" ht="48">
      <c r="B319" s="40"/>
      <c r="C319" s="62"/>
      <c r="D319" s="200" t="s">
        <v>148</v>
      </c>
      <c r="E319" s="62"/>
      <c r="F319" s="201" t="s">
        <v>460</v>
      </c>
      <c r="G319" s="62"/>
      <c r="H319" s="62"/>
      <c r="I319" s="159"/>
      <c r="J319" s="62"/>
      <c r="K319" s="62"/>
      <c r="L319" s="60"/>
      <c r="M319" s="202"/>
      <c r="N319" s="41"/>
      <c r="O319" s="41"/>
      <c r="P319" s="41"/>
      <c r="Q319" s="41"/>
      <c r="R319" s="41"/>
      <c r="S319" s="41"/>
      <c r="T319" s="77"/>
      <c r="AT319" s="23" t="s">
        <v>148</v>
      </c>
      <c r="AU319" s="23" t="s">
        <v>83</v>
      </c>
    </row>
    <row r="320" spans="2:51" s="11" customFormat="1" ht="12">
      <c r="B320" s="203"/>
      <c r="C320" s="204"/>
      <c r="D320" s="200" t="s">
        <v>150</v>
      </c>
      <c r="E320" s="205" t="s">
        <v>21</v>
      </c>
      <c r="F320" s="206" t="s">
        <v>303</v>
      </c>
      <c r="G320" s="204"/>
      <c r="H320" s="205" t="s">
        <v>21</v>
      </c>
      <c r="I320" s="207"/>
      <c r="J320" s="204"/>
      <c r="K320" s="204"/>
      <c r="L320" s="208"/>
      <c r="M320" s="209"/>
      <c r="N320" s="210"/>
      <c r="O320" s="210"/>
      <c r="P320" s="210"/>
      <c r="Q320" s="210"/>
      <c r="R320" s="210"/>
      <c r="S320" s="210"/>
      <c r="T320" s="211"/>
      <c r="AT320" s="212" t="s">
        <v>150</v>
      </c>
      <c r="AU320" s="212" t="s">
        <v>83</v>
      </c>
      <c r="AV320" s="11" t="s">
        <v>81</v>
      </c>
      <c r="AW320" s="11" t="s">
        <v>36</v>
      </c>
      <c r="AX320" s="11" t="s">
        <v>73</v>
      </c>
      <c r="AY320" s="212" t="s">
        <v>140</v>
      </c>
    </row>
    <row r="321" spans="2:51" s="12" customFormat="1" ht="12">
      <c r="B321" s="213"/>
      <c r="C321" s="214"/>
      <c r="D321" s="200" t="s">
        <v>150</v>
      </c>
      <c r="E321" s="215" t="s">
        <v>21</v>
      </c>
      <c r="F321" s="216" t="s">
        <v>466</v>
      </c>
      <c r="G321" s="214"/>
      <c r="H321" s="217">
        <v>4.317</v>
      </c>
      <c r="I321" s="218"/>
      <c r="J321" s="214"/>
      <c r="K321" s="214"/>
      <c r="L321" s="219"/>
      <c r="M321" s="220"/>
      <c r="N321" s="221"/>
      <c r="O321" s="221"/>
      <c r="P321" s="221"/>
      <c r="Q321" s="221"/>
      <c r="R321" s="221"/>
      <c r="S321" s="221"/>
      <c r="T321" s="222"/>
      <c r="AT321" s="223" t="s">
        <v>150</v>
      </c>
      <c r="AU321" s="223" t="s">
        <v>83</v>
      </c>
      <c r="AV321" s="12" t="s">
        <v>83</v>
      </c>
      <c r="AW321" s="12" t="s">
        <v>36</v>
      </c>
      <c r="AX321" s="12" t="s">
        <v>73</v>
      </c>
      <c r="AY321" s="223" t="s">
        <v>140</v>
      </c>
    </row>
    <row r="322" spans="2:51" s="11" customFormat="1" ht="12">
      <c r="B322" s="203"/>
      <c r="C322" s="204"/>
      <c r="D322" s="200" t="s">
        <v>150</v>
      </c>
      <c r="E322" s="205" t="s">
        <v>21</v>
      </c>
      <c r="F322" s="206" t="s">
        <v>305</v>
      </c>
      <c r="G322" s="204"/>
      <c r="H322" s="205" t="s">
        <v>21</v>
      </c>
      <c r="I322" s="207"/>
      <c r="J322" s="204"/>
      <c r="K322" s="204"/>
      <c r="L322" s="208"/>
      <c r="M322" s="209"/>
      <c r="N322" s="210"/>
      <c r="O322" s="210"/>
      <c r="P322" s="210"/>
      <c r="Q322" s="210"/>
      <c r="R322" s="210"/>
      <c r="S322" s="210"/>
      <c r="T322" s="211"/>
      <c r="AT322" s="212" t="s">
        <v>150</v>
      </c>
      <c r="AU322" s="212" t="s">
        <v>83</v>
      </c>
      <c r="AV322" s="11" t="s">
        <v>81</v>
      </c>
      <c r="AW322" s="11" t="s">
        <v>36</v>
      </c>
      <c r="AX322" s="11" t="s">
        <v>73</v>
      </c>
      <c r="AY322" s="212" t="s">
        <v>140</v>
      </c>
    </row>
    <row r="323" spans="2:51" s="12" customFormat="1" ht="12">
      <c r="B323" s="213"/>
      <c r="C323" s="214"/>
      <c r="D323" s="200" t="s">
        <v>150</v>
      </c>
      <c r="E323" s="215" t="s">
        <v>21</v>
      </c>
      <c r="F323" s="216" t="s">
        <v>467</v>
      </c>
      <c r="G323" s="214"/>
      <c r="H323" s="217">
        <v>2.05</v>
      </c>
      <c r="I323" s="218"/>
      <c r="J323" s="214"/>
      <c r="K323" s="214"/>
      <c r="L323" s="219"/>
      <c r="M323" s="220"/>
      <c r="N323" s="221"/>
      <c r="O323" s="221"/>
      <c r="P323" s="221"/>
      <c r="Q323" s="221"/>
      <c r="R323" s="221"/>
      <c r="S323" s="221"/>
      <c r="T323" s="222"/>
      <c r="AT323" s="223" t="s">
        <v>150</v>
      </c>
      <c r="AU323" s="223" t="s">
        <v>83</v>
      </c>
      <c r="AV323" s="12" t="s">
        <v>83</v>
      </c>
      <c r="AW323" s="12" t="s">
        <v>36</v>
      </c>
      <c r="AX323" s="12" t="s">
        <v>73</v>
      </c>
      <c r="AY323" s="223" t="s">
        <v>140</v>
      </c>
    </row>
    <row r="324" spans="2:51" s="11" customFormat="1" ht="12">
      <c r="B324" s="203"/>
      <c r="C324" s="204"/>
      <c r="D324" s="200" t="s">
        <v>150</v>
      </c>
      <c r="E324" s="205" t="s">
        <v>21</v>
      </c>
      <c r="F324" s="206" t="s">
        <v>307</v>
      </c>
      <c r="G324" s="204"/>
      <c r="H324" s="205" t="s">
        <v>21</v>
      </c>
      <c r="I324" s="207"/>
      <c r="J324" s="204"/>
      <c r="K324" s="204"/>
      <c r="L324" s="208"/>
      <c r="M324" s="209"/>
      <c r="N324" s="210"/>
      <c r="O324" s="210"/>
      <c r="P324" s="210"/>
      <c r="Q324" s="210"/>
      <c r="R324" s="210"/>
      <c r="S324" s="210"/>
      <c r="T324" s="211"/>
      <c r="AT324" s="212" t="s">
        <v>150</v>
      </c>
      <c r="AU324" s="212" t="s">
        <v>83</v>
      </c>
      <c r="AV324" s="11" t="s">
        <v>81</v>
      </c>
      <c r="AW324" s="11" t="s">
        <v>36</v>
      </c>
      <c r="AX324" s="11" t="s">
        <v>73</v>
      </c>
      <c r="AY324" s="212" t="s">
        <v>140</v>
      </c>
    </row>
    <row r="325" spans="2:51" s="12" customFormat="1" ht="24">
      <c r="B325" s="213"/>
      <c r="C325" s="214"/>
      <c r="D325" s="200" t="s">
        <v>150</v>
      </c>
      <c r="E325" s="215" t="s">
        <v>21</v>
      </c>
      <c r="F325" s="216" t="s">
        <v>468</v>
      </c>
      <c r="G325" s="214"/>
      <c r="H325" s="217">
        <v>42.212</v>
      </c>
      <c r="I325" s="218"/>
      <c r="J325" s="214"/>
      <c r="K325" s="214"/>
      <c r="L325" s="219"/>
      <c r="M325" s="220"/>
      <c r="N325" s="221"/>
      <c r="O325" s="221"/>
      <c r="P325" s="221"/>
      <c r="Q325" s="221"/>
      <c r="R325" s="221"/>
      <c r="S325" s="221"/>
      <c r="T325" s="222"/>
      <c r="AT325" s="223" t="s">
        <v>150</v>
      </c>
      <c r="AU325" s="223" t="s">
        <v>83</v>
      </c>
      <c r="AV325" s="12" t="s">
        <v>83</v>
      </c>
      <c r="AW325" s="12" t="s">
        <v>36</v>
      </c>
      <c r="AX325" s="12" t="s">
        <v>73</v>
      </c>
      <c r="AY325" s="223" t="s">
        <v>140</v>
      </c>
    </row>
    <row r="326" spans="2:51" s="13" customFormat="1" ht="12">
      <c r="B326" s="224"/>
      <c r="C326" s="225"/>
      <c r="D326" s="200" t="s">
        <v>150</v>
      </c>
      <c r="E326" s="226" t="s">
        <v>21</v>
      </c>
      <c r="F326" s="227" t="s">
        <v>155</v>
      </c>
      <c r="G326" s="225"/>
      <c r="H326" s="228">
        <v>48.579</v>
      </c>
      <c r="I326" s="229"/>
      <c r="J326" s="225"/>
      <c r="K326" s="225"/>
      <c r="L326" s="230"/>
      <c r="M326" s="231"/>
      <c r="N326" s="232"/>
      <c r="O326" s="232"/>
      <c r="P326" s="232"/>
      <c r="Q326" s="232"/>
      <c r="R326" s="232"/>
      <c r="S326" s="232"/>
      <c r="T326" s="233"/>
      <c r="AT326" s="234" t="s">
        <v>150</v>
      </c>
      <c r="AU326" s="234" t="s">
        <v>83</v>
      </c>
      <c r="AV326" s="13" t="s">
        <v>146</v>
      </c>
      <c r="AW326" s="13" t="s">
        <v>36</v>
      </c>
      <c r="AX326" s="13" t="s">
        <v>81</v>
      </c>
      <c r="AY326" s="234" t="s">
        <v>140</v>
      </c>
    </row>
    <row r="327" spans="2:65" s="1" customFormat="1" ht="34.2" customHeight="1">
      <c r="B327" s="40"/>
      <c r="C327" s="188" t="s">
        <v>469</v>
      </c>
      <c r="D327" s="188" t="s">
        <v>142</v>
      </c>
      <c r="E327" s="189" t="s">
        <v>470</v>
      </c>
      <c r="F327" s="190" t="s">
        <v>471</v>
      </c>
      <c r="G327" s="191" t="s">
        <v>91</v>
      </c>
      <c r="H327" s="192">
        <v>82.764</v>
      </c>
      <c r="I327" s="193"/>
      <c r="J327" s="194">
        <f>ROUND(I327*H327,2)</f>
        <v>0</v>
      </c>
      <c r="K327" s="190" t="s">
        <v>145</v>
      </c>
      <c r="L327" s="60"/>
      <c r="M327" s="195" t="s">
        <v>21</v>
      </c>
      <c r="N327" s="196" t="s">
        <v>44</v>
      </c>
      <c r="O327" s="41"/>
      <c r="P327" s="197">
        <f>O327*H327</f>
        <v>0</v>
      </c>
      <c r="Q327" s="197">
        <v>0</v>
      </c>
      <c r="R327" s="197">
        <f>Q327*H327</f>
        <v>0</v>
      </c>
      <c r="S327" s="197">
        <v>0.02</v>
      </c>
      <c r="T327" s="198">
        <f>S327*H327</f>
        <v>1.6552799999999999</v>
      </c>
      <c r="AR327" s="23" t="s">
        <v>146</v>
      </c>
      <c r="AT327" s="23" t="s">
        <v>142</v>
      </c>
      <c r="AU327" s="23" t="s">
        <v>83</v>
      </c>
      <c r="AY327" s="23" t="s">
        <v>140</v>
      </c>
      <c r="BE327" s="199">
        <f>IF(N327="základní",J327,0)</f>
        <v>0</v>
      </c>
      <c r="BF327" s="199">
        <f>IF(N327="snížená",J327,0)</f>
        <v>0</v>
      </c>
      <c r="BG327" s="199">
        <f>IF(N327="zákl. přenesená",J327,0)</f>
        <v>0</v>
      </c>
      <c r="BH327" s="199">
        <f>IF(N327="sníž. přenesená",J327,0)</f>
        <v>0</v>
      </c>
      <c r="BI327" s="199">
        <f>IF(N327="nulová",J327,0)</f>
        <v>0</v>
      </c>
      <c r="BJ327" s="23" t="s">
        <v>81</v>
      </c>
      <c r="BK327" s="199">
        <f>ROUND(I327*H327,2)</f>
        <v>0</v>
      </c>
      <c r="BL327" s="23" t="s">
        <v>146</v>
      </c>
      <c r="BM327" s="23" t="s">
        <v>472</v>
      </c>
    </row>
    <row r="328" spans="2:47" s="1" customFormat="1" ht="48">
      <c r="B328" s="40"/>
      <c r="C328" s="62"/>
      <c r="D328" s="200" t="s">
        <v>148</v>
      </c>
      <c r="E328" s="62"/>
      <c r="F328" s="201" t="s">
        <v>460</v>
      </c>
      <c r="G328" s="62"/>
      <c r="H328" s="62"/>
      <c r="I328" s="159"/>
      <c r="J328" s="62"/>
      <c r="K328" s="62"/>
      <c r="L328" s="60"/>
      <c r="M328" s="202"/>
      <c r="N328" s="41"/>
      <c r="O328" s="41"/>
      <c r="P328" s="41"/>
      <c r="Q328" s="41"/>
      <c r="R328" s="41"/>
      <c r="S328" s="41"/>
      <c r="T328" s="77"/>
      <c r="AT328" s="23" t="s">
        <v>148</v>
      </c>
      <c r="AU328" s="23" t="s">
        <v>83</v>
      </c>
    </row>
    <row r="329" spans="2:51" s="11" customFormat="1" ht="12">
      <c r="B329" s="203"/>
      <c r="C329" s="204"/>
      <c r="D329" s="200" t="s">
        <v>150</v>
      </c>
      <c r="E329" s="205" t="s">
        <v>21</v>
      </c>
      <c r="F329" s="206" t="s">
        <v>358</v>
      </c>
      <c r="G329" s="204"/>
      <c r="H329" s="205" t="s">
        <v>21</v>
      </c>
      <c r="I329" s="207"/>
      <c r="J329" s="204"/>
      <c r="K329" s="204"/>
      <c r="L329" s="208"/>
      <c r="M329" s="209"/>
      <c r="N329" s="210"/>
      <c r="O329" s="210"/>
      <c r="P329" s="210"/>
      <c r="Q329" s="210"/>
      <c r="R329" s="210"/>
      <c r="S329" s="210"/>
      <c r="T329" s="211"/>
      <c r="AT329" s="212" t="s">
        <v>150</v>
      </c>
      <c r="AU329" s="212" t="s">
        <v>83</v>
      </c>
      <c r="AV329" s="11" t="s">
        <v>81</v>
      </c>
      <c r="AW329" s="11" t="s">
        <v>36</v>
      </c>
      <c r="AX329" s="11" t="s">
        <v>73</v>
      </c>
      <c r="AY329" s="212" t="s">
        <v>140</v>
      </c>
    </row>
    <row r="330" spans="2:51" s="12" customFormat="1" ht="12">
      <c r="B330" s="213"/>
      <c r="C330" s="214"/>
      <c r="D330" s="200" t="s">
        <v>150</v>
      </c>
      <c r="E330" s="215" t="s">
        <v>21</v>
      </c>
      <c r="F330" s="216" t="s">
        <v>473</v>
      </c>
      <c r="G330" s="214"/>
      <c r="H330" s="217">
        <v>11.371</v>
      </c>
      <c r="I330" s="218"/>
      <c r="J330" s="214"/>
      <c r="K330" s="214"/>
      <c r="L330" s="219"/>
      <c r="M330" s="220"/>
      <c r="N330" s="221"/>
      <c r="O330" s="221"/>
      <c r="P330" s="221"/>
      <c r="Q330" s="221"/>
      <c r="R330" s="221"/>
      <c r="S330" s="221"/>
      <c r="T330" s="222"/>
      <c r="AT330" s="223" t="s">
        <v>150</v>
      </c>
      <c r="AU330" s="223" t="s">
        <v>83</v>
      </c>
      <c r="AV330" s="12" t="s">
        <v>83</v>
      </c>
      <c r="AW330" s="12" t="s">
        <v>36</v>
      </c>
      <c r="AX330" s="12" t="s">
        <v>73</v>
      </c>
      <c r="AY330" s="223" t="s">
        <v>140</v>
      </c>
    </row>
    <row r="331" spans="2:51" s="12" customFormat="1" ht="12">
      <c r="B331" s="213"/>
      <c r="C331" s="214"/>
      <c r="D331" s="200" t="s">
        <v>150</v>
      </c>
      <c r="E331" s="215" t="s">
        <v>21</v>
      </c>
      <c r="F331" s="216" t="s">
        <v>474</v>
      </c>
      <c r="G331" s="214"/>
      <c r="H331" s="217">
        <v>16.524</v>
      </c>
      <c r="I331" s="218"/>
      <c r="J331" s="214"/>
      <c r="K331" s="214"/>
      <c r="L331" s="219"/>
      <c r="M331" s="220"/>
      <c r="N331" s="221"/>
      <c r="O331" s="221"/>
      <c r="P331" s="221"/>
      <c r="Q331" s="221"/>
      <c r="R331" s="221"/>
      <c r="S331" s="221"/>
      <c r="T331" s="222"/>
      <c r="AT331" s="223" t="s">
        <v>150</v>
      </c>
      <c r="AU331" s="223" t="s">
        <v>83</v>
      </c>
      <c r="AV331" s="12" t="s">
        <v>83</v>
      </c>
      <c r="AW331" s="12" t="s">
        <v>36</v>
      </c>
      <c r="AX331" s="12" t="s">
        <v>73</v>
      </c>
      <c r="AY331" s="223" t="s">
        <v>140</v>
      </c>
    </row>
    <row r="332" spans="2:51" s="11" customFormat="1" ht="12">
      <c r="B332" s="203"/>
      <c r="C332" s="204"/>
      <c r="D332" s="200" t="s">
        <v>150</v>
      </c>
      <c r="E332" s="205" t="s">
        <v>21</v>
      </c>
      <c r="F332" s="206" t="s">
        <v>371</v>
      </c>
      <c r="G332" s="204"/>
      <c r="H332" s="205" t="s">
        <v>21</v>
      </c>
      <c r="I332" s="207"/>
      <c r="J332" s="204"/>
      <c r="K332" s="204"/>
      <c r="L332" s="208"/>
      <c r="M332" s="209"/>
      <c r="N332" s="210"/>
      <c r="O332" s="210"/>
      <c r="P332" s="210"/>
      <c r="Q332" s="210"/>
      <c r="R332" s="210"/>
      <c r="S332" s="210"/>
      <c r="T332" s="211"/>
      <c r="AT332" s="212" t="s">
        <v>150</v>
      </c>
      <c r="AU332" s="212" t="s">
        <v>83</v>
      </c>
      <c r="AV332" s="11" t="s">
        <v>81</v>
      </c>
      <c r="AW332" s="11" t="s">
        <v>36</v>
      </c>
      <c r="AX332" s="11" t="s">
        <v>73</v>
      </c>
      <c r="AY332" s="212" t="s">
        <v>140</v>
      </c>
    </row>
    <row r="333" spans="2:51" s="12" customFormat="1" ht="12">
      <c r="B333" s="213"/>
      <c r="C333" s="214"/>
      <c r="D333" s="200" t="s">
        <v>150</v>
      </c>
      <c r="E333" s="215" t="s">
        <v>21</v>
      </c>
      <c r="F333" s="216" t="s">
        <v>372</v>
      </c>
      <c r="G333" s="214"/>
      <c r="H333" s="217">
        <v>30.455</v>
      </c>
      <c r="I333" s="218"/>
      <c r="J333" s="214"/>
      <c r="K333" s="214"/>
      <c r="L333" s="219"/>
      <c r="M333" s="220"/>
      <c r="N333" s="221"/>
      <c r="O333" s="221"/>
      <c r="P333" s="221"/>
      <c r="Q333" s="221"/>
      <c r="R333" s="221"/>
      <c r="S333" s="221"/>
      <c r="T333" s="222"/>
      <c r="AT333" s="223" t="s">
        <v>150</v>
      </c>
      <c r="AU333" s="223" t="s">
        <v>83</v>
      </c>
      <c r="AV333" s="12" t="s">
        <v>83</v>
      </c>
      <c r="AW333" s="12" t="s">
        <v>36</v>
      </c>
      <c r="AX333" s="12" t="s">
        <v>73</v>
      </c>
      <c r="AY333" s="223" t="s">
        <v>140</v>
      </c>
    </row>
    <row r="334" spans="2:51" s="12" customFormat="1" ht="12">
      <c r="B334" s="213"/>
      <c r="C334" s="214"/>
      <c r="D334" s="200" t="s">
        <v>150</v>
      </c>
      <c r="E334" s="215" t="s">
        <v>21</v>
      </c>
      <c r="F334" s="216" t="s">
        <v>475</v>
      </c>
      <c r="G334" s="214"/>
      <c r="H334" s="217">
        <v>17.523</v>
      </c>
      <c r="I334" s="218"/>
      <c r="J334" s="214"/>
      <c r="K334" s="214"/>
      <c r="L334" s="219"/>
      <c r="M334" s="220"/>
      <c r="N334" s="221"/>
      <c r="O334" s="221"/>
      <c r="P334" s="221"/>
      <c r="Q334" s="221"/>
      <c r="R334" s="221"/>
      <c r="S334" s="221"/>
      <c r="T334" s="222"/>
      <c r="AT334" s="223" t="s">
        <v>150</v>
      </c>
      <c r="AU334" s="223" t="s">
        <v>83</v>
      </c>
      <c r="AV334" s="12" t="s">
        <v>83</v>
      </c>
      <c r="AW334" s="12" t="s">
        <v>36</v>
      </c>
      <c r="AX334" s="12" t="s">
        <v>73</v>
      </c>
      <c r="AY334" s="223" t="s">
        <v>140</v>
      </c>
    </row>
    <row r="335" spans="2:51" s="11" customFormat="1" ht="12">
      <c r="B335" s="203"/>
      <c r="C335" s="204"/>
      <c r="D335" s="200" t="s">
        <v>150</v>
      </c>
      <c r="E335" s="205" t="s">
        <v>21</v>
      </c>
      <c r="F335" s="206" t="s">
        <v>374</v>
      </c>
      <c r="G335" s="204"/>
      <c r="H335" s="205" t="s">
        <v>21</v>
      </c>
      <c r="I335" s="207"/>
      <c r="J335" s="204"/>
      <c r="K335" s="204"/>
      <c r="L335" s="208"/>
      <c r="M335" s="209"/>
      <c r="N335" s="210"/>
      <c r="O335" s="210"/>
      <c r="P335" s="210"/>
      <c r="Q335" s="210"/>
      <c r="R335" s="210"/>
      <c r="S335" s="210"/>
      <c r="T335" s="211"/>
      <c r="AT335" s="212" t="s">
        <v>150</v>
      </c>
      <c r="AU335" s="212" t="s">
        <v>83</v>
      </c>
      <c r="AV335" s="11" t="s">
        <v>81</v>
      </c>
      <c r="AW335" s="11" t="s">
        <v>36</v>
      </c>
      <c r="AX335" s="11" t="s">
        <v>73</v>
      </c>
      <c r="AY335" s="212" t="s">
        <v>140</v>
      </c>
    </row>
    <row r="336" spans="2:51" s="12" customFormat="1" ht="12">
      <c r="B336" s="213"/>
      <c r="C336" s="214"/>
      <c r="D336" s="200" t="s">
        <v>150</v>
      </c>
      <c r="E336" s="215" t="s">
        <v>21</v>
      </c>
      <c r="F336" s="216" t="s">
        <v>476</v>
      </c>
      <c r="G336" s="214"/>
      <c r="H336" s="217">
        <v>6.891</v>
      </c>
      <c r="I336" s="218"/>
      <c r="J336" s="214"/>
      <c r="K336" s="214"/>
      <c r="L336" s="219"/>
      <c r="M336" s="220"/>
      <c r="N336" s="221"/>
      <c r="O336" s="221"/>
      <c r="P336" s="221"/>
      <c r="Q336" s="221"/>
      <c r="R336" s="221"/>
      <c r="S336" s="221"/>
      <c r="T336" s="222"/>
      <c r="AT336" s="223" t="s">
        <v>150</v>
      </c>
      <c r="AU336" s="223" t="s">
        <v>83</v>
      </c>
      <c r="AV336" s="12" t="s">
        <v>83</v>
      </c>
      <c r="AW336" s="12" t="s">
        <v>36</v>
      </c>
      <c r="AX336" s="12" t="s">
        <v>73</v>
      </c>
      <c r="AY336" s="223" t="s">
        <v>140</v>
      </c>
    </row>
    <row r="337" spans="2:51" s="13" customFormat="1" ht="12">
      <c r="B337" s="224"/>
      <c r="C337" s="225"/>
      <c r="D337" s="200" t="s">
        <v>150</v>
      </c>
      <c r="E337" s="226" t="s">
        <v>21</v>
      </c>
      <c r="F337" s="227" t="s">
        <v>155</v>
      </c>
      <c r="G337" s="225"/>
      <c r="H337" s="228">
        <v>82.764</v>
      </c>
      <c r="I337" s="229"/>
      <c r="J337" s="225"/>
      <c r="K337" s="225"/>
      <c r="L337" s="230"/>
      <c r="M337" s="231"/>
      <c r="N337" s="232"/>
      <c r="O337" s="232"/>
      <c r="P337" s="232"/>
      <c r="Q337" s="232"/>
      <c r="R337" s="232"/>
      <c r="S337" s="232"/>
      <c r="T337" s="233"/>
      <c r="AT337" s="234" t="s">
        <v>150</v>
      </c>
      <c r="AU337" s="234" t="s">
        <v>83</v>
      </c>
      <c r="AV337" s="13" t="s">
        <v>146</v>
      </c>
      <c r="AW337" s="13" t="s">
        <v>36</v>
      </c>
      <c r="AX337" s="13" t="s">
        <v>81</v>
      </c>
      <c r="AY337" s="234" t="s">
        <v>140</v>
      </c>
    </row>
    <row r="338" spans="2:65" s="1" customFormat="1" ht="34.2" customHeight="1">
      <c r="B338" s="40"/>
      <c r="C338" s="188" t="s">
        <v>477</v>
      </c>
      <c r="D338" s="188" t="s">
        <v>142</v>
      </c>
      <c r="E338" s="189" t="s">
        <v>478</v>
      </c>
      <c r="F338" s="190" t="s">
        <v>479</v>
      </c>
      <c r="G338" s="191" t="s">
        <v>91</v>
      </c>
      <c r="H338" s="192">
        <v>159.173</v>
      </c>
      <c r="I338" s="193"/>
      <c r="J338" s="194">
        <f>ROUND(I338*H338,2)</f>
        <v>0</v>
      </c>
      <c r="K338" s="190" t="s">
        <v>145</v>
      </c>
      <c r="L338" s="60"/>
      <c r="M338" s="195" t="s">
        <v>21</v>
      </c>
      <c r="N338" s="196" t="s">
        <v>44</v>
      </c>
      <c r="O338" s="41"/>
      <c r="P338" s="197">
        <f>O338*H338</f>
        <v>0</v>
      </c>
      <c r="Q338" s="197">
        <v>0</v>
      </c>
      <c r="R338" s="197">
        <f>Q338*H338</f>
        <v>0</v>
      </c>
      <c r="S338" s="197">
        <v>0.046</v>
      </c>
      <c r="T338" s="198">
        <f>S338*H338</f>
        <v>7.3219579999999995</v>
      </c>
      <c r="AR338" s="23" t="s">
        <v>146</v>
      </c>
      <c r="AT338" s="23" t="s">
        <v>142</v>
      </c>
      <c r="AU338" s="23" t="s">
        <v>83</v>
      </c>
      <c r="AY338" s="23" t="s">
        <v>140</v>
      </c>
      <c r="BE338" s="199">
        <f>IF(N338="základní",J338,0)</f>
        <v>0</v>
      </c>
      <c r="BF338" s="199">
        <f>IF(N338="snížená",J338,0)</f>
        <v>0</v>
      </c>
      <c r="BG338" s="199">
        <f>IF(N338="zákl. přenesená",J338,0)</f>
        <v>0</v>
      </c>
      <c r="BH338" s="199">
        <f>IF(N338="sníž. přenesená",J338,0)</f>
        <v>0</v>
      </c>
      <c r="BI338" s="199">
        <f>IF(N338="nulová",J338,0)</f>
        <v>0</v>
      </c>
      <c r="BJ338" s="23" t="s">
        <v>81</v>
      </c>
      <c r="BK338" s="199">
        <f>ROUND(I338*H338,2)</f>
        <v>0</v>
      </c>
      <c r="BL338" s="23" t="s">
        <v>146</v>
      </c>
      <c r="BM338" s="23" t="s">
        <v>480</v>
      </c>
    </row>
    <row r="339" spans="2:47" s="1" customFormat="1" ht="48">
      <c r="B339" s="40"/>
      <c r="C339" s="62"/>
      <c r="D339" s="200" t="s">
        <v>148</v>
      </c>
      <c r="E339" s="62"/>
      <c r="F339" s="201" t="s">
        <v>460</v>
      </c>
      <c r="G339" s="62"/>
      <c r="H339" s="62"/>
      <c r="I339" s="159"/>
      <c r="J339" s="62"/>
      <c r="K339" s="62"/>
      <c r="L339" s="60"/>
      <c r="M339" s="202"/>
      <c r="N339" s="41"/>
      <c r="O339" s="41"/>
      <c r="P339" s="41"/>
      <c r="Q339" s="41"/>
      <c r="R339" s="41"/>
      <c r="S339" s="41"/>
      <c r="T339" s="77"/>
      <c r="AT339" s="23" t="s">
        <v>148</v>
      </c>
      <c r="AU339" s="23" t="s">
        <v>83</v>
      </c>
    </row>
    <row r="340" spans="2:51" s="11" customFormat="1" ht="12">
      <c r="B340" s="203"/>
      <c r="C340" s="204"/>
      <c r="D340" s="200" t="s">
        <v>150</v>
      </c>
      <c r="E340" s="205" t="s">
        <v>21</v>
      </c>
      <c r="F340" s="206" t="s">
        <v>353</v>
      </c>
      <c r="G340" s="204"/>
      <c r="H340" s="205" t="s">
        <v>21</v>
      </c>
      <c r="I340" s="207"/>
      <c r="J340" s="204"/>
      <c r="K340" s="204"/>
      <c r="L340" s="208"/>
      <c r="M340" s="209"/>
      <c r="N340" s="210"/>
      <c r="O340" s="210"/>
      <c r="P340" s="210"/>
      <c r="Q340" s="210"/>
      <c r="R340" s="210"/>
      <c r="S340" s="210"/>
      <c r="T340" s="211"/>
      <c r="AT340" s="212" t="s">
        <v>150</v>
      </c>
      <c r="AU340" s="212" t="s">
        <v>83</v>
      </c>
      <c r="AV340" s="11" t="s">
        <v>81</v>
      </c>
      <c r="AW340" s="11" t="s">
        <v>36</v>
      </c>
      <c r="AX340" s="11" t="s">
        <v>73</v>
      </c>
      <c r="AY340" s="212" t="s">
        <v>140</v>
      </c>
    </row>
    <row r="341" spans="2:51" s="12" customFormat="1" ht="12">
      <c r="B341" s="213"/>
      <c r="C341" s="214"/>
      <c r="D341" s="200" t="s">
        <v>150</v>
      </c>
      <c r="E341" s="215" t="s">
        <v>21</v>
      </c>
      <c r="F341" s="216" t="s">
        <v>354</v>
      </c>
      <c r="G341" s="214"/>
      <c r="H341" s="217">
        <v>1.604</v>
      </c>
      <c r="I341" s="218"/>
      <c r="J341" s="214"/>
      <c r="K341" s="214"/>
      <c r="L341" s="219"/>
      <c r="M341" s="220"/>
      <c r="N341" s="221"/>
      <c r="O341" s="221"/>
      <c r="P341" s="221"/>
      <c r="Q341" s="221"/>
      <c r="R341" s="221"/>
      <c r="S341" s="221"/>
      <c r="T341" s="222"/>
      <c r="AT341" s="223" t="s">
        <v>150</v>
      </c>
      <c r="AU341" s="223" t="s">
        <v>83</v>
      </c>
      <c r="AV341" s="12" t="s">
        <v>83</v>
      </c>
      <c r="AW341" s="12" t="s">
        <v>36</v>
      </c>
      <c r="AX341" s="12" t="s">
        <v>73</v>
      </c>
      <c r="AY341" s="223" t="s">
        <v>140</v>
      </c>
    </row>
    <row r="342" spans="2:51" s="12" customFormat="1" ht="12">
      <c r="B342" s="213"/>
      <c r="C342" s="214"/>
      <c r="D342" s="200" t="s">
        <v>150</v>
      </c>
      <c r="E342" s="215" t="s">
        <v>21</v>
      </c>
      <c r="F342" s="216" t="s">
        <v>355</v>
      </c>
      <c r="G342" s="214"/>
      <c r="H342" s="217">
        <v>21.302</v>
      </c>
      <c r="I342" s="218"/>
      <c r="J342" s="214"/>
      <c r="K342" s="214"/>
      <c r="L342" s="219"/>
      <c r="M342" s="220"/>
      <c r="N342" s="221"/>
      <c r="O342" s="221"/>
      <c r="P342" s="221"/>
      <c r="Q342" s="221"/>
      <c r="R342" s="221"/>
      <c r="S342" s="221"/>
      <c r="T342" s="222"/>
      <c r="AT342" s="223" t="s">
        <v>150</v>
      </c>
      <c r="AU342" s="223" t="s">
        <v>83</v>
      </c>
      <c r="AV342" s="12" t="s">
        <v>83</v>
      </c>
      <c r="AW342" s="12" t="s">
        <v>36</v>
      </c>
      <c r="AX342" s="12" t="s">
        <v>73</v>
      </c>
      <c r="AY342" s="223" t="s">
        <v>140</v>
      </c>
    </row>
    <row r="343" spans="2:51" s="12" customFormat="1" ht="12">
      <c r="B343" s="213"/>
      <c r="C343" s="214"/>
      <c r="D343" s="200" t="s">
        <v>150</v>
      </c>
      <c r="E343" s="215" t="s">
        <v>21</v>
      </c>
      <c r="F343" s="216" t="s">
        <v>357</v>
      </c>
      <c r="G343" s="214"/>
      <c r="H343" s="217">
        <v>10.651</v>
      </c>
      <c r="I343" s="218"/>
      <c r="J343" s="214"/>
      <c r="K343" s="214"/>
      <c r="L343" s="219"/>
      <c r="M343" s="220"/>
      <c r="N343" s="221"/>
      <c r="O343" s="221"/>
      <c r="P343" s="221"/>
      <c r="Q343" s="221"/>
      <c r="R343" s="221"/>
      <c r="S343" s="221"/>
      <c r="T343" s="222"/>
      <c r="AT343" s="223" t="s">
        <v>150</v>
      </c>
      <c r="AU343" s="223" t="s">
        <v>83</v>
      </c>
      <c r="AV343" s="12" t="s">
        <v>83</v>
      </c>
      <c r="AW343" s="12" t="s">
        <v>36</v>
      </c>
      <c r="AX343" s="12" t="s">
        <v>73</v>
      </c>
      <c r="AY343" s="223" t="s">
        <v>140</v>
      </c>
    </row>
    <row r="344" spans="2:51" s="11" customFormat="1" ht="12">
      <c r="B344" s="203"/>
      <c r="C344" s="204"/>
      <c r="D344" s="200" t="s">
        <v>150</v>
      </c>
      <c r="E344" s="205" t="s">
        <v>21</v>
      </c>
      <c r="F344" s="206" t="s">
        <v>358</v>
      </c>
      <c r="G344" s="204"/>
      <c r="H344" s="205" t="s">
        <v>21</v>
      </c>
      <c r="I344" s="207"/>
      <c r="J344" s="204"/>
      <c r="K344" s="204"/>
      <c r="L344" s="208"/>
      <c r="M344" s="209"/>
      <c r="N344" s="210"/>
      <c r="O344" s="210"/>
      <c r="P344" s="210"/>
      <c r="Q344" s="210"/>
      <c r="R344" s="210"/>
      <c r="S344" s="210"/>
      <c r="T344" s="211"/>
      <c r="AT344" s="212" t="s">
        <v>150</v>
      </c>
      <c r="AU344" s="212" t="s">
        <v>83</v>
      </c>
      <c r="AV344" s="11" t="s">
        <v>81</v>
      </c>
      <c r="AW344" s="11" t="s">
        <v>36</v>
      </c>
      <c r="AX344" s="11" t="s">
        <v>73</v>
      </c>
      <c r="AY344" s="212" t="s">
        <v>140</v>
      </c>
    </row>
    <row r="345" spans="2:51" s="12" customFormat="1" ht="12">
      <c r="B345" s="213"/>
      <c r="C345" s="214"/>
      <c r="D345" s="200" t="s">
        <v>150</v>
      </c>
      <c r="E345" s="215" t="s">
        <v>21</v>
      </c>
      <c r="F345" s="216" t="s">
        <v>481</v>
      </c>
      <c r="G345" s="214"/>
      <c r="H345" s="217">
        <v>8.689</v>
      </c>
      <c r="I345" s="218"/>
      <c r="J345" s="214"/>
      <c r="K345" s="214"/>
      <c r="L345" s="219"/>
      <c r="M345" s="220"/>
      <c r="N345" s="221"/>
      <c r="O345" s="221"/>
      <c r="P345" s="221"/>
      <c r="Q345" s="221"/>
      <c r="R345" s="221"/>
      <c r="S345" s="221"/>
      <c r="T345" s="222"/>
      <c r="AT345" s="223" t="s">
        <v>150</v>
      </c>
      <c r="AU345" s="223" t="s">
        <v>83</v>
      </c>
      <c r="AV345" s="12" t="s">
        <v>83</v>
      </c>
      <c r="AW345" s="12" t="s">
        <v>36</v>
      </c>
      <c r="AX345" s="12" t="s">
        <v>73</v>
      </c>
      <c r="AY345" s="223" t="s">
        <v>140</v>
      </c>
    </row>
    <row r="346" spans="2:51" s="12" customFormat="1" ht="12">
      <c r="B346" s="213"/>
      <c r="C346" s="214"/>
      <c r="D346" s="200" t="s">
        <v>150</v>
      </c>
      <c r="E346" s="215" t="s">
        <v>21</v>
      </c>
      <c r="F346" s="216" t="s">
        <v>482</v>
      </c>
      <c r="G346" s="214"/>
      <c r="H346" s="217">
        <v>3.045</v>
      </c>
      <c r="I346" s="218"/>
      <c r="J346" s="214"/>
      <c r="K346" s="214"/>
      <c r="L346" s="219"/>
      <c r="M346" s="220"/>
      <c r="N346" s="221"/>
      <c r="O346" s="221"/>
      <c r="P346" s="221"/>
      <c r="Q346" s="221"/>
      <c r="R346" s="221"/>
      <c r="S346" s="221"/>
      <c r="T346" s="222"/>
      <c r="AT346" s="223" t="s">
        <v>150</v>
      </c>
      <c r="AU346" s="223" t="s">
        <v>83</v>
      </c>
      <c r="AV346" s="12" t="s">
        <v>83</v>
      </c>
      <c r="AW346" s="12" t="s">
        <v>36</v>
      </c>
      <c r="AX346" s="12" t="s">
        <v>73</v>
      </c>
      <c r="AY346" s="223" t="s">
        <v>140</v>
      </c>
    </row>
    <row r="347" spans="2:51" s="12" customFormat="1" ht="12">
      <c r="B347" s="213"/>
      <c r="C347" s="214"/>
      <c r="D347" s="200" t="s">
        <v>150</v>
      </c>
      <c r="E347" s="215" t="s">
        <v>21</v>
      </c>
      <c r="F347" s="216" t="s">
        <v>483</v>
      </c>
      <c r="G347" s="214"/>
      <c r="H347" s="217">
        <v>10.218</v>
      </c>
      <c r="I347" s="218"/>
      <c r="J347" s="214"/>
      <c r="K347" s="214"/>
      <c r="L347" s="219"/>
      <c r="M347" s="220"/>
      <c r="N347" s="221"/>
      <c r="O347" s="221"/>
      <c r="P347" s="221"/>
      <c r="Q347" s="221"/>
      <c r="R347" s="221"/>
      <c r="S347" s="221"/>
      <c r="T347" s="222"/>
      <c r="AT347" s="223" t="s">
        <v>150</v>
      </c>
      <c r="AU347" s="223" t="s">
        <v>83</v>
      </c>
      <c r="AV347" s="12" t="s">
        <v>83</v>
      </c>
      <c r="AW347" s="12" t="s">
        <v>36</v>
      </c>
      <c r="AX347" s="12" t="s">
        <v>73</v>
      </c>
      <c r="AY347" s="223" t="s">
        <v>140</v>
      </c>
    </row>
    <row r="348" spans="2:51" s="11" customFormat="1" ht="12">
      <c r="B348" s="203"/>
      <c r="C348" s="204"/>
      <c r="D348" s="200" t="s">
        <v>150</v>
      </c>
      <c r="E348" s="205" t="s">
        <v>21</v>
      </c>
      <c r="F348" s="206" t="s">
        <v>364</v>
      </c>
      <c r="G348" s="204"/>
      <c r="H348" s="205" t="s">
        <v>21</v>
      </c>
      <c r="I348" s="207"/>
      <c r="J348" s="204"/>
      <c r="K348" s="204"/>
      <c r="L348" s="208"/>
      <c r="M348" s="209"/>
      <c r="N348" s="210"/>
      <c r="O348" s="210"/>
      <c r="P348" s="210"/>
      <c r="Q348" s="210"/>
      <c r="R348" s="210"/>
      <c r="S348" s="210"/>
      <c r="T348" s="211"/>
      <c r="AT348" s="212" t="s">
        <v>150</v>
      </c>
      <c r="AU348" s="212" t="s">
        <v>83</v>
      </c>
      <c r="AV348" s="11" t="s">
        <v>81</v>
      </c>
      <c r="AW348" s="11" t="s">
        <v>36</v>
      </c>
      <c r="AX348" s="11" t="s">
        <v>73</v>
      </c>
      <c r="AY348" s="212" t="s">
        <v>140</v>
      </c>
    </row>
    <row r="349" spans="2:51" s="12" customFormat="1" ht="36">
      <c r="B349" s="213"/>
      <c r="C349" s="214"/>
      <c r="D349" s="200" t="s">
        <v>150</v>
      </c>
      <c r="E349" s="215" t="s">
        <v>21</v>
      </c>
      <c r="F349" s="216" t="s">
        <v>484</v>
      </c>
      <c r="G349" s="214"/>
      <c r="H349" s="217">
        <v>42.756</v>
      </c>
      <c r="I349" s="218"/>
      <c r="J349" s="214"/>
      <c r="K349" s="214"/>
      <c r="L349" s="219"/>
      <c r="M349" s="220"/>
      <c r="N349" s="221"/>
      <c r="O349" s="221"/>
      <c r="P349" s="221"/>
      <c r="Q349" s="221"/>
      <c r="R349" s="221"/>
      <c r="S349" s="221"/>
      <c r="T349" s="222"/>
      <c r="AT349" s="223" t="s">
        <v>150</v>
      </c>
      <c r="AU349" s="223" t="s">
        <v>83</v>
      </c>
      <c r="AV349" s="12" t="s">
        <v>83</v>
      </c>
      <c r="AW349" s="12" t="s">
        <v>36</v>
      </c>
      <c r="AX349" s="12" t="s">
        <v>73</v>
      </c>
      <c r="AY349" s="223" t="s">
        <v>140</v>
      </c>
    </row>
    <row r="350" spans="2:51" s="11" customFormat="1" ht="12">
      <c r="B350" s="203"/>
      <c r="C350" s="204"/>
      <c r="D350" s="200" t="s">
        <v>150</v>
      </c>
      <c r="E350" s="205" t="s">
        <v>21</v>
      </c>
      <c r="F350" s="206" t="s">
        <v>366</v>
      </c>
      <c r="G350" s="204"/>
      <c r="H350" s="205" t="s">
        <v>21</v>
      </c>
      <c r="I350" s="207"/>
      <c r="J350" s="204"/>
      <c r="K350" s="204"/>
      <c r="L350" s="208"/>
      <c r="M350" s="209"/>
      <c r="N350" s="210"/>
      <c r="O350" s="210"/>
      <c r="P350" s="210"/>
      <c r="Q350" s="210"/>
      <c r="R350" s="210"/>
      <c r="S350" s="210"/>
      <c r="T350" s="211"/>
      <c r="AT350" s="212" t="s">
        <v>150</v>
      </c>
      <c r="AU350" s="212" t="s">
        <v>83</v>
      </c>
      <c r="AV350" s="11" t="s">
        <v>81</v>
      </c>
      <c r="AW350" s="11" t="s">
        <v>36</v>
      </c>
      <c r="AX350" s="11" t="s">
        <v>73</v>
      </c>
      <c r="AY350" s="212" t="s">
        <v>140</v>
      </c>
    </row>
    <row r="351" spans="2:51" s="12" customFormat="1" ht="12">
      <c r="B351" s="213"/>
      <c r="C351" s="214"/>
      <c r="D351" s="200" t="s">
        <v>150</v>
      </c>
      <c r="E351" s="215" t="s">
        <v>21</v>
      </c>
      <c r="F351" s="216" t="s">
        <v>485</v>
      </c>
      <c r="G351" s="214"/>
      <c r="H351" s="217">
        <v>15.753</v>
      </c>
      <c r="I351" s="218"/>
      <c r="J351" s="214"/>
      <c r="K351" s="214"/>
      <c r="L351" s="219"/>
      <c r="M351" s="220"/>
      <c r="N351" s="221"/>
      <c r="O351" s="221"/>
      <c r="P351" s="221"/>
      <c r="Q351" s="221"/>
      <c r="R351" s="221"/>
      <c r="S351" s="221"/>
      <c r="T351" s="222"/>
      <c r="AT351" s="223" t="s">
        <v>150</v>
      </c>
      <c r="AU351" s="223" t="s">
        <v>83</v>
      </c>
      <c r="AV351" s="12" t="s">
        <v>83</v>
      </c>
      <c r="AW351" s="12" t="s">
        <v>36</v>
      </c>
      <c r="AX351" s="12" t="s">
        <v>73</v>
      </c>
      <c r="AY351" s="223" t="s">
        <v>140</v>
      </c>
    </row>
    <row r="352" spans="2:51" s="11" customFormat="1" ht="12">
      <c r="B352" s="203"/>
      <c r="C352" s="204"/>
      <c r="D352" s="200" t="s">
        <v>150</v>
      </c>
      <c r="E352" s="205" t="s">
        <v>21</v>
      </c>
      <c r="F352" s="206" t="s">
        <v>368</v>
      </c>
      <c r="G352" s="204"/>
      <c r="H352" s="205" t="s">
        <v>21</v>
      </c>
      <c r="I352" s="207"/>
      <c r="J352" s="204"/>
      <c r="K352" s="204"/>
      <c r="L352" s="208"/>
      <c r="M352" s="209"/>
      <c r="N352" s="210"/>
      <c r="O352" s="210"/>
      <c r="P352" s="210"/>
      <c r="Q352" s="210"/>
      <c r="R352" s="210"/>
      <c r="S352" s="210"/>
      <c r="T352" s="211"/>
      <c r="AT352" s="212" t="s">
        <v>150</v>
      </c>
      <c r="AU352" s="212" t="s">
        <v>83</v>
      </c>
      <c r="AV352" s="11" t="s">
        <v>81</v>
      </c>
      <c r="AW352" s="11" t="s">
        <v>36</v>
      </c>
      <c r="AX352" s="11" t="s">
        <v>73</v>
      </c>
      <c r="AY352" s="212" t="s">
        <v>140</v>
      </c>
    </row>
    <row r="353" spans="2:51" s="12" customFormat="1" ht="12">
      <c r="B353" s="213"/>
      <c r="C353" s="214"/>
      <c r="D353" s="200" t="s">
        <v>150</v>
      </c>
      <c r="E353" s="215" t="s">
        <v>21</v>
      </c>
      <c r="F353" s="216" t="s">
        <v>486</v>
      </c>
      <c r="G353" s="214"/>
      <c r="H353" s="217">
        <v>38.606</v>
      </c>
      <c r="I353" s="218"/>
      <c r="J353" s="214"/>
      <c r="K353" s="214"/>
      <c r="L353" s="219"/>
      <c r="M353" s="220"/>
      <c r="N353" s="221"/>
      <c r="O353" s="221"/>
      <c r="P353" s="221"/>
      <c r="Q353" s="221"/>
      <c r="R353" s="221"/>
      <c r="S353" s="221"/>
      <c r="T353" s="222"/>
      <c r="AT353" s="223" t="s">
        <v>150</v>
      </c>
      <c r="AU353" s="223" t="s">
        <v>83</v>
      </c>
      <c r="AV353" s="12" t="s">
        <v>83</v>
      </c>
      <c r="AW353" s="12" t="s">
        <v>36</v>
      </c>
      <c r="AX353" s="12" t="s">
        <v>73</v>
      </c>
      <c r="AY353" s="223" t="s">
        <v>140</v>
      </c>
    </row>
    <row r="354" spans="2:51" s="12" customFormat="1" ht="12">
      <c r="B354" s="213"/>
      <c r="C354" s="214"/>
      <c r="D354" s="200" t="s">
        <v>150</v>
      </c>
      <c r="E354" s="215" t="s">
        <v>21</v>
      </c>
      <c r="F354" s="216" t="s">
        <v>487</v>
      </c>
      <c r="G354" s="214"/>
      <c r="H354" s="217">
        <v>6.549</v>
      </c>
      <c r="I354" s="218"/>
      <c r="J354" s="214"/>
      <c r="K354" s="214"/>
      <c r="L354" s="219"/>
      <c r="M354" s="220"/>
      <c r="N354" s="221"/>
      <c r="O354" s="221"/>
      <c r="P354" s="221"/>
      <c r="Q354" s="221"/>
      <c r="R354" s="221"/>
      <c r="S354" s="221"/>
      <c r="T354" s="222"/>
      <c r="AT354" s="223" t="s">
        <v>150</v>
      </c>
      <c r="AU354" s="223" t="s">
        <v>83</v>
      </c>
      <c r="AV354" s="12" t="s">
        <v>83</v>
      </c>
      <c r="AW354" s="12" t="s">
        <v>36</v>
      </c>
      <c r="AX354" s="12" t="s">
        <v>73</v>
      </c>
      <c r="AY354" s="223" t="s">
        <v>140</v>
      </c>
    </row>
    <row r="355" spans="2:51" s="13" customFormat="1" ht="12">
      <c r="B355" s="224"/>
      <c r="C355" s="225"/>
      <c r="D355" s="200" t="s">
        <v>150</v>
      </c>
      <c r="E355" s="226" t="s">
        <v>21</v>
      </c>
      <c r="F355" s="227" t="s">
        <v>155</v>
      </c>
      <c r="G355" s="225"/>
      <c r="H355" s="228">
        <v>159.173</v>
      </c>
      <c r="I355" s="229"/>
      <c r="J355" s="225"/>
      <c r="K355" s="225"/>
      <c r="L355" s="230"/>
      <c r="M355" s="231"/>
      <c r="N355" s="232"/>
      <c r="O355" s="232"/>
      <c r="P355" s="232"/>
      <c r="Q355" s="232"/>
      <c r="R355" s="232"/>
      <c r="S355" s="232"/>
      <c r="T355" s="233"/>
      <c r="AT355" s="234" t="s">
        <v>150</v>
      </c>
      <c r="AU355" s="234" t="s">
        <v>83</v>
      </c>
      <c r="AV355" s="13" t="s">
        <v>146</v>
      </c>
      <c r="AW355" s="13" t="s">
        <v>36</v>
      </c>
      <c r="AX355" s="13" t="s">
        <v>81</v>
      </c>
      <c r="AY355" s="234" t="s">
        <v>140</v>
      </c>
    </row>
    <row r="356" spans="2:65" s="1" customFormat="1" ht="34.2" customHeight="1">
      <c r="B356" s="40"/>
      <c r="C356" s="188" t="s">
        <v>488</v>
      </c>
      <c r="D356" s="188" t="s">
        <v>142</v>
      </c>
      <c r="E356" s="189" t="s">
        <v>489</v>
      </c>
      <c r="F356" s="190" t="s">
        <v>490</v>
      </c>
      <c r="G356" s="191" t="s">
        <v>91</v>
      </c>
      <c r="H356" s="192">
        <v>45.079</v>
      </c>
      <c r="I356" s="193"/>
      <c r="J356" s="194">
        <f>ROUND(I356*H356,2)</f>
        <v>0</v>
      </c>
      <c r="K356" s="190" t="s">
        <v>145</v>
      </c>
      <c r="L356" s="60"/>
      <c r="M356" s="195" t="s">
        <v>21</v>
      </c>
      <c r="N356" s="196" t="s">
        <v>44</v>
      </c>
      <c r="O356" s="41"/>
      <c r="P356" s="197">
        <f>O356*H356</f>
        <v>0</v>
      </c>
      <c r="Q356" s="197">
        <v>0</v>
      </c>
      <c r="R356" s="197">
        <f>Q356*H356</f>
        <v>0</v>
      </c>
      <c r="S356" s="197">
        <v>0.059</v>
      </c>
      <c r="T356" s="198">
        <f>S356*H356</f>
        <v>2.659661</v>
      </c>
      <c r="AR356" s="23" t="s">
        <v>146</v>
      </c>
      <c r="AT356" s="23" t="s">
        <v>142</v>
      </c>
      <c r="AU356" s="23" t="s">
        <v>83</v>
      </c>
      <c r="AY356" s="23" t="s">
        <v>140</v>
      </c>
      <c r="BE356" s="199">
        <f>IF(N356="základní",J356,0)</f>
        <v>0</v>
      </c>
      <c r="BF356" s="199">
        <f>IF(N356="snížená",J356,0)</f>
        <v>0</v>
      </c>
      <c r="BG356" s="199">
        <f>IF(N356="zákl. přenesená",J356,0)</f>
        <v>0</v>
      </c>
      <c r="BH356" s="199">
        <f>IF(N356="sníž. přenesená",J356,0)</f>
        <v>0</v>
      </c>
      <c r="BI356" s="199">
        <f>IF(N356="nulová",J356,0)</f>
        <v>0</v>
      </c>
      <c r="BJ356" s="23" t="s">
        <v>81</v>
      </c>
      <c r="BK356" s="199">
        <f>ROUND(I356*H356,2)</f>
        <v>0</v>
      </c>
      <c r="BL356" s="23" t="s">
        <v>146</v>
      </c>
      <c r="BM356" s="23" t="s">
        <v>491</v>
      </c>
    </row>
    <row r="357" spans="2:51" s="11" customFormat="1" ht="12">
      <c r="B357" s="203"/>
      <c r="C357" s="204"/>
      <c r="D357" s="200" t="s">
        <v>150</v>
      </c>
      <c r="E357" s="205" t="s">
        <v>21</v>
      </c>
      <c r="F357" s="206" t="s">
        <v>151</v>
      </c>
      <c r="G357" s="204"/>
      <c r="H357" s="205" t="s">
        <v>21</v>
      </c>
      <c r="I357" s="207"/>
      <c r="J357" s="204"/>
      <c r="K357" s="204"/>
      <c r="L357" s="208"/>
      <c r="M357" s="209"/>
      <c r="N357" s="210"/>
      <c r="O357" s="210"/>
      <c r="P357" s="210"/>
      <c r="Q357" s="210"/>
      <c r="R357" s="210"/>
      <c r="S357" s="210"/>
      <c r="T357" s="211"/>
      <c r="AT357" s="212" t="s">
        <v>150</v>
      </c>
      <c r="AU357" s="212" t="s">
        <v>83</v>
      </c>
      <c r="AV357" s="11" t="s">
        <v>81</v>
      </c>
      <c r="AW357" s="11" t="s">
        <v>36</v>
      </c>
      <c r="AX357" s="11" t="s">
        <v>73</v>
      </c>
      <c r="AY357" s="212" t="s">
        <v>140</v>
      </c>
    </row>
    <row r="358" spans="2:51" s="12" customFormat="1" ht="12">
      <c r="B358" s="213"/>
      <c r="C358" s="214"/>
      <c r="D358" s="200" t="s">
        <v>150</v>
      </c>
      <c r="E358" s="215" t="s">
        <v>21</v>
      </c>
      <c r="F358" s="216" t="s">
        <v>492</v>
      </c>
      <c r="G358" s="214"/>
      <c r="H358" s="217">
        <v>33.384</v>
      </c>
      <c r="I358" s="218"/>
      <c r="J358" s="214"/>
      <c r="K358" s="214"/>
      <c r="L358" s="219"/>
      <c r="M358" s="220"/>
      <c r="N358" s="221"/>
      <c r="O358" s="221"/>
      <c r="P358" s="221"/>
      <c r="Q358" s="221"/>
      <c r="R358" s="221"/>
      <c r="S358" s="221"/>
      <c r="T358" s="222"/>
      <c r="AT358" s="223" t="s">
        <v>150</v>
      </c>
      <c r="AU358" s="223" t="s">
        <v>83</v>
      </c>
      <c r="AV358" s="12" t="s">
        <v>83</v>
      </c>
      <c r="AW358" s="12" t="s">
        <v>36</v>
      </c>
      <c r="AX358" s="12" t="s">
        <v>73</v>
      </c>
      <c r="AY358" s="223" t="s">
        <v>140</v>
      </c>
    </row>
    <row r="359" spans="2:51" s="11" customFormat="1" ht="12">
      <c r="B359" s="203"/>
      <c r="C359" s="204"/>
      <c r="D359" s="200" t="s">
        <v>150</v>
      </c>
      <c r="E359" s="205" t="s">
        <v>21</v>
      </c>
      <c r="F359" s="206" t="s">
        <v>153</v>
      </c>
      <c r="G359" s="204"/>
      <c r="H359" s="205" t="s">
        <v>21</v>
      </c>
      <c r="I359" s="207"/>
      <c r="J359" s="204"/>
      <c r="K359" s="204"/>
      <c r="L359" s="208"/>
      <c r="M359" s="209"/>
      <c r="N359" s="210"/>
      <c r="O359" s="210"/>
      <c r="P359" s="210"/>
      <c r="Q359" s="210"/>
      <c r="R359" s="210"/>
      <c r="S359" s="210"/>
      <c r="T359" s="211"/>
      <c r="AT359" s="212" t="s">
        <v>150</v>
      </c>
      <c r="AU359" s="212" t="s">
        <v>83</v>
      </c>
      <c r="AV359" s="11" t="s">
        <v>81</v>
      </c>
      <c r="AW359" s="11" t="s">
        <v>36</v>
      </c>
      <c r="AX359" s="11" t="s">
        <v>73</v>
      </c>
      <c r="AY359" s="212" t="s">
        <v>140</v>
      </c>
    </row>
    <row r="360" spans="2:51" s="12" customFormat="1" ht="12">
      <c r="B360" s="213"/>
      <c r="C360" s="214"/>
      <c r="D360" s="200" t="s">
        <v>150</v>
      </c>
      <c r="E360" s="215" t="s">
        <v>21</v>
      </c>
      <c r="F360" s="216" t="s">
        <v>493</v>
      </c>
      <c r="G360" s="214"/>
      <c r="H360" s="217">
        <v>11.695</v>
      </c>
      <c r="I360" s="218"/>
      <c r="J360" s="214"/>
      <c r="K360" s="214"/>
      <c r="L360" s="219"/>
      <c r="M360" s="220"/>
      <c r="N360" s="221"/>
      <c r="O360" s="221"/>
      <c r="P360" s="221"/>
      <c r="Q360" s="221"/>
      <c r="R360" s="221"/>
      <c r="S360" s="221"/>
      <c r="T360" s="222"/>
      <c r="AT360" s="223" t="s">
        <v>150</v>
      </c>
      <c r="AU360" s="223" t="s">
        <v>83</v>
      </c>
      <c r="AV360" s="12" t="s">
        <v>83</v>
      </c>
      <c r="AW360" s="12" t="s">
        <v>36</v>
      </c>
      <c r="AX360" s="12" t="s">
        <v>73</v>
      </c>
      <c r="AY360" s="223" t="s">
        <v>140</v>
      </c>
    </row>
    <row r="361" spans="2:51" s="13" customFormat="1" ht="12">
      <c r="B361" s="224"/>
      <c r="C361" s="225"/>
      <c r="D361" s="200" t="s">
        <v>150</v>
      </c>
      <c r="E361" s="226" t="s">
        <v>21</v>
      </c>
      <c r="F361" s="227" t="s">
        <v>155</v>
      </c>
      <c r="G361" s="225"/>
      <c r="H361" s="228">
        <v>45.079</v>
      </c>
      <c r="I361" s="229"/>
      <c r="J361" s="225"/>
      <c r="K361" s="225"/>
      <c r="L361" s="230"/>
      <c r="M361" s="231"/>
      <c r="N361" s="232"/>
      <c r="O361" s="232"/>
      <c r="P361" s="232"/>
      <c r="Q361" s="232"/>
      <c r="R361" s="232"/>
      <c r="S361" s="232"/>
      <c r="T361" s="233"/>
      <c r="AT361" s="234" t="s">
        <v>150</v>
      </c>
      <c r="AU361" s="234" t="s">
        <v>83</v>
      </c>
      <c r="AV361" s="13" t="s">
        <v>146</v>
      </c>
      <c r="AW361" s="13" t="s">
        <v>36</v>
      </c>
      <c r="AX361" s="13" t="s">
        <v>81</v>
      </c>
      <c r="AY361" s="234" t="s">
        <v>140</v>
      </c>
    </row>
    <row r="362" spans="2:65" s="1" customFormat="1" ht="14.4" customHeight="1">
      <c r="B362" s="40"/>
      <c r="C362" s="188" t="s">
        <v>494</v>
      </c>
      <c r="D362" s="188" t="s">
        <v>142</v>
      </c>
      <c r="E362" s="189" t="s">
        <v>495</v>
      </c>
      <c r="F362" s="190" t="s">
        <v>496</v>
      </c>
      <c r="G362" s="191" t="s">
        <v>420</v>
      </c>
      <c r="H362" s="192">
        <v>1</v>
      </c>
      <c r="I362" s="193"/>
      <c r="J362" s="194">
        <f>ROUND(I362*H362,2)</f>
        <v>0</v>
      </c>
      <c r="K362" s="190" t="s">
        <v>263</v>
      </c>
      <c r="L362" s="60"/>
      <c r="M362" s="195" t="s">
        <v>21</v>
      </c>
      <c r="N362" s="196" t="s">
        <v>44</v>
      </c>
      <c r="O362" s="41"/>
      <c r="P362" s="197">
        <f>O362*H362</f>
        <v>0</v>
      </c>
      <c r="Q362" s="197">
        <v>0</v>
      </c>
      <c r="R362" s="197">
        <f>Q362*H362</f>
        <v>0</v>
      </c>
      <c r="S362" s="197">
        <v>0</v>
      </c>
      <c r="T362" s="198">
        <f>S362*H362</f>
        <v>0</v>
      </c>
      <c r="AR362" s="23" t="s">
        <v>146</v>
      </c>
      <c r="AT362" s="23" t="s">
        <v>142</v>
      </c>
      <c r="AU362" s="23" t="s">
        <v>83</v>
      </c>
      <c r="AY362" s="23" t="s">
        <v>140</v>
      </c>
      <c r="BE362" s="199">
        <f>IF(N362="základní",J362,0)</f>
        <v>0</v>
      </c>
      <c r="BF362" s="199">
        <f>IF(N362="snížená",J362,0)</f>
        <v>0</v>
      </c>
      <c r="BG362" s="199">
        <f>IF(N362="zákl. přenesená",J362,0)</f>
        <v>0</v>
      </c>
      <c r="BH362" s="199">
        <f>IF(N362="sníž. přenesená",J362,0)</f>
        <v>0</v>
      </c>
      <c r="BI362" s="199">
        <f>IF(N362="nulová",J362,0)</f>
        <v>0</v>
      </c>
      <c r="BJ362" s="23" t="s">
        <v>81</v>
      </c>
      <c r="BK362" s="199">
        <f>ROUND(I362*H362,2)</f>
        <v>0</v>
      </c>
      <c r="BL362" s="23" t="s">
        <v>146</v>
      </c>
      <c r="BM362" s="23" t="s">
        <v>497</v>
      </c>
    </row>
    <row r="363" spans="2:63" s="10" customFormat="1" ht="29.85" customHeight="1">
      <c r="B363" s="172"/>
      <c r="C363" s="173"/>
      <c r="D363" s="174" t="s">
        <v>72</v>
      </c>
      <c r="E363" s="186" t="s">
        <v>498</v>
      </c>
      <c r="F363" s="186" t="s">
        <v>499</v>
      </c>
      <c r="G363" s="173"/>
      <c r="H363" s="173"/>
      <c r="I363" s="176"/>
      <c r="J363" s="187">
        <f>BK363</f>
        <v>0</v>
      </c>
      <c r="K363" s="173"/>
      <c r="L363" s="178"/>
      <c r="M363" s="179"/>
      <c r="N363" s="180"/>
      <c r="O363" s="180"/>
      <c r="P363" s="181">
        <f>SUM(P364:P371)</f>
        <v>0</v>
      </c>
      <c r="Q363" s="180"/>
      <c r="R363" s="181">
        <f>SUM(R364:R371)</f>
        <v>0</v>
      </c>
      <c r="S363" s="180"/>
      <c r="T363" s="182">
        <f>SUM(T364:T371)</f>
        <v>0</v>
      </c>
      <c r="AR363" s="183" t="s">
        <v>81</v>
      </c>
      <c r="AT363" s="184" t="s">
        <v>72</v>
      </c>
      <c r="AU363" s="184" t="s">
        <v>81</v>
      </c>
      <c r="AY363" s="183" t="s">
        <v>140</v>
      </c>
      <c r="BK363" s="185">
        <f>SUM(BK364:BK371)</f>
        <v>0</v>
      </c>
    </row>
    <row r="364" spans="2:65" s="1" customFormat="1" ht="22.8" customHeight="1">
      <c r="B364" s="40"/>
      <c r="C364" s="188" t="s">
        <v>500</v>
      </c>
      <c r="D364" s="188" t="s">
        <v>142</v>
      </c>
      <c r="E364" s="189" t="s">
        <v>501</v>
      </c>
      <c r="F364" s="190" t="s">
        <v>502</v>
      </c>
      <c r="G364" s="191" t="s">
        <v>189</v>
      </c>
      <c r="H364" s="192">
        <v>54.901</v>
      </c>
      <c r="I364" s="193"/>
      <c r="J364" s="194">
        <f>ROUND(I364*H364,2)</f>
        <v>0</v>
      </c>
      <c r="K364" s="190" t="s">
        <v>145</v>
      </c>
      <c r="L364" s="60"/>
      <c r="M364" s="195" t="s">
        <v>21</v>
      </c>
      <c r="N364" s="196" t="s">
        <v>44</v>
      </c>
      <c r="O364" s="41"/>
      <c r="P364" s="197">
        <f>O364*H364</f>
        <v>0</v>
      </c>
      <c r="Q364" s="197">
        <v>0</v>
      </c>
      <c r="R364" s="197">
        <f>Q364*H364</f>
        <v>0</v>
      </c>
      <c r="S364" s="197">
        <v>0</v>
      </c>
      <c r="T364" s="198">
        <f>S364*H364</f>
        <v>0</v>
      </c>
      <c r="AR364" s="23" t="s">
        <v>146</v>
      </c>
      <c r="AT364" s="23" t="s">
        <v>142</v>
      </c>
      <c r="AU364" s="23" t="s">
        <v>83</v>
      </c>
      <c r="AY364" s="23" t="s">
        <v>140</v>
      </c>
      <c r="BE364" s="199">
        <f>IF(N364="základní",J364,0)</f>
        <v>0</v>
      </c>
      <c r="BF364" s="199">
        <f>IF(N364="snížená",J364,0)</f>
        <v>0</v>
      </c>
      <c r="BG364" s="199">
        <f>IF(N364="zákl. přenesená",J364,0)</f>
        <v>0</v>
      </c>
      <c r="BH364" s="199">
        <f>IF(N364="sníž. přenesená",J364,0)</f>
        <v>0</v>
      </c>
      <c r="BI364" s="199">
        <f>IF(N364="nulová",J364,0)</f>
        <v>0</v>
      </c>
      <c r="BJ364" s="23" t="s">
        <v>81</v>
      </c>
      <c r="BK364" s="199">
        <f>ROUND(I364*H364,2)</f>
        <v>0</v>
      </c>
      <c r="BL364" s="23" t="s">
        <v>146</v>
      </c>
      <c r="BM364" s="23" t="s">
        <v>503</v>
      </c>
    </row>
    <row r="365" spans="2:47" s="1" customFormat="1" ht="108">
      <c r="B365" s="40"/>
      <c r="C365" s="62"/>
      <c r="D365" s="200" t="s">
        <v>148</v>
      </c>
      <c r="E365" s="62"/>
      <c r="F365" s="201" t="s">
        <v>504</v>
      </c>
      <c r="G365" s="62"/>
      <c r="H365" s="62"/>
      <c r="I365" s="159"/>
      <c r="J365" s="62"/>
      <c r="K365" s="62"/>
      <c r="L365" s="60"/>
      <c r="M365" s="202"/>
      <c r="N365" s="41"/>
      <c r="O365" s="41"/>
      <c r="P365" s="41"/>
      <c r="Q365" s="41"/>
      <c r="R365" s="41"/>
      <c r="S365" s="41"/>
      <c r="T365" s="77"/>
      <c r="AT365" s="23" t="s">
        <v>148</v>
      </c>
      <c r="AU365" s="23" t="s">
        <v>83</v>
      </c>
    </row>
    <row r="366" spans="2:65" s="1" customFormat="1" ht="34.2" customHeight="1">
      <c r="B366" s="40"/>
      <c r="C366" s="188" t="s">
        <v>505</v>
      </c>
      <c r="D366" s="188" t="s">
        <v>142</v>
      </c>
      <c r="E366" s="189" t="s">
        <v>506</v>
      </c>
      <c r="F366" s="190" t="s">
        <v>507</v>
      </c>
      <c r="G366" s="191" t="s">
        <v>189</v>
      </c>
      <c r="H366" s="192">
        <v>109.802</v>
      </c>
      <c r="I366" s="193"/>
      <c r="J366" s="194">
        <f>ROUND(I366*H366,2)</f>
        <v>0</v>
      </c>
      <c r="K366" s="190" t="s">
        <v>145</v>
      </c>
      <c r="L366" s="60"/>
      <c r="M366" s="195" t="s">
        <v>21</v>
      </c>
      <c r="N366" s="196" t="s">
        <v>44</v>
      </c>
      <c r="O366" s="41"/>
      <c r="P366" s="197">
        <f>O366*H366</f>
        <v>0</v>
      </c>
      <c r="Q366" s="197">
        <v>0</v>
      </c>
      <c r="R366" s="197">
        <f>Q366*H366</f>
        <v>0</v>
      </c>
      <c r="S366" s="197">
        <v>0</v>
      </c>
      <c r="T366" s="198">
        <f>S366*H366</f>
        <v>0</v>
      </c>
      <c r="AR366" s="23" t="s">
        <v>146</v>
      </c>
      <c r="AT366" s="23" t="s">
        <v>142</v>
      </c>
      <c r="AU366" s="23" t="s">
        <v>83</v>
      </c>
      <c r="AY366" s="23" t="s">
        <v>140</v>
      </c>
      <c r="BE366" s="199">
        <f>IF(N366="základní",J366,0)</f>
        <v>0</v>
      </c>
      <c r="BF366" s="199">
        <f>IF(N366="snížená",J366,0)</f>
        <v>0</v>
      </c>
      <c r="BG366" s="199">
        <f>IF(N366="zákl. přenesená",J366,0)</f>
        <v>0</v>
      </c>
      <c r="BH366" s="199">
        <f>IF(N366="sníž. přenesená",J366,0)</f>
        <v>0</v>
      </c>
      <c r="BI366" s="199">
        <f>IF(N366="nulová",J366,0)</f>
        <v>0</v>
      </c>
      <c r="BJ366" s="23" t="s">
        <v>81</v>
      </c>
      <c r="BK366" s="199">
        <f>ROUND(I366*H366,2)</f>
        <v>0</v>
      </c>
      <c r="BL366" s="23" t="s">
        <v>146</v>
      </c>
      <c r="BM366" s="23" t="s">
        <v>508</v>
      </c>
    </row>
    <row r="367" spans="2:47" s="1" customFormat="1" ht="108">
      <c r="B367" s="40"/>
      <c r="C367" s="62"/>
      <c r="D367" s="200" t="s">
        <v>148</v>
      </c>
      <c r="E367" s="62"/>
      <c r="F367" s="201" t="s">
        <v>504</v>
      </c>
      <c r="G367" s="62"/>
      <c r="H367" s="62"/>
      <c r="I367" s="159"/>
      <c r="J367" s="62"/>
      <c r="K367" s="62"/>
      <c r="L367" s="60"/>
      <c r="M367" s="202"/>
      <c r="N367" s="41"/>
      <c r="O367" s="41"/>
      <c r="P367" s="41"/>
      <c r="Q367" s="41"/>
      <c r="R367" s="41"/>
      <c r="S367" s="41"/>
      <c r="T367" s="77"/>
      <c r="AT367" s="23" t="s">
        <v>148</v>
      </c>
      <c r="AU367" s="23" t="s">
        <v>83</v>
      </c>
    </row>
    <row r="368" spans="2:51" s="11" customFormat="1" ht="12">
      <c r="B368" s="203"/>
      <c r="C368" s="204"/>
      <c r="D368" s="200" t="s">
        <v>150</v>
      </c>
      <c r="E368" s="205" t="s">
        <v>21</v>
      </c>
      <c r="F368" s="206" t="s">
        <v>509</v>
      </c>
      <c r="G368" s="204"/>
      <c r="H368" s="205" t="s">
        <v>21</v>
      </c>
      <c r="I368" s="207"/>
      <c r="J368" s="204"/>
      <c r="K368" s="204"/>
      <c r="L368" s="208"/>
      <c r="M368" s="209"/>
      <c r="N368" s="210"/>
      <c r="O368" s="210"/>
      <c r="P368" s="210"/>
      <c r="Q368" s="210"/>
      <c r="R368" s="210"/>
      <c r="S368" s="210"/>
      <c r="T368" s="211"/>
      <c r="AT368" s="212" t="s">
        <v>150</v>
      </c>
      <c r="AU368" s="212" t="s">
        <v>83</v>
      </c>
      <c r="AV368" s="11" t="s">
        <v>81</v>
      </c>
      <c r="AW368" s="11" t="s">
        <v>36</v>
      </c>
      <c r="AX368" s="11" t="s">
        <v>73</v>
      </c>
      <c r="AY368" s="212" t="s">
        <v>140</v>
      </c>
    </row>
    <row r="369" spans="2:51" s="12" customFormat="1" ht="12">
      <c r="B369" s="213"/>
      <c r="C369" s="214"/>
      <c r="D369" s="200" t="s">
        <v>150</v>
      </c>
      <c r="E369" s="215" t="s">
        <v>21</v>
      </c>
      <c r="F369" s="216" t="s">
        <v>510</v>
      </c>
      <c r="G369" s="214"/>
      <c r="H369" s="217">
        <v>109.802</v>
      </c>
      <c r="I369" s="218"/>
      <c r="J369" s="214"/>
      <c r="K369" s="214"/>
      <c r="L369" s="219"/>
      <c r="M369" s="220"/>
      <c r="N369" s="221"/>
      <c r="O369" s="221"/>
      <c r="P369" s="221"/>
      <c r="Q369" s="221"/>
      <c r="R369" s="221"/>
      <c r="S369" s="221"/>
      <c r="T369" s="222"/>
      <c r="AT369" s="223" t="s">
        <v>150</v>
      </c>
      <c r="AU369" s="223" t="s">
        <v>83</v>
      </c>
      <c r="AV369" s="12" t="s">
        <v>83</v>
      </c>
      <c r="AW369" s="12" t="s">
        <v>36</v>
      </c>
      <c r="AX369" s="12" t="s">
        <v>81</v>
      </c>
      <c r="AY369" s="223" t="s">
        <v>140</v>
      </c>
    </row>
    <row r="370" spans="2:65" s="1" customFormat="1" ht="34.2" customHeight="1">
      <c r="B370" s="40"/>
      <c r="C370" s="188" t="s">
        <v>511</v>
      </c>
      <c r="D370" s="188" t="s">
        <v>142</v>
      </c>
      <c r="E370" s="189" t="s">
        <v>512</v>
      </c>
      <c r="F370" s="190" t="s">
        <v>513</v>
      </c>
      <c r="G370" s="191" t="s">
        <v>189</v>
      </c>
      <c r="H370" s="192">
        <v>54.901</v>
      </c>
      <c r="I370" s="193"/>
      <c r="J370" s="194">
        <f>ROUND(I370*H370,2)</f>
        <v>0</v>
      </c>
      <c r="K370" s="190" t="s">
        <v>145</v>
      </c>
      <c r="L370" s="60"/>
      <c r="M370" s="195" t="s">
        <v>21</v>
      </c>
      <c r="N370" s="196" t="s">
        <v>44</v>
      </c>
      <c r="O370" s="41"/>
      <c r="P370" s="197">
        <f>O370*H370</f>
        <v>0</v>
      </c>
      <c r="Q370" s="197">
        <v>0</v>
      </c>
      <c r="R370" s="197">
        <f>Q370*H370</f>
        <v>0</v>
      </c>
      <c r="S370" s="197">
        <v>0</v>
      </c>
      <c r="T370" s="198">
        <f>S370*H370</f>
        <v>0</v>
      </c>
      <c r="AR370" s="23" t="s">
        <v>146</v>
      </c>
      <c r="AT370" s="23" t="s">
        <v>142</v>
      </c>
      <c r="AU370" s="23" t="s">
        <v>83</v>
      </c>
      <c r="AY370" s="23" t="s">
        <v>140</v>
      </c>
      <c r="BE370" s="199">
        <f>IF(N370="základní",J370,0)</f>
        <v>0</v>
      </c>
      <c r="BF370" s="199">
        <f>IF(N370="snížená",J370,0)</f>
        <v>0</v>
      </c>
      <c r="BG370" s="199">
        <f>IF(N370="zákl. přenesená",J370,0)</f>
        <v>0</v>
      </c>
      <c r="BH370" s="199">
        <f>IF(N370="sníž. přenesená",J370,0)</f>
        <v>0</v>
      </c>
      <c r="BI370" s="199">
        <f>IF(N370="nulová",J370,0)</f>
        <v>0</v>
      </c>
      <c r="BJ370" s="23" t="s">
        <v>81</v>
      </c>
      <c r="BK370" s="199">
        <f>ROUND(I370*H370,2)</f>
        <v>0</v>
      </c>
      <c r="BL370" s="23" t="s">
        <v>146</v>
      </c>
      <c r="BM370" s="23" t="s">
        <v>514</v>
      </c>
    </row>
    <row r="371" spans="2:47" s="1" customFormat="1" ht="108">
      <c r="B371" s="40"/>
      <c r="C371" s="62"/>
      <c r="D371" s="200" t="s">
        <v>148</v>
      </c>
      <c r="E371" s="62"/>
      <c r="F371" s="201" t="s">
        <v>515</v>
      </c>
      <c r="G371" s="62"/>
      <c r="H371" s="62"/>
      <c r="I371" s="159"/>
      <c r="J371" s="62"/>
      <c r="K371" s="62"/>
      <c r="L371" s="60"/>
      <c r="M371" s="202"/>
      <c r="N371" s="41"/>
      <c r="O371" s="41"/>
      <c r="P371" s="41"/>
      <c r="Q371" s="41"/>
      <c r="R371" s="41"/>
      <c r="S371" s="41"/>
      <c r="T371" s="77"/>
      <c r="AT371" s="23" t="s">
        <v>148</v>
      </c>
      <c r="AU371" s="23" t="s">
        <v>83</v>
      </c>
    </row>
    <row r="372" spans="2:63" s="10" customFormat="1" ht="29.85" customHeight="1">
      <c r="B372" s="172"/>
      <c r="C372" s="173"/>
      <c r="D372" s="174" t="s">
        <v>72</v>
      </c>
      <c r="E372" s="186" t="s">
        <v>516</v>
      </c>
      <c r="F372" s="186" t="s">
        <v>517</v>
      </c>
      <c r="G372" s="173"/>
      <c r="H372" s="173"/>
      <c r="I372" s="176"/>
      <c r="J372" s="187">
        <f>BK372</f>
        <v>0</v>
      </c>
      <c r="K372" s="173"/>
      <c r="L372" s="178"/>
      <c r="M372" s="179"/>
      <c r="N372" s="180"/>
      <c r="O372" s="180"/>
      <c r="P372" s="181">
        <f>SUM(P373:P375)</f>
        <v>0</v>
      </c>
      <c r="Q372" s="180"/>
      <c r="R372" s="181">
        <f>SUM(R373:R375)</f>
        <v>0</v>
      </c>
      <c r="S372" s="180"/>
      <c r="T372" s="182">
        <f>SUM(T373:T375)</f>
        <v>0</v>
      </c>
      <c r="AR372" s="183" t="s">
        <v>81</v>
      </c>
      <c r="AT372" s="184" t="s">
        <v>72</v>
      </c>
      <c r="AU372" s="184" t="s">
        <v>81</v>
      </c>
      <c r="AY372" s="183" t="s">
        <v>140</v>
      </c>
      <c r="BK372" s="185">
        <f>SUM(BK373:BK375)</f>
        <v>0</v>
      </c>
    </row>
    <row r="373" spans="2:65" s="1" customFormat="1" ht="45.6" customHeight="1">
      <c r="B373" s="40"/>
      <c r="C373" s="188" t="s">
        <v>518</v>
      </c>
      <c r="D373" s="188" t="s">
        <v>142</v>
      </c>
      <c r="E373" s="189" t="s">
        <v>519</v>
      </c>
      <c r="F373" s="190" t="s">
        <v>520</v>
      </c>
      <c r="G373" s="191" t="s">
        <v>189</v>
      </c>
      <c r="H373" s="192">
        <v>23.478</v>
      </c>
      <c r="I373" s="193"/>
      <c r="J373" s="194">
        <f>ROUND(I373*H373,2)</f>
        <v>0</v>
      </c>
      <c r="K373" s="190" t="s">
        <v>145</v>
      </c>
      <c r="L373" s="60"/>
      <c r="M373" s="195" t="s">
        <v>21</v>
      </c>
      <c r="N373" s="196" t="s">
        <v>44</v>
      </c>
      <c r="O373" s="41"/>
      <c r="P373" s="197">
        <f>O373*H373</f>
        <v>0</v>
      </c>
      <c r="Q373" s="197">
        <v>0</v>
      </c>
      <c r="R373" s="197">
        <f>Q373*H373</f>
        <v>0</v>
      </c>
      <c r="S373" s="197">
        <v>0</v>
      </c>
      <c r="T373" s="198">
        <f>S373*H373</f>
        <v>0</v>
      </c>
      <c r="AR373" s="23" t="s">
        <v>146</v>
      </c>
      <c r="AT373" s="23" t="s">
        <v>142</v>
      </c>
      <c r="AU373" s="23" t="s">
        <v>83</v>
      </c>
      <c r="AY373" s="23" t="s">
        <v>140</v>
      </c>
      <c r="BE373" s="199">
        <f>IF(N373="základní",J373,0)</f>
        <v>0</v>
      </c>
      <c r="BF373" s="199">
        <f>IF(N373="snížená",J373,0)</f>
        <v>0</v>
      </c>
      <c r="BG373" s="199">
        <f>IF(N373="zákl. přenesená",J373,0)</f>
        <v>0</v>
      </c>
      <c r="BH373" s="199">
        <f>IF(N373="sníž. přenesená",J373,0)</f>
        <v>0</v>
      </c>
      <c r="BI373" s="199">
        <f>IF(N373="nulová",J373,0)</f>
        <v>0</v>
      </c>
      <c r="BJ373" s="23" t="s">
        <v>81</v>
      </c>
      <c r="BK373" s="199">
        <f>ROUND(I373*H373,2)</f>
        <v>0</v>
      </c>
      <c r="BL373" s="23" t="s">
        <v>146</v>
      </c>
      <c r="BM373" s="23" t="s">
        <v>521</v>
      </c>
    </row>
    <row r="374" spans="2:47" s="1" customFormat="1" ht="108">
      <c r="B374" s="40"/>
      <c r="C374" s="62"/>
      <c r="D374" s="200" t="s">
        <v>148</v>
      </c>
      <c r="E374" s="62"/>
      <c r="F374" s="201" t="s">
        <v>522</v>
      </c>
      <c r="G374" s="62"/>
      <c r="H374" s="62"/>
      <c r="I374" s="159"/>
      <c r="J374" s="62"/>
      <c r="K374" s="62"/>
      <c r="L374" s="60"/>
      <c r="M374" s="202"/>
      <c r="N374" s="41"/>
      <c r="O374" s="41"/>
      <c r="P374" s="41"/>
      <c r="Q374" s="41"/>
      <c r="R374" s="41"/>
      <c r="S374" s="41"/>
      <c r="T374" s="77"/>
      <c r="AT374" s="23" t="s">
        <v>148</v>
      </c>
      <c r="AU374" s="23" t="s">
        <v>83</v>
      </c>
    </row>
    <row r="375" spans="2:65" s="1" customFormat="1" ht="22.8" customHeight="1">
      <c r="B375" s="40"/>
      <c r="C375" s="188" t="s">
        <v>523</v>
      </c>
      <c r="D375" s="188" t="s">
        <v>142</v>
      </c>
      <c r="E375" s="189" t="s">
        <v>524</v>
      </c>
      <c r="F375" s="190" t="s">
        <v>525</v>
      </c>
      <c r="G375" s="191" t="s">
        <v>189</v>
      </c>
      <c r="H375" s="192">
        <v>4.443</v>
      </c>
      <c r="I375" s="193"/>
      <c r="J375" s="194">
        <f>ROUND(I375*H375,2)</f>
        <v>0</v>
      </c>
      <c r="K375" s="190" t="s">
        <v>145</v>
      </c>
      <c r="L375" s="60"/>
      <c r="M375" s="195" t="s">
        <v>21</v>
      </c>
      <c r="N375" s="196" t="s">
        <v>44</v>
      </c>
      <c r="O375" s="41"/>
      <c r="P375" s="197">
        <f>O375*H375</f>
        <v>0</v>
      </c>
      <c r="Q375" s="197">
        <v>0</v>
      </c>
      <c r="R375" s="197">
        <f>Q375*H375</f>
        <v>0</v>
      </c>
      <c r="S375" s="197">
        <v>0</v>
      </c>
      <c r="T375" s="198">
        <f>S375*H375</f>
        <v>0</v>
      </c>
      <c r="AR375" s="23" t="s">
        <v>146</v>
      </c>
      <c r="AT375" s="23" t="s">
        <v>142</v>
      </c>
      <c r="AU375" s="23" t="s">
        <v>83</v>
      </c>
      <c r="AY375" s="23" t="s">
        <v>140</v>
      </c>
      <c r="BE375" s="199">
        <f>IF(N375="základní",J375,0)</f>
        <v>0</v>
      </c>
      <c r="BF375" s="199">
        <f>IF(N375="snížená",J375,0)</f>
        <v>0</v>
      </c>
      <c r="BG375" s="199">
        <f>IF(N375="zákl. přenesená",J375,0)</f>
        <v>0</v>
      </c>
      <c r="BH375" s="199">
        <f>IF(N375="sníž. přenesená",J375,0)</f>
        <v>0</v>
      </c>
      <c r="BI375" s="199">
        <f>IF(N375="nulová",J375,0)</f>
        <v>0</v>
      </c>
      <c r="BJ375" s="23" t="s">
        <v>81</v>
      </c>
      <c r="BK375" s="199">
        <f>ROUND(I375*H375,2)</f>
        <v>0</v>
      </c>
      <c r="BL375" s="23" t="s">
        <v>146</v>
      </c>
      <c r="BM375" s="23" t="s">
        <v>526</v>
      </c>
    </row>
    <row r="376" spans="2:63" s="10" customFormat="1" ht="37.35" customHeight="1">
      <c r="B376" s="172"/>
      <c r="C376" s="173"/>
      <c r="D376" s="174" t="s">
        <v>72</v>
      </c>
      <c r="E376" s="175" t="s">
        <v>527</v>
      </c>
      <c r="F376" s="175" t="s">
        <v>528</v>
      </c>
      <c r="G376" s="173"/>
      <c r="H376" s="173"/>
      <c r="I376" s="176"/>
      <c r="J376" s="177">
        <f>BK376</f>
        <v>0</v>
      </c>
      <c r="K376" s="173"/>
      <c r="L376" s="178"/>
      <c r="M376" s="179"/>
      <c r="N376" s="180"/>
      <c r="O376" s="180"/>
      <c r="P376" s="181">
        <f>P377+P410+P418+P435+P451+P493</f>
        <v>0</v>
      </c>
      <c r="Q376" s="180"/>
      <c r="R376" s="181">
        <f>R377+R410+R418+R435+R451+R493</f>
        <v>3.1731971</v>
      </c>
      <c r="S376" s="180"/>
      <c r="T376" s="182">
        <f>T377+T410+T418+T435+T451+T493</f>
        <v>7.9007221</v>
      </c>
      <c r="AR376" s="183" t="s">
        <v>83</v>
      </c>
      <c r="AT376" s="184" t="s">
        <v>72</v>
      </c>
      <c r="AU376" s="184" t="s">
        <v>73</v>
      </c>
      <c r="AY376" s="183" t="s">
        <v>140</v>
      </c>
      <c r="BK376" s="185">
        <f>BK377+BK410+BK418+BK435+BK451+BK493</f>
        <v>0</v>
      </c>
    </row>
    <row r="377" spans="2:63" s="10" customFormat="1" ht="19.95" customHeight="1">
      <c r="B377" s="172"/>
      <c r="C377" s="173"/>
      <c r="D377" s="174" t="s">
        <v>72</v>
      </c>
      <c r="E377" s="186" t="s">
        <v>529</v>
      </c>
      <c r="F377" s="186" t="s">
        <v>530</v>
      </c>
      <c r="G377" s="173"/>
      <c r="H377" s="173"/>
      <c r="I377" s="176"/>
      <c r="J377" s="187">
        <f>BK377</f>
        <v>0</v>
      </c>
      <c r="K377" s="173"/>
      <c r="L377" s="178"/>
      <c r="M377" s="179"/>
      <c r="N377" s="180"/>
      <c r="O377" s="180"/>
      <c r="P377" s="181">
        <f>SUM(P378:P409)</f>
        <v>0</v>
      </c>
      <c r="Q377" s="180"/>
      <c r="R377" s="181">
        <f>SUM(R378:R409)</f>
        <v>1.12465496</v>
      </c>
      <c r="S377" s="180"/>
      <c r="T377" s="182">
        <f>SUM(T378:T409)</f>
        <v>0</v>
      </c>
      <c r="AR377" s="183" t="s">
        <v>83</v>
      </c>
      <c r="AT377" s="184" t="s">
        <v>72</v>
      </c>
      <c r="AU377" s="184" t="s">
        <v>81</v>
      </c>
      <c r="AY377" s="183" t="s">
        <v>140</v>
      </c>
      <c r="BK377" s="185">
        <f>SUM(BK378:BK409)</f>
        <v>0</v>
      </c>
    </row>
    <row r="378" spans="2:65" s="1" customFormat="1" ht="22.8" customHeight="1">
      <c r="B378" s="40"/>
      <c r="C378" s="188" t="s">
        <v>531</v>
      </c>
      <c r="D378" s="188" t="s">
        <v>142</v>
      </c>
      <c r="E378" s="189" t="s">
        <v>532</v>
      </c>
      <c r="F378" s="190" t="s">
        <v>533</v>
      </c>
      <c r="G378" s="191" t="s">
        <v>91</v>
      </c>
      <c r="H378" s="192">
        <v>55.545</v>
      </c>
      <c r="I378" s="193"/>
      <c r="J378" s="194">
        <f>ROUND(I378*H378,2)</f>
        <v>0</v>
      </c>
      <c r="K378" s="190" t="s">
        <v>145</v>
      </c>
      <c r="L378" s="60"/>
      <c r="M378" s="195" t="s">
        <v>21</v>
      </c>
      <c r="N378" s="196" t="s">
        <v>44</v>
      </c>
      <c r="O378" s="41"/>
      <c r="P378" s="197">
        <f>O378*H378</f>
        <v>0</v>
      </c>
      <c r="Q378" s="197">
        <v>0</v>
      </c>
      <c r="R378" s="197">
        <f>Q378*H378</f>
        <v>0</v>
      </c>
      <c r="S378" s="197">
        <v>0</v>
      </c>
      <c r="T378" s="198">
        <f>S378*H378</f>
        <v>0</v>
      </c>
      <c r="AR378" s="23" t="s">
        <v>242</v>
      </c>
      <c r="AT378" s="23" t="s">
        <v>142</v>
      </c>
      <c r="AU378" s="23" t="s">
        <v>83</v>
      </c>
      <c r="AY378" s="23" t="s">
        <v>140</v>
      </c>
      <c r="BE378" s="199">
        <f>IF(N378="základní",J378,0)</f>
        <v>0</v>
      </c>
      <c r="BF378" s="199">
        <f>IF(N378="snížená",J378,0)</f>
        <v>0</v>
      </c>
      <c r="BG378" s="199">
        <f>IF(N378="zákl. přenesená",J378,0)</f>
        <v>0</v>
      </c>
      <c r="BH378" s="199">
        <f>IF(N378="sníž. přenesená",J378,0)</f>
        <v>0</v>
      </c>
      <c r="BI378" s="199">
        <f>IF(N378="nulová",J378,0)</f>
        <v>0</v>
      </c>
      <c r="BJ378" s="23" t="s">
        <v>81</v>
      </c>
      <c r="BK378" s="199">
        <f>ROUND(I378*H378,2)</f>
        <v>0</v>
      </c>
      <c r="BL378" s="23" t="s">
        <v>242</v>
      </c>
      <c r="BM378" s="23" t="s">
        <v>534</v>
      </c>
    </row>
    <row r="379" spans="2:47" s="1" customFormat="1" ht="48">
      <c r="B379" s="40"/>
      <c r="C379" s="62"/>
      <c r="D379" s="200" t="s">
        <v>148</v>
      </c>
      <c r="E379" s="62"/>
      <c r="F379" s="201" t="s">
        <v>535</v>
      </c>
      <c r="G379" s="62"/>
      <c r="H379" s="62"/>
      <c r="I379" s="159"/>
      <c r="J379" s="62"/>
      <c r="K379" s="62"/>
      <c r="L379" s="60"/>
      <c r="M379" s="202"/>
      <c r="N379" s="41"/>
      <c r="O379" s="41"/>
      <c r="P379" s="41"/>
      <c r="Q379" s="41"/>
      <c r="R379" s="41"/>
      <c r="S379" s="41"/>
      <c r="T379" s="77"/>
      <c r="AT379" s="23" t="s">
        <v>148</v>
      </c>
      <c r="AU379" s="23" t="s">
        <v>83</v>
      </c>
    </row>
    <row r="380" spans="2:51" s="12" customFormat="1" ht="12">
      <c r="B380" s="213"/>
      <c r="C380" s="214"/>
      <c r="D380" s="200" t="s">
        <v>150</v>
      </c>
      <c r="E380" s="215" t="s">
        <v>21</v>
      </c>
      <c r="F380" s="216" t="s">
        <v>536</v>
      </c>
      <c r="G380" s="214"/>
      <c r="H380" s="217">
        <v>55.545</v>
      </c>
      <c r="I380" s="218"/>
      <c r="J380" s="214"/>
      <c r="K380" s="214"/>
      <c r="L380" s="219"/>
      <c r="M380" s="220"/>
      <c r="N380" s="221"/>
      <c r="O380" s="221"/>
      <c r="P380" s="221"/>
      <c r="Q380" s="221"/>
      <c r="R380" s="221"/>
      <c r="S380" s="221"/>
      <c r="T380" s="222"/>
      <c r="AT380" s="223" t="s">
        <v>150</v>
      </c>
      <c r="AU380" s="223" t="s">
        <v>83</v>
      </c>
      <c r="AV380" s="12" t="s">
        <v>83</v>
      </c>
      <c r="AW380" s="12" t="s">
        <v>36</v>
      </c>
      <c r="AX380" s="12" t="s">
        <v>81</v>
      </c>
      <c r="AY380" s="223" t="s">
        <v>140</v>
      </c>
    </row>
    <row r="381" spans="2:65" s="1" customFormat="1" ht="14.4" customHeight="1">
      <c r="B381" s="40"/>
      <c r="C381" s="236" t="s">
        <v>537</v>
      </c>
      <c r="D381" s="236" t="s">
        <v>221</v>
      </c>
      <c r="E381" s="237" t="s">
        <v>538</v>
      </c>
      <c r="F381" s="238" t="s">
        <v>539</v>
      </c>
      <c r="G381" s="239" t="s">
        <v>189</v>
      </c>
      <c r="H381" s="240">
        <v>0.019</v>
      </c>
      <c r="I381" s="241"/>
      <c r="J381" s="242">
        <f>ROUND(I381*H381,2)</f>
        <v>0</v>
      </c>
      <c r="K381" s="238" t="s">
        <v>145</v>
      </c>
      <c r="L381" s="243"/>
      <c r="M381" s="244" t="s">
        <v>21</v>
      </c>
      <c r="N381" s="245" t="s">
        <v>44</v>
      </c>
      <c r="O381" s="41"/>
      <c r="P381" s="197">
        <f>O381*H381</f>
        <v>0</v>
      </c>
      <c r="Q381" s="197">
        <v>1</v>
      </c>
      <c r="R381" s="197">
        <f>Q381*H381</f>
        <v>0.019</v>
      </c>
      <c r="S381" s="197">
        <v>0</v>
      </c>
      <c r="T381" s="198">
        <f>S381*H381</f>
        <v>0</v>
      </c>
      <c r="AR381" s="23" t="s">
        <v>376</v>
      </c>
      <c r="AT381" s="23" t="s">
        <v>221</v>
      </c>
      <c r="AU381" s="23" t="s">
        <v>83</v>
      </c>
      <c r="AY381" s="23" t="s">
        <v>140</v>
      </c>
      <c r="BE381" s="199">
        <f>IF(N381="základní",J381,0)</f>
        <v>0</v>
      </c>
      <c r="BF381" s="199">
        <f>IF(N381="snížená",J381,0)</f>
        <v>0</v>
      </c>
      <c r="BG381" s="199">
        <f>IF(N381="zákl. přenesená",J381,0)</f>
        <v>0</v>
      </c>
      <c r="BH381" s="199">
        <f>IF(N381="sníž. přenesená",J381,0)</f>
        <v>0</v>
      </c>
      <c r="BI381" s="199">
        <f>IF(N381="nulová",J381,0)</f>
        <v>0</v>
      </c>
      <c r="BJ381" s="23" t="s">
        <v>81</v>
      </c>
      <c r="BK381" s="199">
        <f>ROUND(I381*H381,2)</f>
        <v>0</v>
      </c>
      <c r="BL381" s="23" t="s">
        <v>242</v>
      </c>
      <c r="BM381" s="23" t="s">
        <v>540</v>
      </c>
    </row>
    <row r="382" spans="2:51" s="12" customFormat="1" ht="12">
      <c r="B382" s="213"/>
      <c r="C382" s="214"/>
      <c r="D382" s="200" t="s">
        <v>150</v>
      </c>
      <c r="E382" s="214"/>
      <c r="F382" s="216" t="s">
        <v>541</v>
      </c>
      <c r="G382" s="214"/>
      <c r="H382" s="217">
        <v>0.019</v>
      </c>
      <c r="I382" s="218"/>
      <c r="J382" s="214"/>
      <c r="K382" s="214"/>
      <c r="L382" s="219"/>
      <c r="M382" s="220"/>
      <c r="N382" s="221"/>
      <c r="O382" s="221"/>
      <c r="P382" s="221"/>
      <c r="Q382" s="221"/>
      <c r="R382" s="221"/>
      <c r="S382" s="221"/>
      <c r="T382" s="222"/>
      <c r="AT382" s="223" t="s">
        <v>150</v>
      </c>
      <c r="AU382" s="223" t="s">
        <v>83</v>
      </c>
      <c r="AV382" s="12" t="s">
        <v>83</v>
      </c>
      <c r="AW382" s="12" t="s">
        <v>6</v>
      </c>
      <c r="AX382" s="12" t="s">
        <v>81</v>
      </c>
      <c r="AY382" s="223" t="s">
        <v>140</v>
      </c>
    </row>
    <row r="383" spans="2:65" s="1" customFormat="1" ht="22.8" customHeight="1">
      <c r="B383" s="40"/>
      <c r="C383" s="188" t="s">
        <v>542</v>
      </c>
      <c r="D383" s="188" t="s">
        <v>142</v>
      </c>
      <c r="E383" s="189" t="s">
        <v>543</v>
      </c>
      <c r="F383" s="190" t="s">
        <v>544</v>
      </c>
      <c r="G383" s="191" t="s">
        <v>91</v>
      </c>
      <c r="H383" s="192">
        <v>40.998</v>
      </c>
      <c r="I383" s="193"/>
      <c r="J383" s="194">
        <f>ROUND(I383*H383,2)</f>
        <v>0</v>
      </c>
      <c r="K383" s="190" t="s">
        <v>145</v>
      </c>
      <c r="L383" s="60"/>
      <c r="M383" s="195" t="s">
        <v>21</v>
      </c>
      <c r="N383" s="196" t="s">
        <v>44</v>
      </c>
      <c r="O383" s="41"/>
      <c r="P383" s="197">
        <f>O383*H383</f>
        <v>0</v>
      </c>
      <c r="Q383" s="197">
        <v>0.0035</v>
      </c>
      <c r="R383" s="197">
        <f>Q383*H383</f>
        <v>0.14349299999999998</v>
      </c>
      <c r="S383" s="197">
        <v>0</v>
      </c>
      <c r="T383" s="198">
        <f>S383*H383</f>
        <v>0</v>
      </c>
      <c r="AR383" s="23" t="s">
        <v>242</v>
      </c>
      <c r="AT383" s="23" t="s">
        <v>142</v>
      </c>
      <c r="AU383" s="23" t="s">
        <v>83</v>
      </c>
      <c r="AY383" s="23" t="s">
        <v>140</v>
      </c>
      <c r="BE383" s="199">
        <f>IF(N383="základní",J383,0)</f>
        <v>0</v>
      </c>
      <c r="BF383" s="199">
        <f>IF(N383="snížená",J383,0)</f>
        <v>0</v>
      </c>
      <c r="BG383" s="199">
        <f>IF(N383="zákl. přenesená",J383,0)</f>
        <v>0</v>
      </c>
      <c r="BH383" s="199">
        <f>IF(N383="sníž. přenesená",J383,0)</f>
        <v>0</v>
      </c>
      <c r="BI383" s="199">
        <f>IF(N383="nulová",J383,0)</f>
        <v>0</v>
      </c>
      <c r="BJ383" s="23" t="s">
        <v>81</v>
      </c>
      <c r="BK383" s="199">
        <f>ROUND(I383*H383,2)</f>
        <v>0</v>
      </c>
      <c r="BL383" s="23" t="s">
        <v>242</v>
      </c>
      <c r="BM383" s="23" t="s">
        <v>545</v>
      </c>
    </row>
    <row r="384" spans="2:51" s="12" customFormat="1" ht="12">
      <c r="B384" s="213"/>
      <c r="C384" s="214"/>
      <c r="D384" s="200" t="s">
        <v>150</v>
      </c>
      <c r="E384" s="215" t="s">
        <v>21</v>
      </c>
      <c r="F384" s="216" t="s">
        <v>314</v>
      </c>
      <c r="G384" s="214"/>
      <c r="H384" s="217">
        <v>40.998</v>
      </c>
      <c r="I384" s="218"/>
      <c r="J384" s="214"/>
      <c r="K384" s="214"/>
      <c r="L384" s="219"/>
      <c r="M384" s="220"/>
      <c r="N384" s="221"/>
      <c r="O384" s="221"/>
      <c r="P384" s="221"/>
      <c r="Q384" s="221"/>
      <c r="R384" s="221"/>
      <c r="S384" s="221"/>
      <c r="T384" s="222"/>
      <c r="AT384" s="223" t="s">
        <v>150</v>
      </c>
      <c r="AU384" s="223" t="s">
        <v>83</v>
      </c>
      <c r="AV384" s="12" t="s">
        <v>83</v>
      </c>
      <c r="AW384" s="12" t="s">
        <v>36</v>
      </c>
      <c r="AX384" s="12" t="s">
        <v>81</v>
      </c>
      <c r="AY384" s="223" t="s">
        <v>140</v>
      </c>
    </row>
    <row r="385" spans="2:65" s="1" customFormat="1" ht="22.8" customHeight="1">
      <c r="B385" s="40"/>
      <c r="C385" s="188" t="s">
        <v>546</v>
      </c>
      <c r="D385" s="188" t="s">
        <v>142</v>
      </c>
      <c r="E385" s="189" t="s">
        <v>547</v>
      </c>
      <c r="F385" s="190" t="s">
        <v>548</v>
      </c>
      <c r="G385" s="191" t="s">
        <v>91</v>
      </c>
      <c r="H385" s="192">
        <v>55.545</v>
      </c>
      <c r="I385" s="193"/>
      <c r="J385" s="194">
        <f>ROUND(I385*H385,2)</f>
        <v>0</v>
      </c>
      <c r="K385" s="190" t="s">
        <v>145</v>
      </c>
      <c r="L385" s="60"/>
      <c r="M385" s="195" t="s">
        <v>21</v>
      </c>
      <c r="N385" s="196" t="s">
        <v>44</v>
      </c>
      <c r="O385" s="41"/>
      <c r="P385" s="197">
        <f>O385*H385</f>
        <v>0</v>
      </c>
      <c r="Q385" s="197">
        <v>0.0004</v>
      </c>
      <c r="R385" s="197">
        <f>Q385*H385</f>
        <v>0.022218</v>
      </c>
      <c r="S385" s="197">
        <v>0</v>
      </c>
      <c r="T385" s="198">
        <f>S385*H385</f>
        <v>0</v>
      </c>
      <c r="AR385" s="23" t="s">
        <v>242</v>
      </c>
      <c r="AT385" s="23" t="s">
        <v>142</v>
      </c>
      <c r="AU385" s="23" t="s">
        <v>83</v>
      </c>
      <c r="AY385" s="23" t="s">
        <v>140</v>
      </c>
      <c r="BE385" s="199">
        <f>IF(N385="základní",J385,0)</f>
        <v>0</v>
      </c>
      <c r="BF385" s="199">
        <f>IF(N385="snížená",J385,0)</f>
        <v>0</v>
      </c>
      <c r="BG385" s="199">
        <f>IF(N385="zákl. přenesená",J385,0)</f>
        <v>0</v>
      </c>
      <c r="BH385" s="199">
        <f>IF(N385="sníž. přenesená",J385,0)</f>
        <v>0</v>
      </c>
      <c r="BI385" s="199">
        <f>IF(N385="nulová",J385,0)</f>
        <v>0</v>
      </c>
      <c r="BJ385" s="23" t="s">
        <v>81</v>
      </c>
      <c r="BK385" s="199">
        <f>ROUND(I385*H385,2)</f>
        <v>0</v>
      </c>
      <c r="BL385" s="23" t="s">
        <v>242</v>
      </c>
      <c r="BM385" s="23" t="s">
        <v>549</v>
      </c>
    </row>
    <row r="386" spans="2:47" s="1" customFormat="1" ht="48">
      <c r="B386" s="40"/>
      <c r="C386" s="62"/>
      <c r="D386" s="200" t="s">
        <v>148</v>
      </c>
      <c r="E386" s="62"/>
      <c r="F386" s="201" t="s">
        <v>550</v>
      </c>
      <c r="G386" s="62"/>
      <c r="H386" s="62"/>
      <c r="I386" s="159"/>
      <c r="J386" s="62"/>
      <c r="K386" s="62"/>
      <c r="L386" s="60"/>
      <c r="M386" s="202"/>
      <c r="N386" s="41"/>
      <c r="O386" s="41"/>
      <c r="P386" s="41"/>
      <c r="Q386" s="41"/>
      <c r="R386" s="41"/>
      <c r="S386" s="41"/>
      <c r="T386" s="77"/>
      <c r="AT386" s="23" t="s">
        <v>148</v>
      </c>
      <c r="AU386" s="23" t="s">
        <v>83</v>
      </c>
    </row>
    <row r="387" spans="2:65" s="1" customFormat="1" ht="22.8" customHeight="1">
      <c r="B387" s="40"/>
      <c r="C387" s="236" t="s">
        <v>551</v>
      </c>
      <c r="D387" s="236" t="s">
        <v>221</v>
      </c>
      <c r="E387" s="237" t="s">
        <v>552</v>
      </c>
      <c r="F387" s="238" t="s">
        <v>553</v>
      </c>
      <c r="G387" s="239" t="s">
        <v>91</v>
      </c>
      <c r="H387" s="240">
        <v>66.654</v>
      </c>
      <c r="I387" s="241"/>
      <c r="J387" s="242">
        <f>ROUND(I387*H387,2)</f>
        <v>0</v>
      </c>
      <c r="K387" s="238" t="s">
        <v>145</v>
      </c>
      <c r="L387" s="243"/>
      <c r="M387" s="244" t="s">
        <v>21</v>
      </c>
      <c r="N387" s="245" t="s">
        <v>44</v>
      </c>
      <c r="O387" s="41"/>
      <c r="P387" s="197">
        <f>O387*H387</f>
        <v>0</v>
      </c>
      <c r="Q387" s="197">
        <v>0.0049</v>
      </c>
      <c r="R387" s="197">
        <f>Q387*H387</f>
        <v>0.32660459999999997</v>
      </c>
      <c r="S387" s="197">
        <v>0</v>
      </c>
      <c r="T387" s="198">
        <f>S387*H387</f>
        <v>0</v>
      </c>
      <c r="AR387" s="23" t="s">
        <v>376</v>
      </c>
      <c r="AT387" s="23" t="s">
        <v>221</v>
      </c>
      <c r="AU387" s="23" t="s">
        <v>83</v>
      </c>
      <c r="AY387" s="23" t="s">
        <v>140</v>
      </c>
      <c r="BE387" s="199">
        <f>IF(N387="základní",J387,0)</f>
        <v>0</v>
      </c>
      <c r="BF387" s="199">
        <f>IF(N387="snížená",J387,0)</f>
        <v>0</v>
      </c>
      <c r="BG387" s="199">
        <f>IF(N387="zákl. přenesená",J387,0)</f>
        <v>0</v>
      </c>
      <c r="BH387" s="199">
        <f>IF(N387="sníž. přenesená",J387,0)</f>
        <v>0</v>
      </c>
      <c r="BI387" s="199">
        <f>IF(N387="nulová",J387,0)</f>
        <v>0</v>
      </c>
      <c r="BJ387" s="23" t="s">
        <v>81</v>
      </c>
      <c r="BK387" s="199">
        <f>ROUND(I387*H387,2)</f>
        <v>0</v>
      </c>
      <c r="BL387" s="23" t="s">
        <v>242</v>
      </c>
      <c r="BM387" s="23" t="s">
        <v>554</v>
      </c>
    </row>
    <row r="388" spans="2:51" s="12" customFormat="1" ht="12">
      <c r="B388" s="213"/>
      <c r="C388" s="214"/>
      <c r="D388" s="200" t="s">
        <v>150</v>
      </c>
      <c r="E388" s="215" t="s">
        <v>21</v>
      </c>
      <c r="F388" s="216" t="s">
        <v>555</v>
      </c>
      <c r="G388" s="214"/>
      <c r="H388" s="217">
        <v>55.545</v>
      </c>
      <c r="I388" s="218"/>
      <c r="J388" s="214"/>
      <c r="K388" s="214"/>
      <c r="L388" s="219"/>
      <c r="M388" s="220"/>
      <c r="N388" s="221"/>
      <c r="O388" s="221"/>
      <c r="P388" s="221"/>
      <c r="Q388" s="221"/>
      <c r="R388" s="221"/>
      <c r="S388" s="221"/>
      <c r="T388" s="222"/>
      <c r="AT388" s="223" t="s">
        <v>150</v>
      </c>
      <c r="AU388" s="223" t="s">
        <v>83</v>
      </c>
      <c r="AV388" s="12" t="s">
        <v>83</v>
      </c>
      <c r="AW388" s="12" t="s">
        <v>36</v>
      </c>
      <c r="AX388" s="12" t="s">
        <v>81</v>
      </c>
      <c r="AY388" s="223" t="s">
        <v>140</v>
      </c>
    </row>
    <row r="389" spans="2:51" s="12" customFormat="1" ht="12">
      <c r="B389" s="213"/>
      <c r="C389" s="214"/>
      <c r="D389" s="200" t="s">
        <v>150</v>
      </c>
      <c r="E389" s="214"/>
      <c r="F389" s="216" t="s">
        <v>556</v>
      </c>
      <c r="G389" s="214"/>
      <c r="H389" s="217">
        <v>66.654</v>
      </c>
      <c r="I389" s="218"/>
      <c r="J389" s="214"/>
      <c r="K389" s="214"/>
      <c r="L389" s="219"/>
      <c r="M389" s="220"/>
      <c r="N389" s="221"/>
      <c r="O389" s="221"/>
      <c r="P389" s="221"/>
      <c r="Q389" s="221"/>
      <c r="R389" s="221"/>
      <c r="S389" s="221"/>
      <c r="T389" s="222"/>
      <c r="AT389" s="223" t="s">
        <v>150</v>
      </c>
      <c r="AU389" s="223" t="s">
        <v>83</v>
      </c>
      <c r="AV389" s="12" t="s">
        <v>83</v>
      </c>
      <c r="AW389" s="12" t="s">
        <v>6</v>
      </c>
      <c r="AX389" s="12" t="s">
        <v>81</v>
      </c>
      <c r="AY389" s="223" t="s">
        <v>140</v>
      </c>
    </row>
    <row r="390" spans="2:65" s="1" customFormat="1" ht="22.8" customHeight="1">
      <c r="B390" s="40"/>
      <c r="C390" s="188" t="s">
        <v>557</v>
      </c>
      <c r="D390" s="188" t="s">
        <v>142</v>
      </c>
      <c r="E390" s="189" t="s">
        <v>558</v>
      </c>
      <c r="F390" s="190" t="s">
        <v>559</v>
      </c>
      <c r="G390" s="191" t="s">
        <v>91</v>
      </c>
      <c r="H390" s="192">
        <v>40.998</v>
      </c>
      <c r="I390" s="193"/>
      <c r="J390" s="194">
        <f>ROUND(I390*H390,2)</f>
        <v>0</v>
      </c>
      <c r="K390" s="190" t="s">
        <v>145</v>
      </c>
      <c r="L390" s="60"/>
      <c r="M390" s="195" t="s">
        <v>21</v>
      </c>
      <c r="N390" s="196" t="s">
        <v>44</v>
      </c>
      <c r="O390" s="41"/>
      <c r="P390" s="197">
        <f>O390*H390</f>
        <v>0</v>
      </c>
      <c r="Q390" s="197">
        <v>8E-05</v>
      </c>
      <c r="R390" s="197">
        <f>Q390*H390</f>
        <v>0.00327984</v>
      </c>
      <c r="S390" s="197">
        <v>0</v>
      </c>
      <c r="T390" s="198">
        <f>S390*H390</f>
        <v>0</v>
      </c>
      <c r="AR390" s="23" t="s">
        <v>242</v>
      </c>
      <c r="AT390" s="23" t="s">
        <v>142</v>
      </c>
      <c r="AU390" s="23" t="s">
        <v>83</v>
      </c>
      <c r="AY390" s="23" t="s">
        <v>140</v>
      </c>
      <c r="BE390" s="199">
        <f>IF(N390="základní",J390,0)</f>
        <v>0</v>
      </c>
      <c r="BF390" s="199">
        <f>IF(N390="snížená",J390,0)</f>
        <v>0</v>
      </c>
      <c r="BG390" s="199">
        <f>IF(N390="zákl. přenesená",J390,0)</f>
        <v>0</v>
      </c>
      <c r="BH390" s="199">
        <f>IF(N390="sníž. přenesená",J390,0)</f>
        <v>0</v>
      </c>
      <c r="BI390" s="199">
        <f>IF(N390="nulová",J390,0)</f>
        <v>0</v>
      </c>
      <c r="BJ390" s="23" t="s">
        <v>81</v>
      </c>
      <c r="BK390" s="199">
        <f>ROUND(I390*H390,2)</f>
        <v>0</v>
      </c>
      <c r="BL390" s="23" t="s">
        <v>242</v>
      </c>
      <c r="BM390" s="23" t="s">
        <v>560</v>
      </c>
    </row>
    <row r="391" spans="2:47" s="1" customFormat="1" ht="96">
      <c r="B391" s="40"/>
      <c r="C391" s="62"/>
      <c r="D391" s="200" t="s">
        <v>148</v>
      </c>
      <c r="E391" s="62"/>
      <c r="F391" s="201" t="s">
        <v>561</v>
      </c>
      <c r="G391" s="62"/>
      <c r="H391" s="62"/>
      <c r="I391" s="159"/>
      <c r="J391" s="62"/>
      <c r="K391" s="62"/>
      <c r="L391" s="60"/>
      <c r="M391" s="202"/>
      <c r="N391" s="41"/>
      <c r="O391" s="41"/>
      <c r="P391" s="41"/>
      <c r="Q391" s="41"/>
      <c r="R391" s="41"/>
      <c r="S391" s="41"/>
      <c r="T391" s="77"/>
      <c r="AT391" s="23" t="s">
        <v>148</v>
      </c>
      <c r="AU391" s="23" t="s">
        <v>83</v>
      </c>
    </row>
    <row r="392" spans="2:65" s="1" customFormat="1" ht="14.4" customHeight="1">
      <c r="B392" s="40"/>
      <c r="C392" s="236" t="s">
        <v>562</v>
      </c>
      <c r="D392" s="236" t="s">
        <v>221</v>
      </c>
      <c r="E392" s="237" t="s">
        <v>563</v>
      </c>
      <c r="F392" s="238" t="s">
        <v>564</v>
      </c>
      <c r="G392" s="239" t="s">
        <v>91</v>
      </c>
      <c r="H392" s="240">
        <v>49.198</v>
      </c>
      <c r="I392" s="241"/>
      <c r="J392" s="242">
        <f>ROUND(I392*H392,2)</f>
        <v>0</v>
      </c>
      <c r="K392" s="238" t="s">
        <v>145</v>
      </c>
      <c r="L392" s="243"/>
      <c r="M392" s="244" t="s">
        <v>21</v>
      </c>
      <c r="N392" s="245" t="s">
        <v>44</v>
      </c>
      <c r="O392" s="41"/>
      <c r="P392" s="197">
        <f>O392*H392</f>
        <v>0</v>
      </c>
      <c r="Q392" s="197">
        <v>0.0004</v>
      </c>
      <c r="R392" s="197">
        <f>Q392*H392</f>
        <v>0.0196792</v>
      </c>
      <c r="S392" s="197">
        <v>0</v>
      </c>
      <c r="T392" s="198">
        <f>S392*H392</f>
        <v>0</v>
      </c>
      <c r="AR392" s="23" t="s">
        <v>376</v>
      </c>
      <c r="AT392" s="23" t="s">
        <v>221</v>
      </c>
      <c r="AU392" s="23" t="s">
        <v>83</v>
      </c>
      <c r="AY392" s="23" t="s">
        <v>140</v>
      </c>
      <c r="BE392" s="199">
        <f>IF(N392="základní",J392,0)</f>
        <v>0</v>
      </c>
      <c r="BF392" s="199">
        <f>IF(N392="snížená",J392,0)</f>
        <v>0</v>
      </c>
      <c r="BG392" s="199">
        <f>IF(N392="zákl. přenesená",J392,0)</f>
        <v>0</v>
      </c>
      <c r="BH392" s="199">
        <f>IF(N392="sníž. přenesená",J392,0)</f>
        <v>0</v>
      </c>
      <c r="BI392" s="199">
        <f>IF(N392="nulová",J392,0)</f>
        <v>0</v>
      </c>
      <c r="BJ392" s="23" t="s">
        <v>81</v>
      </c>
      <c r="BK392" s="199">
        <f>ROUND(I392*H392,2)</f>
        <v>0</v>
      </c>
      <c r="BL392" s="23" t="s">
        <v>242</v>
      </c>
      <c r="BM392" s="23" t="s">
        <v>565</v>
      </c>
    </row>
    <row r="393" spans="2:51" s="12" customFormat="1" ht="12">
      <c r="B393" s="213"/>
      <c r="C393" s="214"/>
      <c r="D393" s="200" t="s">
        <v>150</v>
      </c>
      <c r="E393" s="215" t="s">
        <v>21</v>
      </c>
      <c r="F393" s="216" t="s">
        <v>566</v>
      </c>
      <c r="G393" s="214"/>
      <c r="H393" s="217">
        <v>40.998</v>
      </c>
      <c r="I393" s="218"/>
      <c r="J393" s="214"/>
      <c r="K393" s="214"/>
      <c r="L393" s="219"/>
      <c r="M393" s="220"/>
      <c r="N393" s="221"/>
      <c r="O393" s="221"/>
      <c r="P393" s="221"/>
      <c r="Q393" s="221"/>
      <c r="R393" s="221"/>
      <c r="S393" s="221"/>
      <c r="T393" s="222"/>
      <c r="AT393" s="223" t="s">
        <v>150</v>
      </c>
      <c r="AU393" s="223" t="s">
        <v>83</v>
      </c>
      <c r="AV393" s="12" t="s">
        <v>83</v>
      </c>
      <c r="AW393" s="12" t="s">
        <v>36</v>
      </c>
      <c r="AX393" s="12" t="s">
        <v>81</v>
      </c>
      <c r="AY393" s="223" t="s">
        <v>140</v>
      </c>
    </row>
    <row r="394" spans="2:51" s="12" customFormat="1" ht="12">
      <c r="B394" s="213"/>
      <c r="C394" s="214"/>
      <c r="D394" s="200" t="s">
        <v>150</v>
      </c>
      <c r="E394" s="214"/>
      <c r="F394" s="216" t="s">
        <v>567</v>
      </c>
      <c r="G394" s="214"/>
      <c r="H394" s="217">
        <v>49.198</v>
      </c>
      <c r="I394" s="218"/>
      <c r="J394" s="214"/>
      <c r="K394" s="214"/>
      <c r="L394" s="219"/>
      <c r="M394" s="220"/>
      <c r="N394" s="221"/>
      <c r="O394" s="221"/>
      <c r="P394" s="221"/>
      <c r="Q394" s="221"/>
      <c r="R394" s="221"/>
      <c r="S394" s="221"/>
      <c r="T394" s="222"/>
      <c r="AT394" s="223" t="s">
        <v>150</v>
      </c>
      <c r="AU394" s="223" t="s">
        <v>83</v>
      </c>
      <c r="AV394" s="12" t="s">
        <v>83</v>
      </c>
      <c r="AW394" s="12" t="s">
        <v>6</v>
      </c>
      <c r="AX394" s="12" t="s">
        <v>81</v>
      </c>
      <c r="AY394" s="223" t="s">
        <v>140</v>
      </c>
    </row>
    <row r="395" spans="2:65" s="1" customFormat="1" ht="22.8" customHeight="1">
      <c r="B395" s="40"/>
      <c r="C395" s="188" t="s">
        <v>568</v>
      </c>
      <c r="D395" s="188" t="s">
        <v>142</v>
      </c>
      <c r="E395" s="189" t="s">
        <v>569</v>
      </c>
      <c r="F395" s="190" t="s">
        <v>570</v>
      </c>
      <c r="G395" s="191" t="s">
        <v>91</v>
      </c>
      <c r="H395" s="192">
        <v>128.904</v>
      </c>
      <c r="I395" s="193"/>
      <c r="J395" s="194">
        <f>ROUND(I395*H395,2)</f>
        <v>0</v>
      </c>
      <c r="K395" s="190" t="s">
        <v>263</v>
      </c>
      <c r="L395" s="60"/>
      <c r="M395" s="195" t="s">
        <v>21</v>
      </c>
      <c r="N395" s="196" t="s">
        <v>44</v>
      </c>
      <c r="O395" s="41"/>
      <c r="P395" s="197">
        <f>O395*H395</f>
        <v>0</v>
      </c>
      <c r="Q395" s="197">
        <v>0.00458</v>
      </c>
      <c r="R395" s="197">
        <f>Q395*H395</f>
        <v>0.59038032</v>
      </c>
      <c r="S395" s="197">
        <v>0</v>
      </c>
      <c r="T395" s="198">
        <f>S395*H395</f>
        <v>0</v>
      </c>
      <c r="AR395" s="23" t="s">
        <v>242</v>
      </c>
      <c r="AT395" s="23" t="s">
        <v>142</v>
      </c>
      <c r="AU395" s="23" t="s">
        <v>83</v>
      </c>
      <c r="AY395" s="23" t="s">
        <v>140</v>
      </c>
      <c r="BE395" s="199">
        <f>IF(N395="základní",J395,0)</f>
        <v>0</v>
      </c>
      <c r="BF395" s="199">
        <f>IF(N395="snížená",J395,0)</f>
        <v>0</v>
      </c>
      <c r="BG395" s="199">
        <f>IF(N395="zákl. přenesená",J395,0)</f>
        <v>0</v>
      </c>
      <c r="BH395" s="199">
        <f>IF(N395="sníž. přenesená",J395,0)</f>
        <v>0</v>
      </c>
      <c r="BI395" s="199">
        <f>IF(N395="nulová",J395,0)</f>
        <v>0</v>
      </c>
      <c r="BJ395" s="23" t="s">
        <v>81</v>
      </c>
      <c r="BK395" s="199">
        <f>ROUND(I395*H395,2)</f>
        <v>0</v>
      </c>
      <c r="BL395" s="23" t="s">
        <v>242</v>
      </c>
      <c r="BM395" s="23" t="s">
        <v>571</v>
      </c>
    </row>
    <row r="396" spans="2:51" s="12" customFormat="1" ht="12">
      <c r="B396" s="213"/>
      <c r="C396" s="214"/>
      <c r="D396" s="200" t="s">
        <v>150</v>
      </c>
      <c r="E396" s="215" t="s">
        <v>21</v>
      </c>
      <c r="F396" s="216" t="s">
        <v>572</v>
      </c>
      <c r="G396" s="214"/>
      <c r="H396" s="217">
        <v>12.588</v>
      </c>
      <c r="I396" s="218"/>
      <c r="J396" s="214"/>
      <c r="K396" s="214"/>
      <c r="L396" s="219"/>
      <c r="M396" s="220"/>
      <c r="N396" s="221"/>
      <c r="O396" s="221"/>
      <c r="P396" s="221"/>
      <c r="Q396" s="221"/>
      <c r="R396" s="221"/>
      <c r="S396" s="221"/>
      <c r="T396" s="222"/>
      <c r="AT396" s="223" t="s">
        <v>150</v>
      </c>
      <c r="AU396" s="223" t="s">
        <v>83</v>
      </c>
      <c r="AV396" s="12" t="s">
        <v>83</v>
      </c>
      <c r="AW396" s="12" t="s">
        <v>36</v>
      </c>
      <c r="AX396" s="12" t="s">
        <v>73</v>
      </c>
      <c r="AY396" s="223" t="s">
        <v>140</v>
      </c>
    </row>
    <row r="397" spans="2:51" s="12" customFormat="1" ht="12">
      <c r="B397" s="213"/>
      <c r="C397" s="214"/>
      <c r="D397" s="200" t="s">
        <v>150</v>
      </c>
      <c r="E397" s="215" t="s">
        <v>21</v>
      </c>
      <c r="F397" s="216" t="s">
        <v>573</v>
      </c>
      <c r="G397" s="214"/>
      <c r="H397" s="217">
        <v>32.776</v>
      </c>
      <c r="I397" s="218"/>
      <c r="J397" s="214"/>
      <c r="K397" s="214"/>
      <c r="L397" s="219"/>
      <c r="M397" s="220"/>
      <c r="N397" s="221"/>
      <c r="O397" s="221"/>
      <c r="P397" s="221"/>
      <c r="Q397" s="221"/>
      <c r="R397" s="221"/>
      <c r="S397" s="221"/>
      <c r="T397" s="222"/>
      <c r="AT397" s="223" t="s">
        <v>150</v>
      </c>
      <c r="AU397" s="223" t="s">
        <v>83</v>
      </c>
      <c r="AV397" s="12" t="s">
        <v>83</v>
      </c>
      <c r="AW397" s="12" t="s">
        <v>36</v>
      </c>
      <c r="AX397" s="12" t="s">
        <v>73</v>
      </c>
      <c r="AY397" s="223" t="s">
        <v>140</v>
      </c>
    </row>
    <row r="398" spans="2:51" s="12" customFormat="1" ht="36">
      <c r="B398" s="213"/>
      <c r="C398" s="214"/>
      <c r="D398" s="200" t="s">
        <v>150</v>
      </c>
      <c r="E398" s="215" t="s">
        <v>21</v>
      </c>
      <c r="F398" s="216" t="s">
        <v>574</v>
      </c>
      <c r="G398" s="214"/>
      <c r="H398" s="217">
        <v>21.338</v>
      </c>
      <c r="I398" s="218"/>
      <c r="J398" s="214"/>
      <c r="K398" s="214"/>
      <c r="L398" s="219"/>
      <c r="M398" s="220"/>
      <c r="N398" s="221"/>
      <c r="O398" s="221"/>
      <c r="P398" s="221"/>
      <c r="Q398" s="221"/>
      <c r="R398" s="221"/>
      <c r="S398" s="221"/>
      <c r="T398" s="222"/>
      <c r="AT398" s="223" t="s">
        <v>150</v>
      </c>
      <c r="AU398" s="223" t="s">
        <v>83</v>
      </c>
      <c r="AV398" s="12" t="s">
        <v>83</v>
      </c>
      <c r="AW398" s="12" t="s">
        <v>36</v>
      </c>
      <c r="AX398" s="12" t="s">
        <v>73</v>
      </c>
      <c r="AY398" s="223" t="s">
        <v>140</v>
      </c>
    </row>
    <row r="399" spans="2:51" s="12" customFormat="1" ht="12">
      <c r="B399" s="213"/>
      <c r="C399" s="214"/>
      <c r="D399" s="200" t="s">
        <v>150</v>
      </c>
      <c r="E399" s="215" t="s">
        <v>21</v>
      </c>
      <c r="F399" s="216" t="s">
        <v>575</v>
      </c>
      <c r="G399" s="214"/>
      <c r="H399" s="217">
        <v>3.346</v>
      </c>
      <c r="I399" s="218"/>
      <c r="J399" s="214"/>
      <c r="K399" s="214"/>
      <c r="L399" s="219"/>
      <c r="M399" s="220"/>
      <c r="N399" s="221"/>
      <c r="O399" s="221"/>
      <c r="P399" s="221"/>
      <c r="Q399" s="221"/>
      <c r="R399" s="221"/>
      <c r="S399" s="221"/>
      <c r="T399" s="222"/>
      <c r="AT399" s="223" t="s">
        <v>150</v>
      </c>
      <c r="AU399" s="223" t="s">
        <v>83</v>
      </c>
      <c r="AV399" s="12" t="s">
        <v>83</v>
      </c>
      <c r="AW399" s="12" t="s">
        <v>36</v>
      </c>
      <c r="AX399" s="12" t="s">
        <v>73</v>
      </c>
      <c r="AY399" s="223" t="s">
        <v>140</v>
      </c>
    </row>
    <row r="400" spans="2:51" s="12" customFormat="1" ht="36">
      <c r="B400" s="213"/>
      <c r="C400" s="214"/>
      <c r="D400" s="200" t="s">
        <v>150</v>
      </c>
      <c r="E400" s="215" t="s">
        <v>21</v>
      </c>
      <c r="F400" s="216" t="s">
        <v>576</v>
      </c>
      <c r="G400" s="214"/>
      <c r="H400" s="217">
        <v>20.573</v>
      </c>
      <c r="I400" s="218"/>
      <c r="J400" s="214"/>
      <c r="K400" s="214"/>
      <c r="L400" s="219"/>
      <c r="M400" s="220"/>
      <c r="N400" s="221"/>
      <c r="O400" s="221"/>
      <c r="P400" s="221"/>
      <c r="Q400" s="221"/>
      <c r="R400" s="221"/>
      <c r="S400" s="221"/>
      <c r="T400" s="222"/>
      <c r="AT400" s="223" t="s">
        <v>150</v>
      </c>
      <c r="AU400" s="223" t="s">
        <v>83</v>
      </c>
      <c r="AV400" s="12" t="s">
        <v>83</v>
      </c>
      <c r="AW400" s="12" t="s">
        <v>36</v>
      </c>
      <c r="AX400" s="12" t="s">
        <v>73</v>
      </c>
      <c r="AY400" s="223" t="s">
        <v>140</v>
      </c>
    </row>
    <row r="401" spans="2:51" s="12" customFormat="1" ht="12">
      <c r="B401" s="213"/>
      <c r="C401" s="214"/>
      <c r="D401" s="200" t="s">
        <v>150</v>
      </c>
      <c r="E401" s="215" t="s">
        <v>21</v>
      </c>
      <c r="F401" s="216" t="s">
        <v>577</v>
      </c>
      <c r="G401" s="214"/>
      <c r="H401" s="217">
        <v>6.76</v>
      </c>
      <c r="I401" s="218"/>
      <c r="J401" s="214"/>
      <c r="K401" s="214"/>
      <c r="L401" s="219"/>
      <c r="M401" s="220"/>
      <c r="N401" s="221"/>
      <c r="O401" s="221"/>
      <c r="P401" s="221"/>
      <c r="Q401" s="221"/>
      <c r="R401" s="221"/>
      <c r="S401" s="221"/>
      <c r="T401" s="222"/>
      <c r="AT401" s="223" t="s">
        <v>150</v>
      </c>
      <c r="AU401" s="223" t="s">
        <v>83</v>
      </c>
      <c r="AV401" s="12" t="s">
        <v>83</v>
      </c>
      <c r="AW401" s="12" t="s">
        <v>36</v>
      </c>
      <c r="AX401" s="12" t="s">
        <v>73</v>
      </c>
      <c r="AY401" s="223" t="s">
        <v>140</v>
      </c>
    </row>
    <row r="402" spans="2:51" s="12" customFormat="1" ht="12">
      <c r="B402" s="213"/>
      <c r="C402" s="214"/>
      <c r="D402" s="200" t="s">
        <v>150</v>
      </c>
      <c r="E402" s="215" t="s">
        <v>21</v>
      </c>
      <c r="F402" s="216" t="s">
        <v>578</v>
      </c>
      <c r="G402" s="214"/>
      <c r="H402" s="217">
        <v>3.99</v>
      </c>
      <c r="I402" s="218"/>
      <c r="J402" s="214"/>
      <c r="K402" s="214"/>
      <c r="L402" s="219"/>
      <c r="M402" s="220"/>
      <c r="N402" s="221"/>
      <c r="O402" s="221"/>
      <c r="P402" s="221"/>
      <c r="Q402" s="221"/>
      <c r="R402" s="221"/>
      <c r="S402" s="221"/>
      <c r="T402" s="222"/>
      <c r="AT402" s="223" t="s">
        <v>150</v>
      </c>
      <c r="AU402" s="223" t="s">
        <v>83</v>
      </c>
      <c r="AV402" s="12" t="s">
        <v>83</v>
      </c>
      <c r="AW402" s="12" t="s">
        <v>36</v>
      </c>
      <c r="AX402" s="12" t="s">
        <v>73</v>
      </c>
      <c r="AY402" s="223" t="s">
        <v>140</v>
      </c>
    </row>
    <row r="403" spans="2:51" s="12" customFormat="1" ht="36">
      <c r="B403" s="213"/>
      <c r="C403" s="214"/>
      <c r="D403" s="200" t="s">
        <v>150</v>
      </c>
      <c r="E403" s="215" t="s">
        <v>21</v>
      </c>
      <c r="F403" s="216" t="s">
        <v>579</v>
      </c>
      <c r="G403" s="214"/>
      <c r="H403" s="217">
        <v>15.06</v>
      </c>
      <c r="I403" s="218"/>
      <c r="J403" s="214"/>
      <c r="K403" s="214"/>
      <c r="L403" s="219"/>
      <c r="M403" s="220"/>
      <c r="N403" s="221"/>
      <c r="O403" s="221"/>
      <c r="P403" s="221"/>
      <c r="Q403" s="221"/>
      <c r="R403" s="221"/>
      <c r="S403" s="221"/>
      <c r="T403" s="222"/>
      <c r="AT403" s="223" t="s">
        <v>150</v>
      </c>
      <c r="AU403" s="223" t="s">
        <v>83</v>
      </c>
      <c r="AV403" s="12" t="s">
        <v>83</v>
      </c>
      <c r="AW403" s="12" t="s">
        <v>36</v>
      </c>
      <c r="AX403" s="12" t="s">
        <v>73</v>
      </c>
      <c r="AY403" s="223" t="s">
        <v>140</v>
      </c>
    </row>
    <row r="404" spans="2:51" s="12" customFormat="1" ht="12">
      <c r="B404" s="213"/>
      <c r="C404" s="214"/>
      <c r="D404" s="200" t="s">
        <v>150</v>
      </c>
      <c r="E404" s="215" t="s">
        <v>21</v>
      </c>
      <c r="F404" s="216" t="s">
        <v>580</v>
      </c>
      <c r="G404" s="214"/>
      <c r="H404" s="217">
        <v>4.62</v>
      </c>
      <c r="I404" s="218"/>
      <c r="J404" s="214"/>
      <c r="K404" s="214"/>
      <c r="L404" s="219"/>
      <c r="M404" s="220"/>
      <c r="N404" s="221"/>
      <c r="O404" s="221"/>
      <c r="P404" s="221"/>
      <c r="Q404" s="221"/>
      <c r="R404" s="221"/>
      <c r="S404" s="221"/>
      <c r="T404" s="222"/>
      <c r="AT404" s="223" t="s">
        <v>150</v>
      </c>
      <c r="AU404" s="223" t="s">
        <v>83</v>
      </c>
      <c r="AV404" s="12" t="s">
        <v>83</v>
      </c>
      <c r="AW404" s="12" t="s">
        <v>36</v>
      </c>
      <c r="AX404" s="12" t="s">
        <v>73</v>
      </c>
      <c r="AY404" s="223" t="s">
        <v>140</v>
      </c>
    </row>
    <row r="405" spans="2:51" s="12" customFormat="1" ht="12">
      <c r="B405" s="213"/>
      <c r="C405" s="214"/>
      <c r="D405" s="200" t="s">
        <v>150</v>
      </c>
      <c r="E405" s="215" t="s">
        <v>21</v>
      </c>
      <c r="F405" s="216" t="s">
        <v>581</v>
      </c>
      <c r="G405" s="214"/>
      <c r="H405" s="217">
        <v>4.928</v>
      </c>
      <c r="I405" s="218"/>
      <c r="J405" s="214"/>
      <c r="K405" s="214"/>
      <c r="L405" s="219"/>
      <c r="M405" s="220"/>
      <c r="N405" s="221"/>
      <c r="O405" s="221"/>
      <c r="P405" s="221"/>
      <c r="Q405" s="221"/>
      <c r="R405" s="221"/>
      <c r="S405" s="221"/>
      <c r="T405" s="222"/>
      <c r="AT405" s="223" t="s">
        <v>150</v>
      </c>
      <c r="AU405" s="223" t="s">
        <v>83</v>
      </c>
      <c r="AV405" s="12" t="s">
        <v>83</v>
      </c>
      <c r="AW405" s="12" t="s">
        <v>36</v>
      </c>
      <c r="AX405" s="12" t="s">
        <v>73</v>
      </c>
      <c r="AY405" s="223" t="s">
        <v>140</v>
      </c>
    </row>
    <row r="406" spans="2:51" s="12" customFormat="1" ht="12">
      <c r="B406" s="213"/>
      <c r="C406" s="214"/>
      <c r="D406" s="200" t="s">
        <v>150</v>
      </c>
      <c r="E406" s="215" t="s">
        <v>21</v>
      </c>
      <c r="F406" s="216" t="s">
        <v>582</v>
      </c>
      <c r="G406" s="214"/>
      <c r="H406" s="217">
        <v>2.925</v>
      </c>
      <c r="I406" s="218"/>
      <c r="J406" s="214"/>
      <c r="K406" s="214"/>
      <c r="L406" s="219"/>
      <c r="M406" s="220"/>
      <c r="N406" s="221"/>
      <c r="O406" s="221"/>
      <c r="P406" s="221"/>
      <c r="Q406" s="221"/>
      <c r="R406" s="221"/>
      <c r="S406" s="221"/>
      <c r="T406" s="222"/>
      <c r="AT406" s="223" t="s">
        <v>150</v>
      </c>
      <c r="AU406" s="223" t="s">
        <v>83</v>
      </c>
      <c r="AV406" s="12" t="s">
        <v>83</v>
      </c>
      <c r="AW406" s="12" t="s">
        <v>36</v>
      </c>
      <c r="AX406" s="12" t="s">
        <v>73</v>
      </c>
      <c r="AY406" s="223" t="s">
        <v>140</v>
      </c>
    </row>
    <row r="407" spans="2:51" s="13" customFormat="1" ht="12">
      <c r="B407" s="224"/>
      <c r="C407" s="225"/>
      <c r="D407" s="200" t="s">
        <v>150</v>
      </c>
      <c r="E407" s="226" t="s">
        <v>21</v>
      </c>
      <c r="F407" s="227" t="s">
        <v>155</v>
      </c>
      <c r="G407" s="225"/>
      <c r="H407" s="228">
        <v>128.904</v>
      </c>
      <c r="I407" s="229"/>
      <c r="J407" s="225"/>
      <c r="K407" s="225"/>
      <c r="L407" s="230"/>
      <c r="M407" s="231"/>
      <c r="N407" s="232"/>
      <c r="O407" s="232"/>
      <c r="P407" s="232"/>
      <c r="Q407" s="232"/>
      <c r="R407" s="232"/>
      <c r="S407" s="232"/>
      <c r="T407" s="233"/>
      <c r="AT407" s="234" t="s">
        <v>150</v>
      </c>
      <c r="AU407" s="234" t="s">
        <v>83</v>
      </c>
      <c r="AV407" s="13" t="s">
        <v>146</v>
      </c>
      <c r="AW407" s="13" t="s">
        <v>36</v>
      </c>
      <c r="AX407" s="13" t="s">
        <v>81</v>
      </c>
      <c r="AY407" s="234" t="s">
        <v>140</v>
      </c>
    </row>
    <row r="408" spans="2:65" s="1" customFormat="1" ht="34.2" customHeight="1">
      <c r="B408" s="40"/>
      <c r="C408" s="188" t="s">
        <v>583</v>
      </c>
      <c r="D408" s="188" t="s">
        <v>142</v>
      </c>
      <c r="E408" s="189" t="s">
        <v>584</v>
      </c>
      <c r="F408" s="190" t="s">
        <v>585</v>
      </c>
      <c r="G408" s="191" t="s">
        <v>189</v>
      </c>
      <c r="H408" s="192">
        <v>1.125</v>
      </c>
      <c r="I408" s="193"/>
      <c r="J408" s="194">
        <f>ROUND(I408*H408,2)</f>
        <v>0</v>
      </c>
      <c r="K408" s="190" t="s">
        <v>145</v>
      </c>
      <c r="L408" s="60"/>
      <c r="M408" s="195" t="s">
        <v>21</v>
      </c>
      <c r="N408" s="196" t="s">
        <v>44</v>
      </c>
      <c r="O408" s="41"/>
      <c r="P408" s="197">
        <f>O408*H408</f>
        <v>0</v>
      </c>
      <c r="Q408" s="197">
        <v>0</v>
      </c>
      <c r="R408" s="197">
        <f>Q408*H408</f>
        <v>0</v>
      </c>
      <c r="S408" s="197">
        <v>0</v>
      </c>
      <c r="T408" s="198">
        <f>S408*H408</f>
        <v>0</v>
      </c>
      <c r="AR408" s="23" t="s">
        <v>242</v>
      </c>
      <c r="AT408" s="23" t="s">
        <v>142</v>
      </c>
      <c r="AU408" s="23" t="s">
        <v>83</v>
      </c>
      <c r="AY408" s="23" t="s">
        <v>140</v>
      </c>
      <c r="BE408" s="199">
        <f>IF(N408="základní",J408,0)</f>
        <v>0</v>
      </c>
      <c r="BF408" s="199">
        <f>IF(N408="snížená",J408,0)</f>
        <v>0</v>
      </c>
      <c r="BG408" s="199">
        <f>IF(N408="zákl. přenesená",J408,0)</f>
        <v>0</v>
      </c>
      <c r="BH408" s="199">
        <f>IF(N408="sníž. přenesená",J408,0)</f>
        <v>0</v>
      </c>
      <c r="BI408" s="199">
        <f>IF(N408="nulová",J408,0)</f>
        <v>0</v>
      </c>
      <c r="BJ408" s="23" t="s">
        <v>81</v>
      </c>
      <c r="BK408" s="199">
        <f>ROUND(I408*H408,2)</f>
        <v>0</v>
      </c>
      <c r="BL408" s="23" t="s">
        <v>242</v>
      </c>
      <c r="BM408" s="23" t="s">
        <v>586</v>
      </c>
    </row>
    <row r="409" spans="2:47" s="1" customFormat="1" ht="144">
      <c r="B409" s="40"/>
      <c r="C409" s="62"/>
      <c r="D409" s="200" t="s">
        <v>148</v>
      </c>
      <c r="E409" s="62"/>
      <c r="F409" s="201" t="s">
        <v>587</v>
      </c>
      <c r="G409" s="62"/>
      <c r="H409" s="62"/>
      <c r="I409" s="159"/>
      <c r="J409" s="62"/>
      <c r="K409" s="62"/>
      <c r="L409" s="60"/>
      <c r="M409" s="202"/>
      <c r="N409" s="41"/>
      <c r="O409" s="41"/>
      <c r="P409" s="41"/>
      <c r="Q409" s="41"/>
      <c r="R409" s="41"/>
      <c r="S409" s="41"/>
      <c r="T409" s="77"/>
      <c r="AT409" s="23" t="s">
        <v>148</v>
      </c>
      <c r="AU409" s="23" t="s">
        <v>83</v>
      </c>
    </row>
    <row r="410" spans="2:63" s="10" customFormat="1" ht="29.85" customHeight="1">
      <c r="B410" s="172"/>
      <c r="C410" s="173"/>
      <c r="D410" s="174" t="s">
        <v>72</v>
      </c>
      <c r="E410" s="186" t="s">
        <v>588</v>
      </c>
      <c r="F410" s="186" t="s">
        <v>589</v>
      </c>
      <c r="G410" s="173"/>
      <c r="H410" s="173"/>
      <c r="I410" s="176"/>
      <c r="J410" s="187">
        <f>BK410</f>
        <v>0</v>
      </c>
      <c r="K410" s="173"/>
      <c r="L410" s="178"/>
      <c r="M410" s="179"/>
      <c r="N410" s="180"/>
      <c r="O410" s="180"/>
      <c r="P410" s="181">
        <f>SUM(P411:P417)</f>
        <v>0</v>
      </c>
      <c r="Q410" s="180"/>
      <c r="R410" s="181">
        <f>SUM(R411:R417)</f>
        <v>0.03255954</v>
      </c>
      <c r="S410" s="180"/>
      <c r="T410" s="182">
        <f>SUM(T411:T417)</f>
        <v>0.0470535</v>
      </c>
      <c r="AR410" s="183" t="s">
        <v>83</v>
      </c>
      <c r="AT410" s="184" t="s">
        <v>72</v>
      </c>
      <c r="AU410" s="184" t="s">
        <v>81</v>
      </c>
      <c r="AY410" s="183" t="s">
        <v>140</v>
      </c>
      <c r="BK410" s="185">
        <f>SUM(BK411:BK417)</f>
        <v>0</v>
      </c>
    </row>
    <row r="411" spans="2:65" s="1" customFormat="1" ht="45.6" customHeight="1">
      <c r="B411" s="40"/>
      <c r="C411" s="188" t="s">
        <v>590</v>
      </c>
      <c r="D411" s="188" t="s">
        <v>142</v>
      </c>
      <c r="E411" s="189" t="s">
        <v>591</v>
      </c>
      <c r="F411" s="190" t="s">
        <v>592</v>
      </c>
      <c r="G411" s="191" t="s">
        <v>91</v>
      </c>
      <c r="H411" s="192">
        <v>1.482</v>
      </c>
      <c r="I411" s="193"/>
      <c r="J411" s="194">
        <f>ROUND(I411*H411,2)</f>
        <v>0</v>
      </c>
      <c r="K411" s="190" t="s">
        <v>145</v>
      </c>
      <c r="L411" s="60"/>
      <c r="M411" s="195" t="s">
        <v>21</v>
      </c>
      <c r="N411" s="196" t="s">
        <v>44</v>
      </c>
      <c r="O411" s="41"/>
      <c r="P411" s="197">
        <f>O411*H411</f>
        <v>0</v>
      </c>
      <c r="Q411" s="197">
        <v>0.02197</v>
      </c>
      <c r="R411" s="197">
        <f>Q411*H411</f>
        <v>0.03255954</v>
      </c>
      <c r="S411" s="197">
        <v>0</v>
      </c>
      <c r="T411" s="198">
        <f>S411*H411</f>
        <v>0</v>
      </c>
      <c r="AR411" s="23" t="s">
        <v>242</v>
      </c>
      <c r="AT411" s="23" t="s">
        <v>142</v>
      </c>
      <c r="AU411" s="23" t="s">
        <v>83</v>
      </c>
      <c r="AY411" s="23" t="s">
        <v>140</v>
      </c>
      <c r="BE411" s="199">
        <f>IF(N411="základní",J411,0)</f>
        <v>0</v>
      </c>
      <c r="BF411" s="199">
        <f>IF(N411="snížená",J411,0)</f>
        <v>0</v>
      </c>
      <c r="BG411" s="199">
        <f>IF(N411="zákl. přenesená",J411,0)</f>
        <v>0</v>
      </c>
      <c r="BH411" s="199">
        <f>IF(N411="sníž. přenesená",J411,0)</f>
        <v>0</v>
      </c>
      <c r="BI411" s="199">
        <f>IF(N411="nulová",J411,0)</f>
        <v>0</v>
      </c>
      <c r="BJ411" s="23" t="s">
        <v>81</v>
      </c>
      <c r="BK411" s="199">
        <f>ROUND(I411*H411,2)</f>
        <v>0</v>
      </c>
      <c r="BL411" s="23" t="s">
        <v>242</v>
      </c>
      <c r="BM411" s="23" t="s">
        <v>593</v>
      </c>
    </row>
    <row r="412" spans="2:47" s="1" customFormat="1" ht="192">
      <c r="B412" s="40"/>
      <c r="C412" s="62"/>
      <c r="D412" s="200" t="s">
        <v>148</v>
      </c>
      <c r="E412" s="62"/>
      <c r="F412" s="201" t="s">
        <v>594</v>
      </c>
      <c r="G412" s="62"/>
      <c r="H412" s="62"/>
      <c r="I412" s="159"/>
      <c r="J412" s="62"/>
      <c r="K412" s="62"/>
      <c r="L412" s="60"/>
      <c r="M412" s="202"/>
      <c r="N412" s="41"/>
      <c r="O412" s="41"/>
      <c r="P412" s="41"/>
      <c r="Q412" s="41"/>
      <c r="R412" s="41"/>
      <c r="S412" s="41"/>
      <c r="T412" s="77"/>
      <c r="AT412" s="23" t="s">
        <v>148</v>
      </c>
      <c r="AU412" s="23" t="s">
        <v>83</v>
      </c>
    </row>
    <row r="413" spans="2:65" s="1" customFormat="1" ht="22.8" customHeight="1">
      <c r="B413" s="40"/>
      <c r="C413" s="188" t="s">
        <v>595</v>
      </c>
      <c r="D413" s="188" t="s">
        <v>142</v>
      </c>
      <c r="E413" s="189" t="s">
        <v>596</v>
      </c>
      <c r="F413" s="190" t="s">
        <v>597</v>
      </c>
      <c r="G413" s="191" t="s">
        <v>91</v>
      </c>
      <c r="H413" s="192">
        <v>1.482</v>
      </c>
      <c r="I413" s="193"/>
      <c r="J413" s="194">
        <f>ROUND(I413*H413,2)</f>
        <v>0</v>
      </c>
      <c r="K413" s="190" t="s">
        <v>145</v>
      </c>
      <c r="L413" s="60"/>
      <c r="M413" s="195" t="s">
        <v>21</v>
      </c>
      <c r="N413" s="196" t="s">
        <v>44</v>
      </c>
      <c r="O413" s="41"/>
      <c r="P413" s="197">
        <f>O413*H413</f>
        <v>0</v>
      </c>
      <c r="Q413" s="197">
        <v>0</v>
      </c>
      <c r="R413" s="197">
        <f>Q413*H413</f>
        <v>0</v>
      </c>
      <c r="S413" s="197">
        <v>0.03175</v>
      </c>
      <c r="T413" s="198">
        <f>S413*H413</f>
        <v>0.0470535</v>
      </c>
      <c r="AR413" s="23" t="s">
        <v>242</v>
      </c>
      <c r="AT413" s="23" t="s">
        <v>142</v>
      </c>
      <c r="AU413" s="23" t="s">
        <v>83</v>
      </c>
      <c r="AY413" s="23" t="s">
        <v>140</v>
      </c>
      <c r="BE413" s="199">
        <f>IF(N413="základní",J413,0)</f>
        <v>0</v>
      </c>
      <c r="BF413" s="199">
        <f>IF(N413="snížená",J413,0)</f>
        <v>0</v>
      </c>
      <c r="BG413" s="199">
        <f>IF(N413="zákl. přenesená",J413,0)</f>
        <v>0</v>
      </c>
      <c r="BH413" s="199">
        <f>IF(N413="sníž. přenesená",J413,0)</f>
        <v>0</v>
      </c>
      <c r="BI413" s="199">
        <f>IF(N413="nulová",J413,0)</f>
        <v>0</v>
      </c>
      <c r="BJ413" s="23" t="s">
        <v>81</v>
      </c>
      <c r="BK413" s="199">
        <f>ROUND(I413*H413,2)</f>
        <v>0</v>
      </c>
      <c r="BL413" s="23" t="s">
        <v>242</v>
      </c>
      <c r="BM413" s="23" t="s">
        <v>598</v>
      </c>
    </row>
    <row r="414" spans="2:47" s="1" customFormat="1" ht="72">
      <c r="B414" s="40"/>
      <c r="C414" s="62"/>
      <c r="D414" s="200" t="s">
        <v>148</v>
      </c>
      <c r="E414" s="62"/>
      <c r="F414" s="201" t="s">
        <v>599</v>
      </c>
      <c r="G414" s="62"/>
      <c r="H414" s="62"/>
      <c r="I414" s="159"/>
      <c r="J414" s="62"/>
      <c r="K414" s="62"/>
      <c r="L414" s="60"/>
      <c r="M414" s="202"/>
      <c r="N414" s="41"/>
      <c r="O414" s="41"/>
      <c r="P414" s="41"/>
      <c r="Q414" s="41"/>
      <c r="R414" s="41"/>
      <c r="S414" s="41"/>
      <c r="T414" s="77"/>
      <c r="AT414" s="23" t="s">
        <v>148</v>
      </c>
      <c r="AU414" s="23" t="s">
        <v>83</v>
      </c>
    </row>
    <row r="415" spans="2:51" s="12" customFormat="1" ht="12">
      <c r="B415" s="213"/>
      <c r="C415" s="214"/>
      <c r="D415" s="200" t="s">
        <v>150</v>
      </c>
      <c r="E415" s="215" t="s">
        <v>21</v>
      </c>
      <c r="F415" s="216" t="s">
        <v>600</v>
      </c>
      <c r="G415" s="214"/>
      <c r="H415" s="217">
        <v>1.482</v>
      </c>
      <c r="I415" s="218"/>
      <c r="J415" s="214"/>
      <c r="K415" s="214"/>
      <c r="L415" s="219"/>
      <c r="M415" s="220"/>
      <c r="N415" s="221"/>
      <c r="O415" s="221"/>
      <c r="P415" s="221"/>
      <c r="Q415" s="221"/>
      <c r="R415" s="221"/>
      <c r="S415" s="221"/>
      <c r="T415" s="222"/>
      <c r="AT415" s="223" t="s">
        <v>150</v>
      </c>
      <c r="AU415" s="223" t="s">
        <v>83</v>
      </c>
      <c r="AV415" s="12" t="s">
        <v>83</v>
      </c>
      <c r="AW415" s="12" t="s">
        <v>36</v>
      </c>
      <c r="AX415" s="12" t="s">
        <v>81</v>
      </c>
      <c r="AY415" s="223" t="s">
        <v>140</v>
      </c>
    </row>
    <row r="416" spans="2:65" s="1" customFormat="1" ht="57" customHeight="1">
      <c r="B416" s="40"/>
      <c r="C416" s="188" t="s">
        <v>601</v>
      </c>
      <c r="D416" s="188" t="s">
        <v>142</v>
      </c>
      <c r="E416" s="189" t="s">
        <v>602</v>
      </c>
      <c r="F416" s="190" t="s">
        <v>603</v>
      </c>
      <c r="G416" s="191" t="s">
        <v>189</v>
      </c>
      <c r="H416" s="192">
        <v>0.033</v>
      </c>
      <c r="I416" s="193"/>
      <c r="J416" s="194">
        <f>ROUND(I416*H416,2)</f>
        <v>0</v>
      </c>
      <c r="K416" s="190" t="s">
        <v>145</v>
      </c>
      <c r="L416" s="60"/>
      <c r="M416" s="195" t="s">
        <v>21</v>
      </c>
      <c r="N416" s="196" t="s">
        <v>44</v>
      </c>
      <c r="O416" s="41"/>
      <c r="P416" s="197">
        <f>O416*H416</f>
        <v>0</v>
      </c>
      <c r="Q416" s="197">
        <v>0</v>
      </c>
      <c r="R416" s="197">
        <f>Q416*H416</f>
        <v>0</v>
      </c>
      <c r="S416" s="197">
        <v>0</v>
      </c>
      <c r="T416" s="198">
        <f>S416*H416</f>
        <v>0</v>
      </c>
      <c r="AR416" s="23" t="s">
        <v>242</v>
      </c>
      <c r="AT416" s="23" t="s">
        <v>142</v>
      </c>
      <c r="AU416" s="23" t="s">
        <v>83</v>
      </c>
      <c r="AY416" s="23" t="s">
        <v>140</v>
      </c>
      <c r="BE416" s="199">
        <f>IF(N416="základní",J416,0)</f>
        <v>0</v>
      </c>
      <c r="BF416" s="199">
        <f>IF(N416="snížená",J416,0)</f>
        <v>0</v>
      </c>
      <c r="BG416" s="199">
        <f>IF(N416="zákl. přenesená",J416,0)</f>
        <v>0</v>
      </c>
      <c r="BH416" s="199">
        <f>IF(N416="sníž. přenesená",J416,0)</f>
        <v>0</v>
      </c>
      <c r="BI416" s="199">
        <f>IF(N416="nulová",J416,0)</f>
        <v>0</v>
      </c>
      <c r="BJ416" s="23" t="s">
        <v>81</v>
      </c>
      <c r="BK416" s="199">
        <f>ROUND(I416*H416,2)</f>
        <v>0</v>
      </c>
      <c r="BL416" s="23" t="s">
        <v>242</v>
      </c>
      <c r="BM416" s="23" t="s">
        <v>604</v>
      </c>
    </row>
    <row r="417" spans="2:47" s="1" customFormat="1" ht="156">
      <c r="B417" s="40"/>
      <c r="C417" s="62"/>
      <c r="D417" s="200" t="s">
        <v>148</v>
      </c>
      <c r="E417" s="62"/>
      <c r="F417" s="201" t="s">
        <v>605</v>
      </c>
      <c r="G417" s="62"/>
      <c r="H417" s="62"/>
      <c r="I417" s="159"/>
      <c r="J417" s="62"/>
      <c r="K417" s="62"/>
      <c r="L417" s="60"/>
      <c r="M417" s="202"/>
      <c r="N417" s="41"/>
      <c r="O417" s="41"/>
      <c r="P417" s="41"/>
      <c r="Q417" s="41"/>
      <c r="R417" s="41"/>
      <c r="S417" s="41"/>
      <c r="T417" s="77"/>
      <c r="AT417" s="23" t="s">
        <v>148</v>
      </c>
      <c r="AU417" s="23" t="s">
        <v>83</v>
      </c>
    </row>
    <row r="418" spans="2:63" s="10" customFormat="1" ht="29.85" customHeight="1">
      <c r="B418" s="172"/>
      <c r="C418" s="173"/>
      <c r="D418" s="174" t="s">
        <v>72</v>
      </c>
      <c r="E418" s="186" t="s">
        <v>606</v>
      </c>
      <c r="F418" s="186" t="s">
        <v>607</v>
      </c>
      <c r="G418" s="173"/>
      <c r="H418" s="173"/>
      <c r="I418" s="176"/>
      <c r="J418" s="187">
        <f>BK418</f>
        <v>0</v>
      </c>
      <c r="K418" s="173"/>
      <c r="L418" s="178"/>
      <c r="M418" s="179"/>
      <c r="N418" s="180"/>
      <c r="O418" s="180"/>
      <c r="P418" s="181">
        <f>SUM(P419:P434)</f>
        <v>0</v>
      </c>
      <c r="Q418" s="180"/>
      <c r="R418" s="181">
        <f>SUM(R419:R434)</f>
        <v>0.9196821999999999</v>
      </c>
      <c r="S418" s="180"/>
      <c r="T418" s="182">
        <f>SUM(T419:T434)</f>
        <v>0</v>
      </c>
      <c r="AR418" s="183" t="s">
        <v>83</v>
      </c>
      <c r="AT418" s="184" t="s">
        <v>72</v>
      </c>
      <c r="AU418" s="184" t="s">
        <v>81</v>
      </c>
      <c r="AY418" s="183" t="s">
        <v>140</v>
      </c>
      <c r="BK418" s="185">
        <f>SUM(BK419:BK434)</f>
        <v>0</v>
      </c>
    </row>
    <row r="419" spans="2:65" s="1" customFormat="1" ht="34.2" customHeight="1">
      <c r="B419" s="40"/>
      <c r="C419" s="188" t="s">
        <v>608</v>
      </c>
      <c r="D419" s="188" t="s">
        <v>142</v>
      </c>
      <c r="E419" s="189" t="s">
        <v>609</v>
      </c>
      <c r="F419" s="190" t="s">
        <v>610</v>
      </c>
      <c r="G419" s="191" t="s">
        <v>91</v>
      </c>
      <c r="H419" s="192">
        <v>36.905</v>
      </c>
      <c r="I419" s="193"/>
      <c r="J419" s="194">
        <f>ROUND(I419*H419,2)</f>
        <v>0</v>
      </c>
      <c r="K419" s="190" t="s">
        <v>145</v>
      </c>
      <c r="L419" s="60"/>
      <c r="M419" s="195" t="s">
        <v>21</v>
      </c>
      <c r="N419" s="196" t="s">
        <v>44</v>
      </c>
      <c r="O419" s="41"/>
      <c r="P419" s="197">
        <f>O419*H419</f>
        <v>0</v>
      </c>
      <c r="Q419" s="197">
        <v>0.0038</v>
      </c>
      <c r="R419" s="197">
        <f>Q419*H419</f>
        <v>0.140239</v>
      </c>
      <c r="S419" s="197">
        <v>0</v>
      </c>
      <c r="T419" s="198">
        <f>S419*H419</f>
        <v>0</v>
      </c>
      <c r="AR419" s="23" t="s">
        <v>242</v>
      </c>
      <c r="AT419" s="23" t="s">
        <v>142</v>
      </c>
      <c r="AU419" s="23" t="s">
        <v>83</v>
      </c>
      <c r="AY419" s="23" t="s">
        <v>140</v>
      </c>
      <c r="BE419" s="199">
        <f>IF(N419="základní",J419,0)</f>
        <v>0</v>
      </c>
      <c r="BF419" s="199">
        <f>IF(N419="snížená",J419,0)</f>
        <v>0</v>
      </c>
      <c r="BG419" s="199">
        <f>IF(N419="zákl. přenesená",J419,0)</f>
        <v>0</v>
      </c>
      <c r="BH419" s="199">
        <f>IF(N419="sníž. přenesená",J419,0)</f>
        <v>0</v>
      </c>
      <c r="BI419" s="199">
        <f>IF(N419="nulová",J419,0)</f>
        <v>0</v>
      </c>
      <c r="BJ419" s="23" t="s">
        <v>81</v>
      </c>
      <c r="BK419" s="199">
        <f>ROUND(I419*H419,2)</f>
        <v>0</v>
      </c>
      <c r="BL419" s="23" t="s">
        <v>242</v>
      </c>
      <c r="BM419" s="23" t="s">
        <v>611</v>
      </c>
    </row>
    <row r="420" spans="2:51" s="12" customFormat="1" ht="12">
      <c r="B420" s="213"/>
      <c r="C420" s="214"/>
      <c r="D420" s="200" t="s">
        <v>150</v>
      </c>
      <c r="E420" s="215" t="s">
        <v>21</v>
      </c>
      <c r="F420" s="216" t="s">
        <v>612</v>
      </c>
      <c r="G420" s="214"/>
      <c r="H420" s="217">
        <v>4.76</v>
      </c>
      <c r="I420" s="218"/>
      <c r="J420" s="214"/>
      <c r="K420" s="214"/>
      <c r="L420" s="219"/>
      <c r="M420" s="220"/>
      <c r="N420" s="221"/>
      <c r="O420" s="221"/>
      <c r="P420" s="221"/>
      <c r="Q420" s="221"/>
      <c r="R420" s="221"/>
      <c r="S420" s="221"/>
      <c r="T420" s="222"/>
      <c r="AT420" s="223" t="s">
        <v>150</v>
      </c>
      <c r="AU420" s="223" t="s">
        <v>83</v>
      </c>
      <c r="AV420" s="12" t="s">
        <v>83</v>
      </c>
      <c r="AW420" s="12" t="s">
        <v>36</v>
      </c>
      <c r="AX420" s="12" t="s">
        <v>73</v>
      </c>
      <c r="AY420" s="223" t="s">
        <v>140</v>
      </c>
    </row>
    <row r="421" spans="2:51" s="12" customFormat="1" ht="12">
      <c r="B421" s="213"/>
      <c r="C421" s="214"/>
      <c r="D421" s="200" t="s">
        <v>150</v>
      </c>
      <c r="E421" s="215" t="s">
        <v>21</v>
      </c>
      <c r="F421" s="216" t="s">
        <v>461</v>
      </c>
      <c r="G421" s="214"/>
      <c r="H421" s="217">
        <v>5.9</v>
      </c>
      <c r="I421" s="218"/>
      <c r="J421" s="214"/>
      <c r="K421" s="214"/>
      <c r="L421" s="219"/>
      <c r="M421" s="220"/>
      <c r="N421" s="221"/>
      <c r="O421" s="221"/>
      <c r="P421" s="221"/>
      <c r="Q421" s="221"/>
      <c r="R421" s="221"/>
      <c r="S421" s="221"/>
      <c r="T421" s="222"/>
      <c r="AT421" s="223" t="s">
        <v>150</v>
      </c>
      <c r="AU421" s="223" t="s">
        <v>83</v>
      </c>
      <c r="AV421" s="12" t="s">
        <v>83</v>
      </c>
      <c r="AW421" s="12" t="s">
        <v>36</v>
      </c>
      <c r="AX421" s="12" t="s">
        <v>73</v>
      </c>
      <c r="AY421" s="223" t="s">
        <v>140</v>
      </c>
    </row>
    <row r="422" spans="2:51" s="12" customFormat="1" ht="12">
      <c r="B422" s="213"/>
      <c r="C422" s="214"/>
      <c r="D422" s="200" t="s">
        <v>150</v>
      </c>
      <c r="E422" s="215" t="s">
        <v>21</v>
      </c>
      <c r="F422" s="216" t="s">
        <v>613</v>
      </c>
      <c r="G422" s="214"/>
      <c r="H422" s="217">
        <v>14.98</v>
      </c>
      <c r="I422" s="218"/>
      <c r="J422" s="214"/>
      <c r="K422" s="214"/>
      <c r="L422" s="219"/>
      <c r="M422" s="220"/>
      <c r="N422" s="221"/>
      <c r="O422" s="221"/>
      <c r="P422" s="221"/>
      <c r="Q422" s="221"/>
      <c r="R422" s="221"/>
      <c r="S422" s="221"/>
      <c r="T422" s="222"/>
      <c r="AT422" s="223" t="s">
        <v>150</v>
      </c>
      <c r="AU422" s="223" t="s">
        <v>83</v>
      </c>
      <c r="AV422" s="12" t="s">
        <v>83</v>
      </c>
      <c r="AW422" s="12" t="s">
        <v>36</v>
      </c>
      <c r="AX422" s="12" t="s">
        <v>73</v>
      </c>
      <c r="AY422" s="223" t="s">
        <v>140</v>
      </c>
    </row>
    <row r="423" spans="2:51" s="12" customFormat="1" ht="12">
      <c r="B423" s="213"/>
      <c r="C423" s="214"/>
      <c r="D423" s="200" t="s">
        <v>150</v>
      </c>
      <c r="E423" s="215" t="s">
        <v>21</v>
      </c>
      <c r="F423" s="216" t="s">
        <v>614</v>
      </c>
      <c r="G423" s="214"/>
      <c r="H423" s="217">
        <v>1.02</v>
      </c>
      <c r="I423" s="218"/>
      <c r="J423" s="214"/>
      <c r="K423" s="214"/>
      <c r="L423" s="219"/>
      <c r="M423" s="220"/>
      <c r="N423" s="221"/>
      <c r="O423" s="221"/>
      <c r="P423" s="221"/>
      <c r="Q423" s="221"/>
      <c r="R423" s="221"/>
      <c r="S423" s="221"/>
      <c r="T423" s="222"/>
      <c r="AT423" s="223" t="s">
        <v>150</v>
      </c>
      <c r="AU423" s="223" t="s">
        <v>83</v>
      </c>
      <c r="AV423" s="12" t="s">
        <v>83</v>
      </c>
      <c r="AW423" s="12" t="s">
        <v>36</v>
      </c>
      <c r="AX423" s="12" t="s">
        <v>73</v>
      </c>
      <c r="AY423" s="223" t="s">
        <v>140</v>
      </c>
    </row>
    <row r="424" spans="2:51" s="11" customFormat="1" ht="12">
      <c r="B424" s="203"/>
      <c r="C424" s="204"/>
      <c r="D424" s="200" t="s">
        <v>150</v>
      </c>
      <c r="E424" s="205" t="s">
        <v>21</v>
      </c>
      <c r="F424" s="206" t="s">
        <v>615</v>
      </c>
      <c r="G424" s="204"/>
      <c r="H424" s="205" t="s">
        <v>21</v>
      </c>
      <c r="I424" s="207"/>
      <c r="J424" s="204"/>
      <c r="K424" s="204"/>
      <c r="L424" s="208"/>
      <c r="M424" s="209"/>
      <c r="N424" s="210"/>
      <c r="O424" s="210"/>
      <c r="P424" s="210"/>
      <c r="Q424" s="210"/>
      <c r="R424" s="210"/>
      <c r="S424" s="210"/>
      <c r="T424" s="211"/>
      <c r="AT424" s="212" t="s">
        <v>150</v>
      </c>
      <c r="AU424" s="212" t="s">
        <v>83</v>
      </c>
      <c r="AV424" s="11" t="s">
        <v>81</v>
      </c>
      <c r="AW424" s="11" t="s">
        <v>36</v>
      </c>
      <c r="AX424" s="11" t="s">
        <v>73</v>
      </c>
      <c r="AY424" s="212" t="s">
        <v>140</v>
      </c>
    </row>
    <row r="425" spans="2:51" s="12" customFormat="1" ht="12">
      <c r="B425" s="213"/>
      <c r="C425" s="214"/>
      <c r="D425" s="200" t="s">
        <v>150</v>
      </c>
      <c r="E425" s="215" t="s">
        <v>21</v>
      </c>
      <c r="F425" s="216" t="s">
        <v>616</v>
      </c>
      <c r="G425" s="214"/>
      <c r="H425" s="217">
        <v>2.328</v>
      </c>
      <c r="I425" s="218"/>
      <c r="J425" s="214"/>
      <c r="K425" s="214"/>
      <c r="L425" s="219"/>
      <c r="M425" s="220"/>
      <c r="N425" s="221"/>
      <c r="O425" s="221"/>
      <c r="P425" s="221"/>
      <c r="Q425" s="221"/>
      <c r="R425" s="221"/>
      <c r="S425" s="221"/>
      <c r="T425" s="222"/>
      <c r="AT425" s="223" t="s">
        <v>150</v>
      </c>
      <c r="AU425" s="223" t="s">
        <v>83</v>
      </c>
      <c r="AV425" s="12" t="s">
        <v>83</v>
      </c>
      <c r="AW425" s="12" t="s">
        <v>36</v>
      </c>
      <c r="AX425" s="12" t="s">
        <v>73</v>
      </c>
      <c r="AY425" s="223" t="s">
        <v>140</v>
      </c>
    </row>
    <row r="426" spans="2:51" s="12" customFormat="1" ht="12">
      <c r="B426" s="213"/>
      <c r="C426" s="214"/>
      <c r="D426" s="200" t="s">
        <v>150</v>
      </c>
      <c r="E426" s="215" t="s">
        <v>21</v>
      </c>
      <c r="F426" s="216" t="s">
        <v>617</v>
      </c>
      <c r="G426" s="214"/>
      <c r="H426" s="217">
        <v>4.689</v>
      </c>
      <c r="I426" s="218"/>
      <c r="J426" s="214"/>
      <c r="K426" s="214"/>
      <c r="L426" s="219"/>
      <c r="M426" s="220"/>
      <c r="N426" s="221"/>
      <c r="O426" s="221"/>
      <c r="P426" s="221"/>
      <c r="Q426" s="221"/>
      <c r="R426" s="221"/>
      <c r="S426" s="221"/>
      <c r="T426" s="222"/>
      <c r="AT426" s="223" t="s">
        <v>150</v>
      </c>
      <c r="AU426" s="223" t="s">
        <v>83</v>
      </c>
      <c r="AV426" s="12" t="s">
        <v>83</v>
      </c>
      <c r="AW426" s="12" t="s">
        <v>36</v>
      </c>
      <c r="AX426" s="12" t="s">
        <v>73</v>
      </c>
      <c r="AY426" s="223" t="s">
        <v>140</v>
      </c>
    </row>
    <row r="427" spans="2:51" s="12" customFormat="1" ht="12">
      <c r="B427" s="213"/>
      <c r="C427" s="214"/>
      <c r="D427" s="200" t="s">
        <v>150</v>
      </c>
      <c r="E427" s="215" t="s">
        <v>21</v>
      </c>
      <c r="F427" s="216" t="s">
        <v>618</v>
      </c>
      <c r="G427" s="214"/>
      <c r="H427" s="217">
        <v>1.743</v>
      </c>
      <c r="I427" s="218"/>
      <c r="J427" s="214"/>
      <c r="K427" s="214"/>
      <c r="L427" s="219"/>
      <c r="M427" s="220"/>
      <c r="N427" s="221"/>
      <c r="O427" s="221"/>
      <c r="P427" s="221"/>
      <c r="Q427" s="221"/>
      <c r="R427" s="221"/>
      <c r="S427" s="221"/>
      <c r="T427" s="222"/>
      <c r="AT427" s="223" t="s">
        <v>150</v>
      </c>
      <c r="AU427" s="223" t="s">
        <v>83</v>
      </c>
      <c r="AV427" s="12" t="s">
        <v>83</v>
      </c>
      <c r="AW427" s="12" t="s">
        <v>36</v>
      </c>
      <c r="AX427" s="12" t="s">
        <v>73</v>
      </c>
      <c r="AY427" s="223" t="s">
        <v>140</v>
      </c>
    </row>
    <row r="428" spans="2:51" s="12" customFormat="1" ht="12">
      <c r="B428" s="213"/>
      <c r="C428" s="214"/>
      <c r="D428" s="200" t="s">
        <v>150</v>
      </c>
      <c r="E428" s="215" t="s">
        <v>21</v>
      </c>
      <c r="F428" s="216" t="s">
        <v>619</v>
      </c>
      <c r="G428" s="214"/>
      <c r="H428" s="217">
        <v>1.485</v>
      </c>
      <c r="I428" s="218"/>
      <c r="J428" s="214"/>
      <c r="K428" s="214"/>
      <c r="L428" s="219"/>
      <c r="M428" s="220"/>
      <c r="N428" s="221"/>
      <c r="O428" s="221"/>
      <c r="P428" s="221"/>
      <c r="Q428" s="221"/>
      <c r="R428" s="221"/>
      <c r="S428" s="221"/>
      <c r="T428" s="222"/>
      <c r="AT428" s="223" t="s">
        <v>150</v>
      </c>
      <c r="AU428" s="223" t="s">
        <v>83</v>
      </c>
      <c r="AV428" s="12" t="s">
        <v>83</v>
      </c>
      <c r="AW428" s="12" t="s">
        <v>36</v>
      </c>
      <c r="AX428" s="12" t="s">
        <v>73</v>
      </c>
      <c r="AY428" s="223" t="s">
        <v>140</v>
      </c>
    </row>
    <row r="429" spans="2:51" s="13" customFormat="1" ht="12">
      <c r="B429" s="224"/>
      <c r="C429" s="225"/>
      <c r="D429" s="200" t="s">
        <v>150</v>
      </c>
      <c r="E429" s="226" t="s">
        <v>21</v>
      </c>
      <c r="F429" s="227" t="s">
        <v>155</v>
      </c>
      <c r="G429" s="225"/>
      <c r="H429" s="228">
        <v>36.905</v>
      </c>
      <c r="I429" s="229"/>
      <c r="J429" s="225"/>
      <c r="K429" s="225"/>
      <c r="L429" s="230"/>
      <c r="M429" s="231"/>
      <c r="N429" s="232"/>
      <c r="O429" s="232"/>
      <c r="P429" s="232"/>
      <c r="Q429" s="232"/>
      <c r="R429" s="232"/>
      <c r="S429" s="232"/>
      <c r="T429" s="233"/>
      <c r="AT429" s="234" t="s">
        <v>150</v>
      </c>
      <c r="AU429" s="234" t="s">
        <v>83</v>
      </c>
      <c r="AV429" s="13" t="s">
        <v>146</v>
      </c>
      <c r="AW429" s="13" t="s">
        <v>36</v>
      </c>
      <c r="AX429" s="13" t="s">
        <v>81</v>
      </c>
      <c r="AY429" s="234" t="s">
        <v>140</v>
      </c>
    </row>
    <row r="430" spans="2:65" s="1" customFormat="1" ht="14.4" customHeight="1">
      <c r="B430" s="40"/>
      <c r="C430" s="236" t="s">
        <v>620</v>
      </c>
      <c r="D430" s="236" t="s">
        <v>221</v>
      </c>
      <c r="E430" s="237" t="s">
        <v>621</v>
      </c>
      <c r="F430" s="238" t="s">
        <v>622</v>
      </c>
      <c r="G430" s="239" t="s">
        <v>91</v>
      </c>
      <c r="H430" s="240">
        <v>40.596</v>
      </c>
      <c r="I430" s="241"/>
      <c r="J430" s="242">
        <f>ROUND(I430*H430,2)</f>
        <v>0</v>
      </c>
      <c r="K430" s="238" t="s">
        <v>145</v>
      </c>
      <c r="L430" s="243"/>
      <c r="M430" s="244" t="s">
        <v>21</v>
      </c>
      <c r="N430" s="245" t="s">
        <v>44</v>
      </c>
      <c r="O430" s="41"/>
      <c r="P430" s="197">
        <f>O430*H430</f>
        <v>0</v>
      </c>
      <c r="Q430" s="197">
        <v>0.0192</v>
      </c>
      <c r="R430" s="197">
        <f>Q430*H430</f>
        <v>0.7794431999999999</v>
      </c>
      <c r="S430" s="197">
        <v>0</v>
      </c>
      <c r="T430" s="198">
        <f>S430*H430</f>
        <v>0</v>
      </c>
      <c r="AR430" s="23" t="s">
        <v>376</v>
      </c>
      <c r="AT430" s="23" t="s">
        <v>221</v>
      </c>
      <c r="AU430" s="23" t="s">
        <v>83</v>
      </c>
      <c r="AY430" s="23" t="s">
        <v>140</v>
      </c>
      <c r="BE430" s="199">
        <f>IF(N430="základní",J430,0)</f>
        <v>0</v>
      </c>
      <c r="BF430" s="199">
        <f>IF(N430="snížená",J430,0)</f>
        <v>0</v>
      </c>
      <c r="BG430" s="199">
        <f>IF(N430="zákl. přenesená",J430,0)</f>
        <v>0</v>
      </c>
      <c r="BH430" s="199">
        <f>IF(N430="sníž. přenesená",J430,0)</f>
        <v>0</v>
      </c>
      <c r="BI430" s="199">
        <f>IF(N430="nulová",J430,0)</f>
        <v>0</v>
      </c>
      <c r="BJ430" s="23" t="s">
        <v>81</v>
      </c>
      <c r="BK430" s="199">
        <f>ROUND(I430*H430,2)</f>
        <v>0</v>
      </c>
      <c r="BL430" s="23" t="s">
        <v>242</v>
      </c>
      <c r="BM430" s="23" t="s">
        <v>623</v>
      </c>
    </row>
    <row r="431" spans="2:51" s="12" customFormat="1" ht="12">
      <c r="B431" s="213"/>
      <c r="C431" s="214"/>
      <c r="D431" s="200" t="s">
        <v>150</v>
      </c>
      <c r="E431" s="215" t="s">
        <v>21</v>
      </c>
      <c r="F431" s="216" t="s">
        <v>624</v>
      </c>
      <c r="G431" s="214"/>
      <c r="H431" s="217">
        <v>36.905</v>
      </c>
      <c r="I431" s="218"/>
      <c r="J431" s="214"/>
      <c r="K431" s="214"/>
      <c r="L431" s="219"/>
      <c r="M431" s="220"/>
      <c r="N431" s="221"/>
      <c r="O431" s="221"/>
      <c r="P431" s="221"/>
      <c r="Q431" s="221"/>
      <c r="R431" s="221"/>
      <c r="S431" s="221"/>
      <c r="T431" s="222"/>
      <c r="AT431" s="223" t="s">
        <v>150</v>
      </c>
      <c r="AU431" s="223" t="s">
        <v>83</v>
      </c>
      <c r="AV431" s="12" t="s">
        <v>83</v>
      </c>
      <c r="AW431" s="12" t="s">
        <v>36</v>
      </c>
      <c r="AX431" s="12" t="s">
        <v>81</v>
      </c>
      <c r="AY431" s="223" t="s">
        <v>140</v>
      </c>
    </row>
    <row r="432" spans="2:51" s="12" customFormat="1" ht="12">
      <c r="B432" s="213"/>
      <c r="C432" s="214"/>
      <c r="D432" s="200" t="s">
        <v>150</v>
      </c>
      <c r="E432" s="214"/>
      <c r="F432" s="216" t="s">
        <v>625</v>
      </c>
      <c r="G432" s="214"/>
      <c r="H432" s="217">
        <v>40.596</v>
      </c>
      <c r="I432" s="218"/>
      <c r="J432" s="214"/>
      <c r="K432" s="214"/>
      <c r="L432" s="219"/>
      <c r="M432" s="220"/>
      <c r="N432" s="221"/>
      <c r="O432" s="221"/>
      <c r="P432" s="221"/>
      <c r="Q432" s="221"/>
      <c r="R432" s="221"/>
      <c r="S432" s="221"/>
      <c r="T432" s="222"/>
      <c r="AT432" s="223" t="s">
        <v>150</v>
      </c>
      <c r="AU432" s="223" t="s">
        <v>83</v>
      </c>
      <c r="AV432" s="12" t="s">
        <v>83</v>
      </c>
      <c r="AW432" s="12" t="s">
        <v>6</v>
      </c>
      <c r="AX432" s="12" t="s">
        <v>81</v>
      </c>
      <c r="AY432" s="223" t="s">
        <v>140</v>
      </c>
    </row>
    <row r="433" spans="2:65" s="1" customFormat="1" ht="34.2" customHeight="1">
      <c r="B433" s="40"/>
      <c r="C433" s="188" t="s">
        <v>626</v>
      </c>
      <c r="D433" s="188" t="s">
        <v>142</v>
      </c>
      <c r="E433" s="189" t="s">
        <v>627</v>
      </c>
      <c r="F433" s="190" t="s">
        <v>628</v>
      </c>
      <c r="G433" s="191" t="s">
        <v>189</v>
      </c>
      <c r="H433" s="192">
        <v>0.92</v>
      </c>
      <c r="I433" s="193"/>
      <c r="J433" s="194">
        <f>ROUND(I433*H433,2)</f>
        <v>0</v>
      </c>
      <c r="K433" s="190" t="s">
        <v>145</v>
      </c>
      <c r="L433" s="60"/>
      <c r="M433" s="195" t="s">
        <v>21</v>
      </c>
      <c r="N433" s="196" t="s">
        <v>44</v>
      </c>
      <c r="O433" s="41"/>
      <c r="P433" s="197">
        <f>O433*H433</f>
        <v>0</v>
      </c>
      <c r="Q433" s="197">
        <v>0</v>
      </c>
      <c r="R433" s="197">
        <f>Q433*H433</f>
        <v>0</v>
      </c>
      <c r="S433" s="197">
        <v>0</v>
      </c>
      <c r="T433" s="198">
        <f>S433*H433</f>
        <v>0</v>
      </c>
      <c r="AR433" s="23" t="s">
        <v>242</v>
      </c>
      <c r="AT433" s="23" t="s">
        <v>142</v>
      </c>
      <c r="AU433" s="23" t="s">
        <v>83</v>
      </c>
      <c r="AY433" s="23" t="s">
        <v>140</v>
      </c>
      <c r="BE433" s="199">
        <f>IF(N433="základní",J433,0)</f>
        <v>0</v>
      </c>
      <c r="BF433" s="199">
        <f>IF(N433="snížená",J433,0)</f>
        <v>0</v>
      </c>
      <c r="BG433" s="199">
        <f>IF(N433="zákl. přenesená",J433,0)</f>
        <v>0</v>
      </c>
      <c r="BH433" s="199">
        <f>IF(N433="sníž. přenesená",J433,0)</f>
        <v>0</v>
      </c>
      <c r="BI433" s="199">
        <f>IF(N433="nulová",J433,0)</f>
        <v>0</v>
      </c>
      <c r="BJ433" s="23" t="s">
        <v>81</v>
      </c>
      <c r="BK433" s="199">
        <f>ROUND(I433*H433,2)</f>
        <v>0</v>
      </c>
      <c r="BL433" s="23" t="s">
        <v>242</v>
      </c>
      <c r="BM433" s="23" t="s">
        <v>629</v>
      </c>
    </row>
    <row r="434" spans="2:47" s="1" customFormat="1" ht="144">
      <c r="B434" s="40"/>
      <c r="C434" s="62"/>
      <c r="D434" s="200" t="s">
        <v>148</v>
      </c>
      <c r="E434" s="62"/>
      <c r="F434" s="201" t="s">
        <v>587</v>
      </c>
      <c r="G434" s="62"/>
      <c r="H434" s="62"/>
      <c r="I434" s="159"/>
      <c r="J434" s="62"/>
      <c r="K434" s="62"/>
      <c r="L434" s="60"/>
      <c r="M434" s="202"/>
      <c r="N434" s="41"/>
      <c r="O434" s="41"/>
      <c r="P434" s="41"/>
      <c r="Q434" s="41"/>
      <c r="R434" s="41"/>
      <c r="S434" s="41"/>
      <c r="T434" s="77"/>
      <c r="AT434" s="23" t="s">
        <v>148</v>
      </c>
      <c r="AU434" s="23" t="s">
        <v>83</v>
      </c>
    </row>
    <row r="435" spans="2:63" s="10" customFormat="1" ht="29.85" customHeight="1">
      <c r="B435" s="172"/>
      <c r="C435" s="173"/>
      <c r="D435" s="174" t="s">
        <v>72</v>
      </c>
      <c r="E435" s="186" t="s">
        <v>630</v>
      </c>
      <c r="F435" s="186" t="s">
        <v>631</v>
      </c>
      <c r="G435" s="173"/>
      <c r="H435" s="173"/>
      <c r="I435" s="176"/>
      <c r="J435" s="187">
        <f>BK435</f>
        <v>0</v>
      </c>
      <c r="K435" s="173"/>
      <c r="L435" s="178"/>
      <c r="M435" s="179"/>
      <c r="N435" s="180"/>
      <c r="O435" s="180"/>
      <c r="P435" s="181">
        <f>SUM(P436:P450)</f>
        <v>0</v>
      </c>
      <c r="Q435" s="180"/>
      <c r="R435" s="181">
        <f>SUM(R436:R450)</f>
        <v>0.11657004</v>
      </c>
      <c r="S435" s="180"/>
      <c r="T435" s="182">
        <f>SUM(T436:T450)</f>
        <v>0.10116</v>
      </c>
      <c r="AR435" s="183" t="s">
        <v>83</v>
      </c>
      <c r="AT435" s="184" t="s">
        <v>72</v>
      </c>
      <c r="AU435" s="184" t="s">
        <v>81</v>
      </c>
      <c r="AY435" s="183" t="s">
        <v>140</v>
      </c>
      <c r="BK435" s="185">
        <f>SUM(BK436:BK450)</f>
        <v>0</v>
      </c>
    </row>
    <row r="436" spans="2:65" s="1" customFormat="1" ht="14.4" customHeight="1">
      <c r="B436" s="40"/>
      <c r="C436" s="188" t="s">
        <v>632</v>
      </c>
      <c r="D436" s="188" t="s">
        <v>142</v>
      </c>
      <c r="E436" s="189" t="s">
        <v>633</v>
      </c>
      <c r="F436" s="190" t="s">
        <v>634</v>
      </c>
      <c r="G436" s="191" t="s">
        <v>91</v>
      </c>
      <c r="H436" s="192">
        <v>33.72</v>
      </c>
      <c r="I436" s="193"/>
      <c r="J436" s="194">
        <f>ROUND(I436*H436,2)</f>
        <v>0</v>
      </c>
      <c r="K436" s="190" t="s">
        <v>145</v>
      </c>
      <c r="L436" s="60"/>
      <c r="M436" s="195" t="s">
        <v>21</v>
      </c>
      <c r="N436" s="196" t="s">
        <v>44</v>
      </c>
      <c r="O436" s="41"/>
      <c r="P436" s="197">
        <f>O436*H436</f>
        <v>0</v>
      </c>
      <c r="Q436" s="197">
        <v>0</v>
      </c>
      <c r="R436" s="197">
        <f>Q436*H436</f>
        <v>0</v>
      </c>
      <c r="S436" s="197">
        <v>0.003</v>
      </c>
      <c r="T436" s="198">
        <f>S436*H436</f>
        <v>0.10116</v>
      </c>
      <c r="AR436" s="23" t="s">
        <v>242</v>
      </c>
      <c r="AT436" s="23" t="s">
        <v>142</v>
      </c>
      <c r="AU436" s="23" t="s">
        <v>83</v>
      </c>
      <c r="AY436" s="23" t="s">
        <v>140</v>
      </c>
      <c r="BE436" s="199">
        <f>IF(N436="základní",J436,0)</f>
        <v>0</v>
      </c>
      <c r="BF436" s="199">
        <f>IF(N436="snížená",J436,0)</f>
        <v>0</v>
      </c>
      <c r="BG436" s="199">
        <f>IF(N436="zákl. přenesená",J436,0)</f>
        <v>0</v>
      </c>
      <c r="BH436" s="199">
        <f>IF(N436="sníž. přenesená",J436,0)</f>
        <v>0</v>
      </c>
      <c r="BI436" s="199">
        <f>IF(N436="nulová",J436,0)</f>
        <v>0</v>
      </c>
      <c r="BJ436" s="23" t="s">
        <v>81</v>
      </c>
      <c r="BK436" s="199">
        <f>ROUND(I436*H436,2)</f>
        <v>0</v>
      </c>
      <c r="BL436" s="23" t="s">
        <v>242</v>
      </c>
      <c r="BM436" s="23" t="s">
        <v>635</v>
      </c>
    </row>
    <row r="437" spans="2:51" s="12" customFormat="1" ht="12">
      <c r="B437" s="213"/>
      <c r="C437" s="214"/>
      <c r="D437" s="200" t="s">
        <v>150</v>
      </c>
      <c r="E437" s="215" t="s">
        <v>21</v>
      </c>
      <c r="F437" s="216" t="s">
        <v>636</v>
      </c>
      <c r="G437" s="214"/>
      <c r="H437" s="217">
        <v>2.41</v>
      </c>
      <c r="I437" s="218"/>
      <c r="J437" s="214"/>
      <c r="K437" s="214"/>
      <c r="L437" s="219"/>
      <c r="M437" s="220"/>
      <c r="N437" s="221"/>
      <c r="O437" s="221"/>
      <c r="P437" s="221"/>
      <c r="Q437" s="221"/>
      <c r="R437" s="221"/>
      <c r="S437" s="221"/>
      <c r="T437" s="222"/>
      <c r="AT437" s="223" t="s">
        <v>150</v>
      </c>
      <c r="AU437" s="223" t="s">
        <v>83</v>
      </c>
      <c r="AV437" s="12" t="s">
        <v>83</v>
      </c>
      <c r="AW437" s="12" t="s">
        <v>36</v>
      </c>
      <c r="AX437" s="12" t="s">
        <v>73</v>
      </c>
      <c r="AY437" s="223" t="s">
        <v>140</v>
      </c>
    </row>
    <row r="438" spans="2:51" s="12" customFormat="1" ht="12">
      <c r="B438" s="213"/>
      <c r="C438" s="214"/>
      <c r="D438" s="200" t="s">
        <v>150</v>
      </c>
      <c r="E438" s="215" t="s">
        <v>21</v>
      </c>
      <c r="F438" s="216" t="s">
        <v>637</v>
      </c>
      <c r="G438" s="214"/>
      <c r="H438" s="217">
        <v>24.8</v>
      </c>
      <c r="I438" s="218"/>
      <c r="J438" s="214"/>
      <c r="K438" s="214"/>
      <c r="L438" s="219"/>
      <c r="M438" s="220"/>
      <c r="N438" s="221"/>
      <c r="O438" s="221"/>
      <c r="P438" s="221"/>
      <c r="Q438" s="221"/>
      <c r="R438" s="221"/>
      <c r="S438" s="221"/>
      <c r="T438" s="222"/>
      <c r="AT438" s="223" t="s">
        <v>150</v>
      </c>
      <c r="AU438" s="223" t="s">
        <v>83</v>
      </c>
      <c r="AV438" s="12" t="s">
        <v>83</v>
      </c>
      <c r="AW438" s="12" t="s">
        <v>36</v>
      </c>
      <c r="AX438" s="12" t="s">
        <v>73</v>
      </c>
      <c r="AY438" s="223" t="s">
        <v>140</v>
      </c>
    </row>
    <row r="439" spans="2:51" s="12" customFormat="1" ht="12">
      <c r="B439" s="213"/>
      <c r="C439" s="214"/>
      <c r="D439" s="200" t="s">
        <v>150</v>
      </c>
      <c r="E439" s="215" t="s">
        <v>21</v>
      </c>
      <c r="F439" s="216" t="s">
        <v>638</v>
      </c>
      <c r="G439" s="214"/>
      <c r="H439" s="217">
        <v>6.51</v>
      </c>
      <c r="I439" s="218"/>
      <c r="J439" s="214"/>
      <c r="K439" s="214"/>
      <c r="L439" s="219"/>
      <c r="M439" s="220"/>
      <c r="N439" s="221"/>
      <c r="O439" s="221"/>
      <c r="P439" s="221"/>
      <c r="Q439" s="221"/>
      <c r="R439" s="221"/>
      <c r="S439" s="221"/>
      <c r="T439" s="222"/>
      <c r="AT439" s="223" t="s">
        <v>150</v>
      </c>
      <c r="AU439" s="223" t="s">
        <v>83</v>
      </c>
      <c r="AV439" s="12" t="s">
        <v>83</v>
      </c>
      <c r="AW439" s="12" t="s">
        <v>36</v>
      </c>
      <c r="AX439" s="12" t="s">
        <v>73</v>
      </c>
      <c r="AY439" s="223" t="s">
        <v>140</v>
      </c>
    </row>
    <row r="440" spans="2:51" s="13" customFormat="1" ht="12">
      <c r="B440" s="224"/>
      <c r="C440" s="225"/>
      <c r="D440" s="200" t="s">
        <v>150</v>
      </c>
      <c r="E440" s="226" t="s">
        <v>21</v>
      </c>
      <c r="F440" s="227" t="s">
        <v>155</v>
      </c>
      <c r="G440" s="225"/>
      <c r="H440" s="228">
        <v>33.72</v>
      </c>
      <c r="I440" s="229"/>
      <c r="J440" s="225"/>
      <c r="K440" s="225"/>
      <c r="L440" s="230"/>
      <c r="M440" s="231"/>
      <c r="N440" s="232"/>
      <c r="O440" s="232"/>
      <c r="P440" s="232"/>
      <c r="Q440" s="232"/>
      <c r="R440" s="232"/>
      <c r="S440" s="232"/>
      <c r="T440" s="233"/>
      <c r="AT440" s="234" t="s">
        <v>150</v>
      </c>
      <c r="AU440" s="234" t="s">
        <v>83</v>
      </c>
      <c r="AV440" s="13" t="s">
        <v>146</v>
      </c>
      <c r="AW440" s="13" t="s">
        <v>36</v>
      </c>
      <c r="AX440" s="13" t="s">
        <v>81</v>
      </c>
      <c r="AY440" s="234" t="s">
        <v>140</v>
      </c>
    </row>
    <row r="441" spans="2:65" s="1" customFormat="1" ht="22.8" customHeight="1">
      <c r="B441" s="40"/>
      <c r="C441" s="188" t="s">
        <v>639</v>
      </c>
      <c r="D441" s="188" t="s">
        <v>142</v>
      </c>
      <c r="E441" s="189" t="s">
        <v>640</v>
      </c>
      <c r="F441" s="190" t="s">
        <v>641</v>
      </c>
      <c r="G441" s="191" t="s">
        <v>91</v>
      </c>
      <c r="H441" s="192">
        <v>33.72</v>
      </c>
      <c r="I441" s="193"/>
      <c r="J441" s="194">
        <f>ROUND(I441*H441,2)</f>
        <v>0</v>
      </c>
      <c r="K441" s="190" t="s">
        <v>145</v>
      </c>
      <c r="L441" s="60"/>
      <c r="M441" s="195" t="s">
        <v>21</v>
      </c>
      <c r="N441" s="196" t="s">
        <v>44</v>
      </c>
      <c r="O441" s="41"/>
      <c r="P441" s="197">
        <f>O441*H441</f>
        <v>0</v>
      </c>
      <c r="Q441" s="197">
        <v>0.0003</v>
      </c>
      <c r="R441" s="197">
        <f>Q441*H441</f>
        <v>0.010115999999999998</v>
      </c>
      <c r="S441" s="197">
        <v>0</v>
      </c>
      <c r="T441" s="198">
        <f>S441*H441</f>
        <v>0</v>
      </c>
      <c r="AR441" s="23" t="s">
        <v>242</v>
      </c>
      <c r="AT441" s="23" t="s">
        <v>142</v>
      </c>
      <c r="AU441" s="23" t="s">
        <v>83</v>
      </c>
      <c r="AY441" s="23" t="s">
        <v>140</v>
      </c>
      <c r="BE441" s="199">
        <f>IF(N441="základní",J441,0)</f>
        <v>0</v>
      </c>
      <c r="BF441" s="199">
        <f>IF(N441="snížená",J441,0)</f>
        <v>0</v>
      </c>
      <c r="BG441" s="199">
        <f>IF(N441="zákl. přenesená",J441,0)</f>
        <v>0</v>
      </c>
      <c r="BH441" s="199">
        <f>IF(N441="sníž. přenesená",J441,0)</f>
        <v>0</v>
      </c>
      <c r="BI441" s="199">
        <f>IF(N441="nulová",J441,0)</f>
        <v>0</v>
      </c>
      <c r="BJ441" s="23" t="s">
        <v>81</v>
      </c>
      <c r="BK441" s="199">
        <f>ROUND(I441*H441,2)</f>
        <v>0</v>
      </c>
      <c r="BL441" s="23" t="s">
        <v>242</v>
      </c>
      <c r="BM441" s="23" t="s">
        <v>642</v>
      </c>
    </row>
    <row r="442" spans="2:51" s="12" customFormat="1" ht="12">
      <c r="B442" s="213"/>
      <c r="C442" s="214"/>
      <c r="D442" s="200" t="s">
        <v>150</v>
      </c>
      <c r="E442" s="215" t="s">
        <v>21</v>
      </c>
      <c r="F442" s="216" t="s">
        <v>643</v>
      </c>
      <c r="G442" s="214"/>
      <c r="H442" s="217">
        <v>2.41</v>
      </c>
      <c r="I442" s="218"/>
      <c r="J442" s="214"/>
      <c r="K442" s="214"/>
      <c r="L442" s="219"/>
      <c r="M442" s="220"/>
      <c r="N442" s="221"/>
      <c r="O442" s="221"/>
      <c r="P442" s="221"/>
      <c r="Q442" s="221"/>
      <c r="R442" s="221"/>
      <c r="S442" s="221"/>
      <c r="T442" s="222"/>
      <c r="AT442" s="223" t="s">
        <v>150</v>
      </c>
      <c r="AU442" s="223" t="s">
        <v>83</v>
      </c>
      <c r="AV442" s="12" t="s">
        <v>83</v>
      </c>
      <c r="AW442" s="12" t="s">
        <v>36</v>
      </c>
      <c r="AX442" s="12" t="s">
        <v>73</v>
      </c>
      <c r="AY442" s="223" t="s">
        <v>140</v>
      </c>
    </row>
    <row r="443" spans="2:51" s="12" customFormat="1" ht="12">
      <c r="B443" s="213"/>
      <c r="C443" s="214"/>
      <c r="D443" s="200" t="s">
        <v>150</v>
      </c>
      <c r="E443" s="215" t="s">
        <v>21</v>
      </c>
      <c r="F443" s="216" t="s">
        <v>644</v>
      </c>
      <c r="G443" s="214"/>
      <c r="H443" s="217">
        <v>24.8</v>
      </c>
      <c r="I443" s="218"/>
      <c r="J443" s="214"/>
      <c r="K443" s="214"/>
      <c r="L443" s="219"/>
      <c r="M443" s="220"/>
      <c r="N443" s="221"/>
      <c r="O443" s="221"/>
      <c r="P443" s="221"/>
      <c r="Q443" s="221"/>
      <c r="R443" s="221"/>
      <c r="S443" s="221"/>
      <c r="T443" s="222"/>
      <c r="AT443" s="223" t="s">
        <v>150</v>
      </c>
      <c r="AU443" s="223" t="s">
        <v>83</v>
      </c>
      <c r="AV443" s="12" t="s">
        <v>83</v>
      </c>
      <c r="AW443" s="12" t="s">
        <v>36</v>
      </c>
      <c r="AX443" s="12" t="s">
        <v>73</v>
      </c>
      <c r="AY443" s="223" t="s">
        <v>140</v>
      </c>
    </row>
    <row r="444" spans="2:51" s="12" customFormat="1" ht="12">
      <c r="B444" s="213"/>
      <c r="C444" s="214"/>
      <c r="D444" s="200" t="s">
        <v>150</v>
      </c>
      <c r="E444" s="215" t="s">
        <v>21</v>
      </c>
      <c r="F444" s="216" t="s">
        <v>645</v>
      </c>
      <c r="G444" s="214"/>
      <c r="H444" s="217">
        <v>6.51</v>
      </c>
      <c r="I444" s="218"/>
      <c r="J444" s="214"/>
      <c r="K444" s="214"/>
      <c r="L444" s="219"/>
      <c r="M444" s="220"/>
      <c r="N444" s="221"/>
      <c r="O444" s="221"/>
      <c r="P444" s="221"/>
      <c r="Q444" s="221"/>
      <c r="R444" s="221"/>
      <c r="S444" s="221"/>
      <c r="T444" s="222"/>
      <c r="AT444" s="223" t="s">
        <v>150</v>
      </c>
      <c r="AU444" s="223" t="s">
        <v>83</v>
      </c>
      <c r="AV444" s="12" t="s">
        <v>83</v>
      </c>
      <c r="AW444" s="12" t="s">
        <v>36</v>
      </c>
      <c r="AX444" s="12" t="s">
        <v>73</v>
      </c>
      <c r="AY444" s="223" t="s">
        <v>140</v>
      </c>
    </row>
    <row r="445" spans="2:51" s="13" customFormat="1" ht="12">
      <c r="B445" s="224"/>
      <c r="C445" s="225"/>
      <c r="D445" s="200" t="s">
        <v>150</v>
      </c>
      <c r="E445" s="226" t="s">
        <v>21</v>
      </c>
      <c r="F445" s="227" t="s">
        <v>155</v>
      </c>
      <c r="G445" s="225"/>
      <c r="H445" s="228">
        <v>33.72</v>
      </c>
      <c r="I445" s="229"/>
      <c r="J445" s="225"/>
      <c r="K445" s="225"/>
      <c r="L445" s="230"/>
      <c r="M445" s="231"/>
      <c r="N445" s="232"/>
      <c r="O445" s="232"/>
      <c r="P445" s="232"/>
      <c r="Q445" s="232"/>
      <c r="R445" s="232"/>
      <c r="S445" s="232"/>
      <c r="T445" s="233"/>
      <c r="AT445" s="234" t="s">
        <v>150</v>
      </c>
      <c r="AU445" s="234" t="s">
        <v>83</v>
      </c>
      <c r="AV445" s="13" t="s">
        <v>146</v>
      </c>
      <c r="AW445" s="13" t="s">
        <v>36</v>
      </c>
      <c r="AX445" s="13" t="s">
        <v>81</v>
      </c>
      <c r="AY445" s="234" t="s">
        <v>140</v>
      </c>
    </row>
    <row r="446" spans="2:65" s="1" customFormat="1" ht="14.4" customHeight="1">
      <c r="B446" s="40"/>
      <c r="C446" s="236" t="s">
        <v>646</v>
      </c>
      <c r="D446" s="236" t="s">
        <v>221</v>
      </c>
      <c r="E446" s="237" t="s">
        <v>647</v>
      </c>
      <c r="F446" s="238" t="s">
        <v>648</v>
      </c>
      <c r="G446" s="239" t="s">
        <v>91</v>
      </c>
      <c r="H446" s="240">
        <v>37.092</v>
      </c>
      <c r="I446" s="241"/>
      <c r="J446" s="242">
        <f>ROUND(I446*H446,2)</f>
        <v>0</v>
      </c>
      <c r="K446" s="238" t="s">
        <v>145</v>
      </c>
      <c r="L446" s="243"/>
      <c r="M446" s="244" t="s">
        <v>21</v>
      </c>
      <c r="N446" s="245" t="s">
        <v>44</v>
      </c>
      <c r="O446" s="41"/>
      <c r="P446" s="197">
        <f>O446*H446</f>
        <v>0</v>
      </c>
      <c r="Q446" s="197">
        <v>0.00287</v>
      </c>
      <c r="R446" s="197">
        <f>Q446*H446</f>
        <v>0.10645404</v>
      </c>
      <c r="S446" s="197">
        <v>0</v>
      </c>
      <c r="T446" s="198">
        <f>S446*H446</f>
        <v>0</v>
      </c>
      <c r="AR446" s="23" t="s">
        <v>376</v>
      </c>
      <c r="AT446" s="23" t="s">
        <v>221</v>
      </c>
      <c r="AU446" s="23" t="s">
        <v>83</v>
      </c>
      <c r="AY446" s="23" t="s">
        <v>140</v>
      </c>
      <c r="BE446" s="199">
        <f>IF(N446="základní",J446,0)</f>
        <v>0</v>
      </c>
      <c r="BF446" s="199">
        <f>IF(N446="snížená",J446,0)</f>
        <v>0</v>
      </c>
      <c r="BG446" s="199">
        <f>IF(N446="zákl. přenesená",J446,0)</f>
        <v>0</v>
      </c>
      <c r="BH446" s="199">
        <f>IF(N446="sníž. přenesená",J446,0)</f>
        <v>0</v>
      </c>
      <c r="BI446" s="199">
        <f>IF(N446="nulová",J446,0)</f>
        <v>0</v>
      </c>
      <c r="BJ446" s="23" t="s">
        <v>81</v>
      </c>
      <c r="BK446" s="199">
        <f>ROUND(I446*H446,2)</f>
        <v>0</v>
      </c>
      <c r="BL446" s="23" t="s">
        <v>242</v>
      </c>
      <c r="BM446" s="23" t="s">
        <v>649</v>
      </c>
    </row>
    <row r="447" spans="2:51" s="12" customFormat="1" ht="12">
      <c r="B447" s="213"/>
      <c r="C447" s="214"/>
      <c r="D447" s="200" t="s">
        <v>150</v>
      </c>
      <c r="E447" s="215" t="s">
        <v>21</v>
      </c>
      <c r="F447" s="216" t="s">
        <v>650</v>
      </c>
      <c r="G447" s="214"/>
      <c r="H447" s="217">
        <v>33.72</v>
      </c>
      <c r="I447" s="218"/>
      <c r="J447" s="214"/>
      <c r="K447" s="214"/>
      <c r="L447" s="219"/>
      <c r="M447" s="220"/>
      <c r="N447" s="221"/>
      <c r="O447" s="221"/>
      <c r="P447" s="221"/>
      <c r="Q447" s="221"/>
      <c r="R447" s="221"/>
      <c r="S447" s="221"/>
      <c r="T447" s="222"/>
      <c r="AT447" s="223" t="s">
        <v>150</v>
      </c>
      <c r="AU447" s="223" t="s">
        <v>83</v>
      </c>
      <c r="AV447" s="12" t="s">
        <v>83</v>
      </c>
      <c r="AW447" s="12" t="s">
        <v>36</v>
      </c>
      <c r="AX447" s="12" t="s">
        <v>81</v>
      </c>
      <c r="AY447" s="223" t="s">
        <v>140</v>
      </c>
    </row>
    <row r="448" spans="2:51" s="12" customFormat="1" ht="12">
      <c r="B448" s="213"/>
      <c r="C448" s="214"/>
      <c r="D448" s="200" t="s">
        <v>150</v>
      </c>
      <c r="E448" s="214"/>
      <c r="F448" s="216" t="s">
        <v>651</v>
      </c>
      <c r="G448" s="214"/>
      <c r="H448" s="217">
        <v>37.092</v>
      </c>
      <c r="I448" s="218"/>
      <c r="J448" s="214"/>
      <c r="K448" s="214"/>
      <c r="L448" s="219"/>
      <c r="M448" s="220"/>
      <c r="N448" s="221"/>
      <c r="O448" s="221"/>
      <c r="P448" s="221"/>
      <c r="Q448" s="221"/>
      <c r="R448" s="221"/>
      <c r="S448" s="221"/>
      <c r="T448" s="222"/>
      <c r="AT448" s="223" t="s">
        <v>150</v>
      </c>
      <c r="AU448" s="223" t="s">
        <v>83</v>
      </c>
      <c r="AV448" s="12" t="s">
        <v>83</v>
      </c>
      <c r="AW448" s="12" t="s">
        <v>6</v>
      </c>
      <c r="AX448" s="12" t="s">
        <v>81</v>
      </c>
      <c r="AY448" s="223" t="s">
        <v>140</v>
      </c>
    </row>
    <row r="449" spans="2:65" s="1" customFormat="1" ht="34.2" customHeight="1">
      <c r="B449" s="40"/>
      <c r="C449" s="188" t="s">
        <v>652</v>
      </c>
      <c r="D449" s="188" t="s">
        <v>142</v>
      </c>
      <c r="E449" s="189" t="s">
        <v>653</v>
      </c>
      <c r="F449" s="190" t="s">
        <v>654</v>
      </c>
      <c r="G449" s="191" t="s">
        <v>189</v>
      </c>
      <c r="H449" s="192">
        <v>0.117</v>
      </c>
      <c r="I449" s="193"/>
      <c r="J449" s="194">
        <f>ROUND(I449*H449,2)</f>
        <v>0</v>
      </c>
      <c r="K449" s="190" t="s">
        <v>145</v>
      </c>
      <c r="L449" s="60"/>
      <c r="M449" s="195" t="s">
        <v>21</v>
      </c>
      <c r="N449" s="196" t="s">
        <v>44</v>
      </c>
      <c r="O449" s="41"/>
      <c r="P449" s="197">
        <f>O449*H449</f>
        <v>0</v>
      </c>
      <c r="Q449" s="197">
        <v>0</v>
      </c>
      <c r="R449" s="197">
        <f>Q449*H449</f>
        <v>0</v>
      </c>
      <c r="S449" s="197">
        <v>0</v>
      </c>
      <c r="T449" s="198">
        <f>S449*H449</f>
        <v>0</v>
      </c>
      <c r="AR449" s="23" t="s">
        <v>242</v>
      </c>
      <c r="AT449" s="23" t="s">
        <v>142</v>
      </c>
      <c r="AU449" s="23" t="s">
        <v>83</v>
      </c>
      <c r="AY449" s="23" t="s">
        <v>140</v>
      </c>
      <c r="BE449" s="199">
        <f>IF(N449="základní",J449,0)</f>
        <v>0</v>
      </c>
      <c r="BF449" s="199">
        <f>IF(N449="snížená",J449,0)</f>
        <v>0</v>
      </c>
      <c r="BG449" s="199">
        <f>IF(N449="zákl. přenesená",J449,0)</f>
        <v>0</v>
      </c>
      <c r="BH449" s="199">
        <f>IF(N449="sníž. přenesená",J449,0)</f>
        <v>0</v>
      </c>
      <c r="BI449" s="199">
        <f>IF(N449="nulová",J449,0)</f>
        <v>0</v>
      </c>
      <c r="BJ449" s="23" t="s">
        <v>81</v>
      </c>
      <c r="BK449" s="199">
        <f>ROUND(I449*H449,2)</f>
        <v>0</v>
      </c>
      <c r="BL449" s="23" t="s">
        <v>242</v>
      </c>
      <c r="BM449" s="23" t="s">
        <v>655</v>
      </c>
    </row>
    <row r="450" spans="2:47" s="1" customFormat="1" ht="144">
      <c r="B450" s="40"/>
      <c r="C450" s="62"/>
      <c r="D450" s="200" t="s">
        <v>148</v>
      </c>
      <c r="E450" s="62"/>
      <c r="F450" s="201" t="s">
        <v>656</v>
      </c>
      <c r="G450" s="62"/>
      <c r="H450" s="62"/>
      <c r="I450" s="159"/>
      <c r="J450" s="62"/>
      <c r="K450" s="62"/>
      <c r="L450" s="60"/>
      <c r="M450" s="202"/>
      <c r="N450" s="41"/>
      <c r="O450" s="41"/>
      <c r="P450" s="41"/>
      <c r="Q450" s="41"/>
      <c r="R450" s="41"/>
      <c r="S450" s="41"/>
      <c r="T450" s="77"/>
      <c r="AT450" s="23" t="s">
        <v>148</v>
      </c>
      <c r="AU450" s="23" t="s">
        <v>83</v>
      </c>
    </row>
    <row r="451" spans="2:63" s="10" customFormat="1" ht="29.85" customHeight="1">
      <c r="B451" s="172"/>
      <c r="C451" s="173"/>
      <c r="D451" s="174" t="s">
        <v>72</v>
      </c>
      <c r="E451" s="186" t="s">
        <v>657</v>
      </c>
      <c r="F451" s="186" t="s">
        <v>658</v>
      </c>
      <c r="G451" s="173"/>
      <c r="H451" s="173"/>
      <c r="I451" s="176"/>
      <c r="J451" s="187">
        <f>BK451</f>
        <v>0</v>
      </c>
      <c r="K451" s="173"/>
      <c r="L451" s="178"/>
      <c r="M451" s="179"/>
      <c r="N451" s="180"/>
      <c r="O451" s="180"/>
      <c r="P451" s="181">
        <f>SUM(P452:P492)</f>
        <v>0</v>
      </c>
      <c r="Q451" s="180"/>
      <c r="R451" s="181">
        <f>SUM(R452:R492)</f>
        <v>0.83439582</v>
      </c>
      <c r="S451" s="180"/>
      <c r="T451" s="182">
        <f>SUM(T452:T492)</f>
        <v>7.7525086000000005</v>
      </c>
      <c r="AR451" s="183" t="s">
        <v>83</v>
      </c>
      <c r="AT451" s="184" t="s">
        <v>72</v>
      </c>
      <c r="AU451" s="184" t="s">
        <v>81</v>
      </c>
      <c r="AY451" s="183" t="s">
        <v>140</v>
      </c>
      <c r="BK451" s="185">
        <f>SUM(BK452:BK492)</f>
        <v>0</v>
      </c>
    </row>
    <row r="452" spans="2:65" s="1" customFormat="1" ht="22.8" customHeight="1">
      <c r="B452" s="40"/>
      <c r="C452" s="188" t="s">
        <v>659</v>
      </c>
      <c r="D452" s="188" t="s">
        <v>142</v>
      </c>
      <c r="E452" s="189" t="s">
        <v>660</v>
      </c>
      <c r="F452" s="190" t="s">
        <v>661</v>
      </c>
      <c r="G452" s="191" t="s">
        <v>662</v>
      </c>
      <c r="H452" s="192">
        <v>10.254</v>
      </c>
      <c r="I452" s="193"/>
      <c r="J452" s="194">
        <f>ROUND(I452*H452,2)</f>
        <v>0</v>
      </c>
      <c r="K452" s="190" t="s">
        <v>145</v>
      </c>
      <c r="L452" s="60"/>
      <c r="M452" s="195" t="s">
        <v>21</v>
      </c>
      <c r="N452" s="196" t="s">
        <v>44</v>
      </c>
      <c r="O452" s="41"/>
      <c r="P452" s="197">
        <f>O452*H452</f>
        <v>0</v>
      </c>
      <c r="Q452" s="197">
        <v>0.00113</v>
      </c>
      <c r="R452" s="197">
        <f>Q452*H452</f>
        <v>0.011587019999999998</v>
      </c>
      <c r="S452" s="197">
        <v>0.0022</v>
      </c>
      <c r="T452" s="198">
        <f>S452*H452</f>
        <v>0.0225588</v>
      </c>
      <c r="AR452" s="23" t="s">
        <v>242</v>
      </c>
      <c r="AT452" s="23" t="s">
        <v>142</v>
      </c>
      <c r="AU452" s="23" t="s">
        <v>83</v>
      </c>
      <c r="AY452" s="23" t="s">
        <v>140</v>
      </c>
      <c r="BE452" s="199">
        <f>IF(N452="základní",J452,0)</f>
        <v>0</v>
      </c>
      <c r="BF452" s="199">
        <f>IF(N452="snížená",J452,0)</f>
        <v>0</v>
      </c>
      <c r="BG452" s="199">
        <f>IF(N452="zákl. přenesená",J452,0)</f>
        <v>0</v>
      </c>
      <c r="BH452" s="199">
        <f>IF(N452="sníž. přenesená",J452,0)</f>
        <v>0</v>
      </c>
      <c r="BI452" s="199">
        <f>IF(N452="nulová",J452,0)</f>
        <v>0</v>
      </c>
      <c r="BJ452" s="23" t="s">
        <v>81</v>
      </c>
      <c r="BK452" s="199">
        <f>ROUND(I452*H452,2)</f>
        <v>0</v>
      </c>
      <c r="BL452" s="23" t="s">
        <v>242</v>
      </c>
      <c r="BM452" s="23" t="s">
        <v>663</v>
      </c>
    </row>
    <row r="453" spans="2:51" s="11" customFormat="1" ht="12">
      <c r="B453" s="203"/>
      <c r="C453" s="204"/>
      <c r="D453" s="200" t="s">
        <v>150</v>
      </c>
      <c r="E453" s="205" t="s">
        <v>21</v>
      </c>
      <c r="F453" s="206" t="s">
        <v>664</v>
      </c>
      <c r="G453" s="204"/>
      <c r="H453" s="205" t="s">
        <v>21</v>
      </c>
      <c r="I453" s="207"/>
      <c r="J453" s="204"/>
      <c r="K453" s="204"/>
      <c r="L453" s="208"/>
      <c r="M453" s="209"/>
      <c r="N453" s="210"/>
      <c r="O453" s="210"/>
      <c r="P453" s="210"/>
      <c r="Q453" s="210"/>
      <c r="R453" s="210"/>
      <c r="S453" s="210"/>
      <c r="T453" s="211"/>
      <c r="AT453" s="212" t="s">
        <v>150</v>
      </c>
      <c r="AU453" s="212" t="s">
        <v>83</v>
      </c>
      <c r="AV453" s="11" t="s">
        <v>81</v>
      </c>
      <c r="AW453" s="11" t="s">
        <v>36</v>
      </c>
      <c r="AX453" s="11" t="s">
        <v>73</v>
      </c>
      <c r="AY453" s="212" t="s">
        <v>140</v>
      </c>
    </row>
    <row r="454" spans="2:51" s="11" customFormat="1" ht="12">
      <c r="B454" s="203"/>
      <c r="C454" s="204"/>
      <c r="D454" s="200" t="s">
        <v>150</v>
      </c>
      <c r="E454" s="205" t="s">
        <v>21</v>
      </c>
      <c r="F454" s="206" t="s">
        <v>307</v>
      </c>
      <c r="G454" s="204"/>
      <c r="H454" s="205" t="s">
        <v>21</v>
      </c>
      <c r="I454" s="207"/>
      <c r="J454" s="204"/>
      <c r="K454" s="204"/>
      <c r="L454" s="208"/>
      <c r="M454" s="209"/>
      <c r="N454" s="210"/>
      <c r="O454" s="210"/>
      <c r="P454" s="210"/>
      <c r="Q454" s="210"/>
      <c r="R454" s="210"/>
      <c r="S454" s="210"/>
      <c r="T454" s="211"/>
      <c r="AT454" s="212" t="s">
        <v>150</v>
      </c>
      <c r="AU454" s="212" t="s">
        <v>83</v>
      </c>
      <c r="AV454" s="11" t="s">
        <v>81</v>
      </c>
      <c r="AW454" s="11" t="s">
        <v>36</v>
      </c>
      <c r="AX454" s="11" t="s">
        <v>73</v>
      </c>
      <c r="AY454" s="212" t="s">
        <v>140</v>
      </c>
    </row>
    <row r="455" spans="2:51" s="12" customFormat="1" ht="36">
      <c r="B455" s="213"/>
      <c r="C455" s="214"/>
      <c r="D455" s="200" t="s">
        <v>150</v>
      </c>
      <c r="E455" s="215" t="s">
        <v>21</v>
      </c>
      <c r="F455" s="216" t="s">
        <v>665</v>
      </c>
      <c r="G455" s="214"/>
      <c r="H455" s="217">
        <v>10.254</v>
      </c>
      <c r="I455" s="218"/>
      <c r="J455" s="214"/>
      <c r="K455" s="214"/>
      <c r="L455" s="219"/>
      <c r="M455" s="220"/>
      <c r="N455" s="221"/>
      <c r="O455" s="221"/>
      <c r="P455" s="221"/>
      <c r="Q455" s="221"/>
      <c r="R455" s="221"/>
      <c r="S455" s="221"/>
      <c r="T455" s="222"/>
      <c r="AT455" s="223" t="s">
        <v>150</v>
      </c>
      <c r="AU455" s="223" t="s">
        <v>83</v>
      </c>
      <c r="AV455" s="12" t="s">
        <v>83</v>
      </c>
      <c r="AW455" s="12" t="s">
        <v>36</v>
      </c>
      <c r="AX455" s="12" t="s">
        <v>81</v>
      </c>
      <c r="AY455" s="223" t="s">
        <v>140</v>
      </c>
    </row>
    <row r="456" spans="2:65" s="1" customFormat="1" ht="14.4" customHeight="1">
      <c r="B456" s="40"/>
      <c r="C456" s="188" t="s">
        <v>666</v>
      </c>
      <c r="D456" s="188" t="s">
        <v>142</v>
      </c>
      <c r="E456" s="189" t="s">
        <v>667</v>
      </c>
      <c r="F456" s="190" t="s">
        <v>668</v>
      </c>
      <c r="G456" s="191" t="s">
        <v>91</v>
      </c>
      <c r="H456" s="192">
        <v>33.384</v>
      </c>
      <c r="I456" s="193"/>
      <c r="J456" s="194">
        <f>ROUND(I456*H456,2)</f>
        <v>0</v>
      </c>
      <c r="K456" s="190" t="s">
        <v>145</v>
      </c>
      <c r="L456" s="60"/>
      <c r="M456" s="195" t="s">
        <v>21</v>
      </c>
      <c r="N456" s="196" t="s">
        <v>44</v>
      </c>
      <c r="O456" s="41"/>
      <c r="P456" s="197">
        <f>O456*H456</f>
        <v>0</v>
      </c>
      <c r="Q456" s="197">
        <v>0</v>
      </c>
      <c r="R456" s="197">
        <f>Q456*H456</f>
        <v>0</v>
      </c>
      <c r="S456" s="197">
        <v>0.0657</v>
      </c>
      <c r="T456" s="198">
        <f>S456*H456</f>
        <v>2.1933287999999997</v>
      </c>
      <c r="AR456" s="23" t="s">
        <v>242</v>
      </c>
      <c r="AT456" s="23" t="s">
        <v>142</v>
      </c>
      <c r="AU456" s="23" t="s">
        <v>83</v>
      </c>
      <c r="AY456" s="23" t="s">
        <v>140</v>
      </c>
      <c r="BE456" s="199">
        <f>IF(N456="základní",J456,0)</f>
        <v>0</v>
      </c>
      <c r="BF456" s="199">
        <f>IF(N456="snížená",J456,0)</f>
        <v>0</v>
      </c>
      <c r="BG456" s="199">
        <f>IF(N456="zákl. přenesená",J456,0)</f>
        <v>0</v>
      </c>
      <c r="BH456" s="199">
        <f>IF(N456="sníž. přenesená",J456,0)</f>
        <v>0</v>
      </c>
      <c r="BI456" s="199">
        <f>IF(N456="nulová",J456,0)</f>
        <v>0</v>
      </c>
      <c r="BJ456" s="23" t="s">
        <v>81</v>
      </c>
      <c r="BK456" s="199">
        <f>ROUND(I456*H456,2)</f>
        <v>0</v>
      </c>
      <c r="BL456" s="23" t="s">
        <v>242</v>
      </c>
      <c r="BM456" s="23" t="s">
        <v>669</v>
      </c>
    </row>
    <row r="457" spans="2:51" s="11" customFormat="1" ht="12">
      <c r="B457" s="203"/>
      <c r="C457" s="204"/>
      <c r="D457" s="200" t="s">
        <v>150</v>
      </c>
      <c r="E457" s="205" t="s">
        <v>21</v>
      </c>
      <c r="F457" s="206" t="s">
        <v>670</v>
      </c>
      <c r="G457" s="204"/>
      <c r="H457" s="205" t="s">
        <v>21</v>
      </c>
      <c r="I457" s="207"/>
      <c r="J457" s="204"/>
      <c r="K457" s="204"/>
      <c r="L457" s="208"/>
      <c r="M457" s="209"/>
      <c r="N457" s="210"/>
      <c r="O457" s="210"/>
      <c r="P457" s="210"/>
      <c r="Q457" s="210"/>
      <c r="R457" s="210"/>
      <c r="S457" s="210"/>
      <c r="T457" s="211"/>
      <c r="AT457" s="212" t="s">
        <v>150</v>
      </c>
      <c r="AU457" s="212" t="s">
        <v>83</v>
      </c>
      <c r="AV457" s="11" t="s">
        <v>81</v>
      </c>
      <c r="AW457" s="11" t="s">
        <v>36</v>
      </c>
      <c r="AX457" s="11" t="s">
        <v>73</v>
      </c>
      <c r="AY457" s="212" t="s">
        <v>140</v>
      </c>
    </row>
    <row r="458" spans="2:51" s="12" customFormat="1" ht="12">
      <c r="B458" s="213"/>
      <c r="C458" s="214"/>
      <c r="D458" s="200" t="s">
        <v>150</v>
      </c>
      <c r="E458" s="215" t="s">
        <v>21</v>
      </c>
      <c r="F458" s="216" t="s">
        <v>492</v>
      </c>
      <c r="G458" s="214"/>
      <c r="H458" s="217">
        <v>33.384</v>
      </c>
      <c r="I458" s="218"/>
      <c r="J458" s="214"/>
      <c r="K458" s="214"/>
      <c r="L458" s="219"/>
      <c r="M458" s="220"/>
      <c r="N458" s="221"/>
      <c r="O458" s="221"/>
      <c r="P458" s="221"/>
      <c r="Q458" s="221"/>
      <c r="R458" s="221"/>
      <c r="S458" s="221"/>
      <c r="T458" s="222"/>
      <c r="AT458" s="223" t="s">
        <v>150</v>
      </c>
      <c r="AU458" s="223" t="s">
        <v>83</v>
      </c>
      <c r="AV458" s="12" t="s">
        <v>83</v>
      </c>
      <c r="AW458" s="12" t="s">
        <v>36</v>
      </c>
      <c r="AX458" s="12" t="s">
        <v>81</v>
      </c>
      <c r="AY458" s="223" t="s">
        <v>140</v>
      </c>
    </row>
    <row r="459" spans="2:65" s="1" customFormat="1" ht="14.4" customHeight="1">
      <c r="B459" s="40"/>
      <c r="C459" s="188" t="s">
        <v>671</v>
      </c>
      <c r="D459" s="188" t="s">
        <v>142</v>
      </c>
      <c r="E459" s="189" t="s">
        <v>672</v>
      </c>
      <c r="F459" s="190" t="s">
        <v>673</v>
      </c>
      <c r="G459" s="191" t="s">
        <v>91</v>
      </c>
      <c r="H459" s="192">
        <v>67.934</v>
      </c>
      <c r="I459" s="193"/>
      <c r="J459" s="194">
        <f>ROUND(I459*H459,2)</f>
        <v>0</v>
      </c>
      <c r="K459" s="190" t="s">
        <v>145</v>
      </c>
      <c r="L459" s="60"/>
      <c r="M459" s="195" t="s">
        <v>21</v>
      </c>
      <c r="N459" s="196" t="s">
        <v>44</v>
      </c>
      <c r="O459" s="41"/>
      <c r="P459" s="197">
        <f>O459*H459</f>
        <v>0</v>
      </c>
      <c r="Q459" s="197">
        <v>0</v>
      </c>
      <c r="R459" s="197">
        <f>Q459*H459</f>
        <v>0</v>
      </c>
      <c r="S459" s="197">
        <v>0.0815</v>
      </c>
      <c r="T459" s="198">
        <f>S459*H459</f>
        <v>5.536621</v>
      </c>
      <c r="AR459" s="23" t="s">
        <v>242</v>
      </c>
      <c r="AT459" s="23" t="s">
        <v>142</v>
      </c>
      <c r="AU459" s="23" t="s">
        <v>83</v>
      </c>
      <c r="AY459" s="23" t="s">
        <v>140</v>
      </c>
      <c r="BE459" s="199">
        <f>IF(N459="základní",J459,0)</f>
        <v>0</v>
      </c>
      <c r="BF459" s="199">
        <f>IF(N459="snížená",J459,0)</f>
        <v>0</v>
      </c>
      <c r="BG459" s="199">
        <f>IF(N459="zákl. přenesená",J459,0)</f>
        <v>0</v>
      </c>
      <c r="BH459" s="199">
        <f>IF(N459="sníž. přenesená",J459,0)</f>
        <v>0</v>
      </c>
      <c r="BI459" s="199">
        <f>IF(N459="nulová",J459,0)</f>
        <v>0</v>
      </c>
      <c r="BJ459" s="23" t="s">
        <v>81</v>
      </c>
      <c r="BK459" s="199">
        <f>ROUND(I459*H459,2)</f>
        <v>0</v>
      </c>
      <c r="BL459" s="23" t="s">
        <v>242</v>
      </c>
      <c r="BM459" s="23" t="s">
        <v>674</v>
      </c>
    </row>
    <row r="460" spans="2:51" s="11" customFormat="1" ht="12">
      <c r="B460" s="203"/>
      <c r="C460" s="204"/>
      <c r="D460" s="200" t="s">
        <v>150</v>
      </c>
      <c r="E460" s="205" t="s">
        <v>21</v>
      </c>
      <c r="F460" s="206" t="s">
        <v>366</v>
      </c>
      <c r="G460" s="204"/>
      <c r="H460" s="205" t="s">
        <v>21</v>
      </c>
      <c r="I460" s="207"/>
      <c r="J460" s="204"/>
      <c r="K460" s="204"/>
      <c r="L460" s="208"/>
      <c r="M460" s="209"/>
      <c r="N460" s="210"/>
      <c r="O460" s="210"/>
      <c r="P460" s="210"/>
      <c r="Q460" s="210"/>
      <c r="R460" s="210"/>
      <c r="S460" s="210"/>
      <c r="T460" s="211"/>
      <c r="AT460" s="212" t="s">
        <v>150</v>
      </c>
      <c r="AU460" s="212" t="s">
        <v>83</v>
      </c>
      <c r="AV460" s="11" t="s">
        <v>81</v>
      </c>
      <c r="AW460" s="11" t="s">
        <v>36</v>
      </c>
      <c r="AX460" s="11" t="s">
        <v>73</v>
      </c>
      <c r="AY460" s="212" t="s">
        <v>140</v>
      </c>
    </row>
    <row r="461" spans="2:51" s="12" customFormat="1" ht="12">
      <c r="B461" s="213"/>
      <c r="C461" s="214"/>
      <c r="D461" s="200" t="s">
        <v>150</v>
      </c>
      <c r="E461" s="215" t="s">
        <v>21</v>
      </c>
      <c r="F461" s="216" t="s">
        <v>675</v>
      </c>
      <c r="G461" s="214"/>
      <c r="H461" s="217">
        <v>11.252</v>
      </c>
      <c r="I461" s="218"/>
      <c r="J461" s="214"/>
      <c r="K461" s="214"/>
      <c r="L461" s="219"/>
      <c r="M461" s="220"/>
      <c r="N461" s="221"/>
      <c r="O461" s="221"/>
      <c r="P461" s="221"/>
      <c r="Q461" s="221"/>
      <c r="R461" s="221"/>
      <c r="S461" s="221"/>
      <c r="T461" s="222"/>
      <c r="AT461" s="223" t="s">
        <v>150</v>
      </c>
      <c r="AU461" s="223" t="s">
        <v>83</v>
      </c>
      <c r="AV461" s="12" t="s">
        <v>83</v>
      </c>
      <c r="AW461" s="12" t="s">
        <v>36</v>
      </c>
      <c r="AX461" s="12" t="s">
        <v>73</v>
      </c>
      <c r="AY461" s="223" t="s">
        <v>140</v>
      </c>
    </row>
    <row r="462" spans="2:51" s="11" customFormat="1" ht="12">
      <c r="B462" s="203"/>
      <c r="C462" s="204"/>
      <c r="D462" s="200" t="s">
        <v>150</v>
      </c>
      <c r="E462" s="205" t="s">
        <v>21</v>
      </c>
      <c r="F462" s="206" t="s">
        <v>303</v>
      </c>
      <c r="G462" s="204"/>
      <c r="H462" s="205" t="s">
        <v>21</v>
      </c>
      <c r="I462" s="207"/>
      <c r="J462" s="204"/>
      <c r="K462" s="204"/>
      <c r="L462" s="208"/>
      <c r="M462" s="209"/>
      <c r="N462" s="210"/>
      <c r="O462" s="210"/>
      <c r="P462" s="210"/>
      <c r="Q462" s="210"/>
      <c r="R462" s="210"/>
      <c r="S462" s="210"/>
      <c r="T462" s="211"/>
      <c r="AT462" s="212" t="s">
        <v>150</v>
      </c>
      <c r="AU462" s="212" t="s">
        <v>83</v>
      </c>
      <c r="AV462" s="11" t="s">
        <v>81</v>
      </c>
      <c r="AW462" s="11" t="s">
        <v>36</v>
      </c>
      <c r="AX462" s="11" t="s">
        <v>73</v>
      </c>
      <c r="AY462" s="212" t="s">
        <v>140</v>
      </c>
    </row>
    <row r="463" spans="2:51" s="12" customFormat="1" ht="12">
      <c r="B463" s="213"/>
      <c r="C463" s="214"/>
      <c r="D463" s="200" t="s">
        <v>150</v>
      </c>
      <c r="E463" s="215" t="s">
        <v>21</v>
      </c>
      <c r="F463" s="216" t="s">
        <v>676</v>
      </c>
      <c r="G463" s="214"/>
      <c r="H463" s="217">
        <v>4.35</v>
      </c>
      <c r="I463" s="218"/>
      <c r="J463" s="214"/>
      <c r="K463" s="214"/>
      <c r="L463" s="219"/>
      <c r="M463" s="220"/>
      <c r="N463" s="221"/>
      <c r="O463" s="221"/>
      <c r="P463" s="221"/>
      <c r="Q463" s="221"/>
      <c r="R463" s="221"/>
      <c r="S463" s="221"/>
      <c r="T463" s="222"/>
      <c r="AT463" s="223" t="s">
        <v>150</v>
      </c>
      <c r="AU463" s="223" t="s">
        <v>83</v>
      </c>
      <c r="AV463" s="12" t="s">
        <v>83</v>
      </c>
      <c r="AW463" s="12" t="s">
        <v>36</v>
      </c>
      <c r="AX463" s="12" t="s">
        <v>73</v>
      </c>
      <c r="AY463" s="223" t="s">
        <v>140</v>
      </c>
    </row>
    <row r="464" spans="2:51" s="11" customFormat="1" ht="12">
      <c r="B464" s="203"/>
      <c r="C464" s="204"/>
      <c r="D464" s="200" t="s">
        <v>150</v>
      </c>
      <c r="E464" s="205" t="s">
        <v>21</v>
      </c>
      <c r="F464" s="206" t="s">
        <v>368</v>
      </c>
      <c r="G464" s="204"/>
      <c r="H464" s="205" t="s">
        <v>21</v>
      </c>
      <c r="I464" s="207"/>
      <c r="J464" s="204"/>
      <c r="K464" s="204"/>
      <c r="L464" s="208"/>
      <c r="M464" s="209"/>
      <c r="N464" s="210"/>
      <c r="O464" s="210"/>
      <c r="P464" s="210"/>
      <c r="Q464" s="210"/>
      <c r="R464" s="210"/>
      <c r="S464" s="210"/>
      <c r="T464" s="211"/>
      <c r="AT464" s="212" t="s">
        <v>150</v>
      </c>
      <c r="AU464" s="212" t="s">
        <v>83</v>
      </c>
      <c r="AV464" s="11" t="s">
        <v>81</v>
      </c>
      <c r="AW464" s="11" t="s">
        <v>36</v>
      </c>
      <c r="AX464" s="11" t="s">
        <v>73</v>
      </c>
      <c r="AY464" s="212" t="s">
        <v>140</v>
      </c>
    </row>
    <row r="465" spans="2:51" s="12" customFormat="1" ht="12">
      <c r="B465" s="213"/>
      <c r="C465" s="214"/>
      <c r="D465" s="200" t="s">
        <v>150</v>
      </c>
      <c r="E465" s="215" t="s">
        <v>21</v>
      </c>
      <c r="F465" s="216" t="s">
        <v>486</v>
      </c>
      <c r="G465" s="214"/>
      <c r="H465" s="217">
        <v>38.606</v>
      </c>
      <c r="I465" s="218"/>
      <c r="J465" s="214"/>
      <c r="K465" s="214"/>
      <c r="L465" s="219"/>
      <c r="M465" s="220"/>
      <c r="N465" s="221"/>
      <c r="O465" s="221"/>
      <c r="P465" s="221"/>
      <c r="Q465" s="221"/>
      <c r="R465" s="221"/>
      <c r="S465" s="221"/>
      <c r="T465" s="222"/>
      <c r="AT465" s="223" t="s">
        <v>150</v>
      </c>
      <c r="AU465" s="223" t="s">
        <v>83</v>
      </c>
      <c r="AV465" s="12" t="s">
        <v>83</v>
      </c>
      <c r="AW465" s="12" t="s">
        <v>36</v>
      </c>
      <c r="AX465" s="12" t="s">
        <v>73</v>
      </c>
      <c r="AY465" s="223" t="s">
        <v>140</v>
      </c>
    </row>
    <row r="466" spans="2:51" s="12" customFormat="1" ht="12">
      <c r="B466" s="213"/>
      <c r="C466" s="214"/>
      <c r="D466" s="200" t="s">
        <v>150</v>
      </c>
      <c r="E466" s="215" t="s">
        <v>21</v>
      </c>
      <c r="F466" s="216" t="s">
        <v>487</v>
      </c>
      <c r="G466" s="214"/>
      <c r="H466" s="217">
        <v>6.549</v>
      </c>
      <c r="I466" s="218"/>
      <c r="J466" s="214"/>
      <c r="K466" s="214"/>
      <c r="L466" s="219"/>
      <c r="M466" s="220"/>
      <c r="N466" s="221"/>
      <c r="O466" s="221"/>
      <c r="P466" s="221"/>
      <c r="Q466" s="221"/>
      <c r="R466" s="221"/>
      <c r="S466" s="221"/>
      <c r="T466" s="222"/>
      <c r="AT466" s="223" t="s">
        <v>150</v>
      </c>
      <c r="AU466" s="223" t="s">
        <v>83</v>
      </c>
      <c r="AV466" s="12" t="s">
        <v>83</v>
      </c>
      <c r="AW466" s="12" t="s">
        <v>36</v>
      </c>
      <c r="AX466" s="12" t="s">
        <v>73</v>
      </c>
      <c r="AY466" s="223" t="s">
        <v>140</v>
      </c>
    </row>
    <row r="467" spans="2:51" s="11" customFormat="1" ht="12">
      <c r="B467" s="203"/>
      <c r="C467" s="204"/>
      <c r="D467" s="200" t="s">
        <v>150</v>
      </c>
      <c r="E467" s="205" t="s">
        <v>21</v>
      </c>
      <c r="F467" s="206" t="s">
        <v>305</v>
      </c>
      <c r="G467" s="204"/>
      <c r="H467" s="205" t="s">
        <v>21</v>
      </c>
      <c r="I467" s="207"/>
      <c r="J467" s="204"/>
      <c r="K467" s="204"/>
      <c r="L467" s="208"/>
      <c r="M467" s="209"/>
      <c r="N467" s="210"/>
      <c r="O467" s="210"/>
      <c r="P467" s="210"/>
      <c r="Q467" s="210"/>
      <c r="R467" s="210"/>
      <c r="S467" s="210"/>
      <c r="T467" s="211"/>
      <c r="AT467" s="212" t="s">
        <v>150</v>
      </c>
      <c r="AU467" s="212" t="s">
        <v>83</v>
      </c>
      <c r="AV467" s="11" t="s">
        <v>81</v>
      </c>
      <c r="AW467" s="11" t="s">
        <v>36</v>
      </c>
      <c r="AX467" s="11" t="s">
        <v>73</v>
      </c>
      <c r="AY467" s="212" t="s">
        <v>140</v>
      </c>
    </row>
    <row r="468" spans="2:51" s="12" customFormat="1" ht="12">
      <c r="B468" s="213"/>
      <c r="C468" s="214"/>
      <c r="D468" s="200" t="s">
        <v>150</v>
      </c>
      <c r="E468" s="215" t="s">
        <v>21</v>
      </c>
      <c r="F468" s="216" t="s">
        <v>467</v>
      </c>
      <c r="G468" s="214"/>
      <c r="H468" s="217">
        <v>2.05</v>
      </c>
      <c r="I468" s="218"/>
      <c r="J468" s="214"/>
      <c r="K468" s="214"/>
      <c r="L468" s="219"/>
      <c r="M468" s="220"/>
      <c r="N468" s="221"/>
      <c r="O468" s="221"/>
      <c r="P468" s="221"/>
      <c r="Q468" s="221"/>
      <c r="R468" s="221"/>
      <c r="S468" s="221"/>
      <c r="T468" s="222"/>
      <c r="AT468" s="223" t="s">
        <v>150</v>
      </c>
      <c r="AU468" s="223" t="s">
        <v>83</v>
      </c>
      <c r="AV468" s="12" t="s">
        <v>83</v>
      </c>
      <c r="AW468" s="12" t="s">
        <v>36</v>
      </c>
      <c r="AX468" s="12" t="s">
        <v>73</v>
      </c>
      <c r="AY468" s="223" t="s">
        <v>140</v>
      </c>
    </row>
    <row r="469" spans="2:51" s="11" customFormat="1" ht="12">
      <c r="B469" s="203"/>
      <c r="C469" s="204"/>
      <c r="D469" s="200" t="s">
        <v>150</v>
      </c>
      <c r="E469" s="205" t="s">
        <v>21</v>
      </c>
      <c r="F469" s="206" t="s">
        <v>307</v>
      </c>
      <c r="G469" s="204"/>
      <c r="H469" s="205" t="s">
        <v>21</v>
      </c>
      <c r="I469" s="207"/>
      <c r="J469" s="204"/>
      <c r="K469" s="204"/>
      <c r="L469" s="208"/>
      <c r="M469" s="209"/>
      <c r="N469" s="210"/>
      <c r="O469" s="210"/>
      <c r="P469" s="210"/>
      <c r="Q469" s="210"/>
      <c r="R469" s="210"/>
      <c r="S469" s="210"/>
      <c r="T469" s="211"/>
      <c r="AT469" s="212" t="s">
        <v>150</v>
      </c>
      <c r="AU469" s="212" t="s">
        <v>83</v>
      </c>
      <c r="AV469" s="11" t="s">
        <v>81</v>
      </c>
      <c r="AW469" s="11" t="s">
        <v>36</v>
      </c>
      <c r="AX469" s="11" t="s">
        <v>73</v>
      </c>
      <c r="AY469" s="212" t="s">
        <v>140</v>
      </c>
    </row>
    <row r="470" spans="2:51" s="12" customFormat="1" ht="24">
      <c r="B470" s="213"/>
      <c r="C470" s="214"/>
      <c r="D470" s="200" t="s">
        <v>150</v>
      </c>
      <c r="E470" s="215" t="s">
        <v>21</v>
      </c>
      <c r="F470" s="216" t="s">
        <v>308</v>
      </c>
      <c r="G470" s="214"/>
      <c r="H470" s="217">
        <v>5.127</v>
      </c>
      <c r="I470" s="218"/>
      <c r="J470" s="214"/>
      <c r="K470" s="214"/>
      <c r="L470" s="219"/>
      <c r="M470" s="220"/>
      <c r="N470" s="221"/>
      <c r="O470" s="221"/>
      <c r="P470" s="221"/>
      <c r="Q470" s="221"/>
      <c r="R470" s="221"/>
      <c r="S470" s="221"/>
      <c r="T470" s="222"/>
      <c r="AT470" s="223" t="s">
        <v>150</v>
      </c>
      <c r="AU470" s="223" t="s">
        <v>83</v>
      </c>
      <c r="AV470" s="12" t="s">
        <v>83</v>
      </c>
      <c r="AW470" s="12" t="s">
        <v>36</v>
      </c>
      <c r="AX470" s="12" t="s">
        <v>73</v>
      </c>
      <c r="AY470" s="223" t="s">
        <v>140</v>
      </c>
    </row>
    <row r="471" spans="2:51" s="13" customFormat="1" ht="12">
      <c r="B471" s="224"/>
      <c r="C471" s="225"/>
      <c r="D471" s="200" t="s">
        <v>150</v>
      </c>
      <c r="E471" s="226" t="s">
        <v>21</v>
      </c>
      <c r="F471" s="227" t="s">
        <v>155</v>
      </c>
      <c r="G471" s="225"/>
      <c r="H471" s="228">
        <v>67.934</v>
      </c>
      <c r="I471" s="229"/>
      <c r="J471" s="225"/>
      <c r="K471" s="225"/>
      <c r="L471" s="230"/>
      <c r="M471" s="231"/>
      <c r="N471" s="232"/>
      <c r="O471" s="232"/>
      <c r="P471" s="232"/>
      <c r="Q471" s="232"/>
      <c r="R471" s="232"/>
      <c r="S471" s="232"/>
      <c r="T471" s="233"/>
      <c r="AT471" s="234" t="s">
        <v>150</v>
      </c>
      <c r="AU471" s="234" t="s">
        <v>83</v>
      </c>
      <c r="AV471" s="13" t="s">
        <v>146</v>
      </c>
      <c r="AW471" s="13" t="s">
        <v>36</v>
      </c>
      <c r="AX471" s="13" t="s">
        <v>81</v>
      </c>
      <c r="AY471" s="234" t="s">
        <v>140</v>
      </c>
    </row>
    <row r="472" spans="2:65" s="1" customFormat="1" ht="34.2" customHeight="1">
      <c r="B472" s="40"/>
      <c r="C472" s="188" t="s">
        <v>677</v>
      </c>
      <c r="D472" s="188" t="s">
        <v>142</v>
      </c>
      <c r="E472" s="189" t="s">
        <v>678</v>
      </c>
      <c r="F472" s="190" t="s">
        <v>679</v>
      </c>
      <c r="G472" s="191" t="s">
        <v>91</v>
      </c>
      <c r="H472" s="192">
        <v>48.465</v>
      </c>
      <c r="I472" s="193"/>
      <c r="J472" s="194">
        <f>ROUND(I472*H472,2)</f>
        <v>0</v>
      </c>
      <c r="K472" s="190" t="s">
        <v>145</v>
      </c>
      <c r="L472" s="60"/>
      <c r="M472" s="195" t="s">
        <v>21</v>
      </c>
      <c r="N472" s="196" t="s">
        <v>44</v>
      </c>
      <c r="O472" s="41"/>
      <c r="P472" s="197">
        <f>O472*H472</f>
        <v>0</v>
      </c>
      <c r="Q472" s="197">
        <v>0.003</v>
      </c>
      <c r="R472" s="197">
        <f>Q472*H472</f>
        <v>0.14539500000000002</v>
      </c>
      <c r="S472" s="197">
        <v>0</v>
      </c>
      <c r="T472" s="198">
        <f>S472*H472</f>
        <v>0</v>
      </c>
      <c r="AR472" s="23" t="s">
        <v>242</v>
      </c>
      <c r="AT472" s="23" t="s">
        <v>142</v>
      </c>
      <c r="AU472" s="23" t="s">
        <v>83</v>
      </c>
      <c r="AY472" s="23" t="s">
        <v>140</v>
      </c>
      <c r="BE472" s="199">
        <f>IF(N472="základní",J472,0)</f>
        <v>0</v>
      </c>
      <c r="BF472" s="199">
        <f>IF(N472="snížená",J472,0)</f>
        <v>0</v>
      </c>
      <c r="BG472" s="199">
        <f>IF(N472="zákl. přenesená",J472,0)</f>
        <v>0</v>
      </c>
      <c r="BH472" s="199">
        <f>IF(N472="sníž. přenesená",J472,0)</f>
        <v>0</v>
      </c>
      <c r="BI472" s="199">
        <f>IF(N472="nulová",J472,0)</f>
        <v>0</v>
      </c>
      <c r="BJ472" s="23" t="s">
        <v>81</v>
      </c>
      <c r="BK472" s="199">
        <f>ROUND(I472*H472,2)</f>
        <v>0</v>
      </c>
      <c r="BL472" s="23" t="s">
        <v>242</v>
      </c>
      <c r="BM472" s="23" t="s">
        <v>680</v>
      </c>
    </row>
    <row r="473" spans="2:51" s="11" customFormat="1" ht="12">
      <c r="B473" s="203"/>
      <c r="C473" s="204"/>
      <c r="D473" s="200" t="s">
        <v>150</v>
      </c>
      <c r="E473" s="205" t="s">
        <v>21</v>
      </c>
      <c r="F473" s="206" t="s">
        <v>366</v>
      </c>
      <c r="G473" s="204"/>
      <c r="H473" s="205" t="s">
        <v>21</v>
      </c>
      <c r="I473" s="207"/>
      <c r="J473" s="204"/>
      <c r="K473" s="204"/>
      <c r="L473" s="208"/>
      <c r="M473" s="209"/>
      <c r="N473" s="210"/>
      <c r="O473" s="210"/>
      <c r="P473" s="210"/>
      <c r="Q473" s="210"/>
      <c r="R473" s="210"/>
      <c r="S473" s="210"/>
      <c r="T473" s="211"/>
      <c r="AT473" s="212" t="s">
        <v>150</v>
      </c>
      <c r="AU473" s="212" t="s">
        <v>83</v>
      </c>
      <c r="AV473" s="11" t="s">
        <v>81</v>
      </c>
      <c r="AW473" s="11" t="s">
        <v>36</v>
      </c>
      <c r="AX473" s="11" t="s">
        <v>73</v>
      </c>
      <c r="AY473" s="212" t="s">
        <v>140</v>
      </c>
    </row>
    <row r="474" spans="2:51" s="12" customFormat="1" ht="12">
      <c r="B474" s="213"/>
      <c r="C474" s="214"/>
      <c r="D474" s="200" t="s">
        <v>150</v>
      </c>
      <c r="E474" s="215" t="s">
        <v>21</v>
      </c>
      <c r="F474" s="216" t="s">
        <v>681</v>
      </c>
      <c r="G474" s="214"/>
      <c r="H474" s="217">
        <v>11.64</v>
      </c>
      <c r="I474" s="218"/>
      <c r="J474" s="214"/>
      <c r="K474" s="214"/>
      <c r="L474" s="219"/>
      <c r="M474" s="220"/>
      <c r="N474" s="221"/>
      <c r="O474" s="221"/>
      <c r="P474" s="221"/>
      <c r="Q474" s="221"/>
      <c r="R474" s="221"/>
      <c r="S474" s="221"/>
      <c r="T474" s="222"/>
      <c r="AT474" s="223" t="s">
        <v>150</v>
      </c>
      <c r="AU474" s="223" t="s">
        <v>83</v>
      </c>
      <c r="AV474" s="12" t="s">
        <v>83</v>
      </c>
      <c r="AW474" s="12" t="s">
        <v>36</v>
      </c>
      <c r="AX474" s="12" t="s">
        <v>73</v>
      </c>
      <c r="AY474" s="223" t="s">
        <v>140</v>
      </c>
    </row>
    <row r="475" spans="2:51" s="11" customFormat="1" ht="12">
      <c r="B475" s="203"/>
      <c r="C475" s="204"/>
      <c r="D475" s="200" t="s">
        <v>150</v>
      </c>
      <c r="E475" s="205" t="s">
        <v>21</v>
      </c>
      <c r="F475" s="206" t="s">
        <v>303</v>
      </c>
      <c r="G475" s="204"/>
      <c r="H475" s="205" t="s">
        <v>21</v>
      </c>
      <c r="I475" s="207"/>
      <c r="J475" s="204"/>
      <c r="K475" s="204"/>
      <c r="L475" s="208"/>
      <c r="M475" s="209"/>
      <c r="N475" s="210"/>
      <c r="O475" s="210"/>
      <c r="P475" s="210"/>
      <c r="Q475" s="210"/>
      <c r="R475" s="210"/>
      <c r="S475" s="210"/>
      <c r="T475" s="211"/>
      <c r="AT475" s="212" t="s">
        <v>150</v>
      </c>
      <c r="AU475" s="212" t="s">
        <v>83</v>
      </c>
      <c r="AV475" s="11" t="s">
        <v>81</v>
      </c>
      <c r="AW475" s="11" t="s">
        <v>36</v>
      </c>
      <c r="AX475" s="11" t="s">
        <v>73</v>
      </c>
      <c r="AY475" s="212" t="s">
        <v>140</v>
      </c>
    </row>
    <row r="476" spans="2:51" s="12" customFormat="1" ht="12">
      <c r="B476" s="213"/>
      <c r="C476" s="214"/>
      <c r="D476" s="200" t="s">
        <v>150</v>
      </c>
      <c r="E476" s="215" t="s">
        <v>21</v>
      </c>
      <c r="F476" s="216" t="s">
        <v>682</v>
      </c>
      <c r="G476" s="214"/>
      <c r="H476" s="217">
        <v>4.5</v>
      </c>
      <c r="I476" s="218"/>
      <c r="J476" s="214"/>
      <c r="K476" s="214"/>
      <c r="L476" s="219"/>
      <c r="M476" s="220"/>
      <c r="N476" s="221"/>
      <c r="O476" s="221"/>
      <c r="P476" s="221"/>
      <c r="Q476" s="221"/>
      <c r="R476" s="221"/>
      <c r="S476" s="221"/>
      <c r="T476" s="222"/>
      <c r="AT476" s="223" t="s">
        <v>150</v>
      </c>
      <c r="AU476" s="223" t="s">
        <v>83</v>
      </c>
      <c r="AV476" s="12" t="s">
        <v>83</v>
      </c>
      <c r="AW476" s="12" t="s">
        <v>36</v>
      </c>
      <c r="AX476" s="12" t="s">
        <v>73</v>
      </c>
      <c r="AY476" s="223" t="s">
        <v>140</v>
      </c>
    </row>
    <row r="477" spans="2:51" s="11" customFormat="1" ht="12">
      <c r="B477" s="203"/>
      <c r="C477" s="204"/>
      <c r="D477" s="200" t="s">
        <v>150</v>
      </c>
      <c r="E477" s="205" t="s">
        <v>21</v>
      </c>
      <c r="F477" s="206" t="s">
        <v>368</v>
      </c>
      <c r="G477" s="204"/>
      <c r="H477" s="205" t="s">
        <v>21</v>
      </c>
      <c r="I477" s="207"/>
      <c r="J477" s="204"/>
      <c r="K477" s="204"/>
      <c r="L477" s="208"/>
      <c r="M477" s="209"/>
      <c r="N477" s="210"/>
      <c r="O477" s="210"/>
      <c r="P477" s="210"/>
      <c r="Q477" s="210"/>
      <c r="R477" s="210"/>
      <c r="S477" s="210"/>
      <c r="T477" s="211"/>
      <c r="AT477" s="212" t="s">
        <v>150</v>
      </c>
      <c r="AU477" s="212" t="s">
        <v>83</v>
      </c>
      <c r="AV477" s="11" t="s">
        <v>81</v>
      </c>
      <c r="AW477" s="11" t="s">
        <v>36</v>
      </c>
      <c r="AX477" s="11" t="s">
        <v>73</v>
      </c>
      <c r="AY477" s="212" t="s">
        <v>140</v>
      </c>
    </row>
    <row r="478" spans="2:51" s="12" customFormat="1" ht="12">
      <c r="B478" s="213"/>
      <c r="C478" s="214"/>
      <c r="D478" s="200" t="s">
        <v>150</v>
      </c>
      <c r="E478" s="215" t="s">
        <v>21</v>
      </c>
      <c r="F478" s="216" t="s">
        <v>683</v>
      </c>
      <c r="G478" s="214"/>
      <c r="H478" s="217">
        <v>25.79</v>
      </c>
      <c r="I478" s="218"/>
      <c r="J478" s="214"/>
      <c r="K478" s="214"/>
      <c r="L478" s="219"/>
      <c r="M478" s="220"/>
      <c r="N478" s="221"/>
      <c r="O478" s="221"/>
      <c r="P478" s="221"/>
      <c r="Q478" s="221"/>
      <c r="R478" s="221"/>
      <c r="S478" s="221"/>
      <c r="T478" s="222"/>
      <c r="AT478" s="223" t="s">
        <v>150</v>
      </c>
      <c r="AU478" s="223" t="s">
        <v>83</v>
      </c>
      <c r="AV478" s="12" t="s">
        <v>83</v>
      </c>
      <c r="AW478" s="12" t="s">
        <v>36</v>
      </c>
      <c r="AX478" s="12" t="s">
        <v>73</v>
      </c>
      <c r="AY478" s="223" t="s">
        <v>140</v>
      </c>
    </row>
    <row r="479" spans="2:51" s="12" customFormat="1" ht="12">
      <c r="B479" s="213"/>
      <c r="C479" s="214"/>
      <c r="D479" s="200" t="s">
        <v>150</v>
      </c>
      <c r="E479" s="215" t="s">
        <v>21</v>
      </c>
      <c r="F479" s="216" t="s">
        <v>684</v>
      </c>
      <c r="G479" s="214"/>
      <c r="H479" s="217">
        <v>5.165</v>
      </c>
      <c r="I479" s="218"/>
      <c r="J479" s="214"/>
      <c r="K479" s="214"/>
      <c r="L479" s="219"/>
      <c r="M479" s="220"/>
      <c r="N479" s="221"/>
      <c r="O479" s="221"/>
      <c r="P479" s="221"/>
      <c r="Q479" s="221"/>
      <c r="R479" s="221"/>
      <c r="S479" s="221"/>
      <c r="T479" s="222"/>
      <c r="AT479" s="223" t="s">
        <v>150</v>
      </c>
      <c r="AU479" s="223" t="s">
        <v>83</v>
      </c>
      <c r="AV479" s="12" t="s">
        <v>83</v>
      </c>
      <c r="AW479" s="12" t="s">
        <v>36</v>
      </c>
      <c r="AX479" s="12" t="s">
        <v>73</v>
      </c>
      <c r="AY479" s="223" t="s">
        <v>140</v>
      </c>
    </row>
    <row r="480" spans="2:51" s="11" customFormat="1" ht="12">
      <c r="B480" s="203"/>
      <c r="C480" s="204"/>
      <c r="D480" s="200" t="s">
        <v>150</v>
      </c>
      <c r="E480" s="205" t="s">
        <v>21</v>
      </c>
      <c r="F480" s="206" t="s">
        <v>305</v>
      </c>
      <c r="G480" s="204"/>
      <c r="H480" s="205" t="s">
        <v>21</v>
      </c>
      <c r="I480" s="207"/>
      <c r="J480" s="204"/>
      <c r="K480" s="204"/>
      <c r="L480" s="208"/>
      <c r="M480" s="209"/>
      <c r="N480" s="210"/>
      <c r="O480" s="210"/>
      <c r="P480" s="210"/>
      <c r="Q480" s="210"/>
      <c r="R480" s="210"/>
      <c r="S480" s="210"/>
      <c r="T480" s="211"/>
      <c r="AT480" s="212" t="s">
        <v>150</v>
      </c>
      <c r="AU480" s="212" t="s">
        <v>83</v>
      </c>
      <c r="AV480" s="11" t="s">
        <v>81</v>
      </c>
      <c r="AW480" s="11" t="s">
        <v>36</v>
      </c>
      <c r="AX480" s="11" t="s">
        <v>73</v>
      </c>
      <c r="AY480" s="212" t="s">
        <v>140</v>
      </c>
    </row>
    <row r="481" spans="2:51" s="12" customFormat="1" ht="12">
      <c r="B481" s="213"/>
      <c r="C481" s="214"/>
      <c r="D481" s="200" t="s">
        <v>150</v>
      </c>
      <c r="E481" s="215" t="s">
        <v>21</v>
      </c>
      <c r="F481" s="216" t="s">
        <v>685</v>
      </c>
      <c r="G481" s="214"/>
      <c r="H481" s="217">
        <v>1.37</v>
      </c>
      <c r="I481" s="218"/>
      <c r="J481" s="214"/>
      <c r="K481" s="214"/>
      <c r="L481" s="219"/>
      <c r="M481" s="220"/>
      <c r="N481" s="221"/>
      <c r="O481" s="221"/>
      <c r="P481" s="221"/>
      <c r="Q481" s="221"/>
      <c r="R481" s="221"/>
      <c r="S481" s="221"/>
      <c r="T481" s="222"/>
      <c r="AT481" s="223" t="s">
        <v>150</v>
      </c>
      <c r="AU481" s="223" t="s">
        <v>83</v>
      </c>
      <c r="AV481" s="12" t="s">
        <v>83</v>
      </c>
      <c r="AW481" s="12" t="s">
        <v>36</v>
      </c>
      <c r="AX481" s="12" t="s">
        <v>73</v>
      </c>
      <c r="AY481" s="223" t="s">
        <v>140</v>
      </c>
    </row>
    <row r="482" spans="2:51" s="13" customFormat="1" ht="12">
      <c r="B482" s="224"/>
      <c r="C482" s="225"/>
      <c r="D482" s="200" t="s">
        <v>150</v>
      </c>
      <c r="E482" s="226" t="s">
        <v>21</v>
      </c>
      <c r="F482" s="227" t="s">
        <v>155</v>
      </c>
      <c r="G482" s="225"/>
      <c r="H482" s="228">
        <v>48.465</v>
      </c>
      <c r="I482" s="229"/>
      <c r="J482" s="225"/>
      <c r="K482" s="225"/>
      <c r="L482" s="230"/>
      <c r="M482" s="231"/>
      <c r="N482" s="232"/>
      <c r="O482" s="232"/>
      <c r="P482" s="232"/>
      <c r="Q482" s="232"/>
      <c r="R482" s="232"/>
      <c r="S482" s="232"/>
      <c r="T482" s="233"/>
      <c r="AT482" s="234" t="s">
        <v>150</v>
      </c>
      <c r="AU482" s="234" t="s">
        <v>83</v>
      </c>
      <c r="AV482" s="13" t="s">
        <v>146</v>
      </c>
      <c r="AW482" s="13" t="s">
        <v>36</v>
      </c>
      <c r="AX482" s="13" t="s">
        <v>81</v>
      </c>
      <c r="AY482" s="234" t="s">
        <v>140</v>
      </c>
    </row>
    <row r="483" spans="2:65" s="1" customFormat="1" ht="14.4" customHeight="1">
      <c r="B483" s="40"/>
      <c r="C483" s="236" t="s">
        <v>686</v>
      </c>
      <c r="D483" s="236" t="s">
        <v>221</v>
      </c>
      <c r="E483" s="237" t="s">
        <v>687</v>
      </c>
      <c r="F483" s="238" t="s">
        <v>688</v>
      </c>
      <c r="G483" s="239" t="s">
        <v>91</v>
      </c>
      <c r="H483" s="240">
        <v>53.763</v>
      </c>
      <c r="I483" s="241"/>
      <c r="J483" s="242">
        <f>ROUND(I483*H483,2)</f>
        <v>0</v>
      </c>
      <c r="K483" s="238" t="s">
        <v>145</v>
      </c>
      <c r="L483" s="243"/>
      <c r="M483" s="244" t="s">
        <v>21</v>
      </c>
      <c r="N483" s="245" t="s">
        <v>44</v>
      </c>
      <c r="O483" s="41"/>
      <c r="P483" s="197">
        <f>O483*H483</f>
        <v>0</v>
      </c>
      <c r="Q483" s="197">
        <v>0.0126</v>
      </c>
      <c r="R483" s="197">
        <f>Q483*H483</f>
        <v>0.6774138</v>
      </c>
      <c r="S483" s="197">
        <v>0</v>
      </c>
      <c r="T483" s="198">
        <f>S483*H483</f>
        <v>0</v>
      </c>
      <c r="AR483" s="23" t="s">
        <v>376</v>
      </c>
      <c r="AT483" s="23" t="s">
        <v>221</v>
      </c>
      <c r="AU483" s="23" t="s">
        <v>83</v>
      </c>
      <c r="AY483" s="23" t="s">
        <v>140</v>
      </c>
      <c r="BE483" s="199">
        <f>IF(N483="základní",J483,0)</f>
        <v>0</v>
      </c>
      <c r="BF483" s="199">
        <f>IF(N483="snížená",J483,0)</f>
        <v>0</v>
      </c>
      <c r="BG483" s="199">
        <f>IF(N483="zákl. přenesená",J483,0)</f>
        <v>0</v>
      </c>
      <c r="BH483" s="199">
        <f>IF(N483="sníž. přenesená",J483,0)</f>
        <v>0</v>
      </c>
      <c r="BI483" s="199">
        <f>IF(N483="nulová",J483,0)</f>
        <v>0</v>
      </c>
      <c r="BJ483" s="23" t="s">
        <v>81</v>
      </c>
      <c r="BK483" s="199">
        <f>ROUND(I483*H483,2)</f>
        <v>0</v>
      </c>
      <c r="BL483" s="23" t="s">
        <v>242</v>
      </c>
      <c r="BM483" s="23" t="s">
        <v>689</v>
      </c>
    </row>
    <row r="484" spans="2:51" s="11" customFormat="1" ht="12">
      <c r="B484" s="203"/>
      <c r="C484" s="204"/>
      <c r="D484" s="200" t="s">
        <v>150</v>
      </c>
      <c r="E484" s="205" t="s">
        <v>21</v>
      </c>
      <c r="F484" s="206" t="s">
        <v>664</v>
      </c>
      <c r="G484" s="204"/>
      <c r="H484" s="205" t="s">
        <v>21</v>
      </c>
      <c r="I484" s="207"/>
      <c r="J484" s="204"/>
      <c r="K484" s="204"/>
      <c r="L484" s="208"/>
      <c r="M484" s="209"/>
      <c r="N484" s="210"/>
      <c r="O484" s="210"/>
      <c r="P484" s="210"/>
      <c r="Q484" s="210"/>
      <c r="R484" s="210"/>
      <c r="S484" s="210"/>
      <c r="T484" s="211"/>
      <c r="AT484" s="212" t="s">
        <v>150</v>
      </c>
      <c r="AU484" s="212" t="s">
        <v>83</v>
      </c>
      <c r="AV484" s="11" t="s">
        <v>81</v>
      </c>
      <c r="AW484" s="11" t="s">
        <v>36</v>
      </c>
      <c r="AX484" s="11" t="s">
        <v>73</v>
      </c>
      <c r="AY484" s="212" t="s">
        <v>140</v>
      </c>
    </row>
    <row r="485" spans="2:51" s="11" customFormat="1" ht="12">
      <c r="B485" s="203"/>
      <c r="C485" s="204"/>
      <c r="D485" s="200" t="s">
        <v>150</v>
      </c>
      <c r="E485" s="205" t="s">
        <v>21</v>
      </c>
      <c r="F485" s="206" t="s">
        <v>307</v>
      </c>
      <c r="G485" s="204"/>
      <c r="H485" s="205" t="s">
        <v>21</v>
      </c>
      <c r="I485" s="207"/>
      <c r="J485" s="204"/>
      <c r="K485" s="204"/>
      <c r="L485" s="208"/>
      <c r="M485" s="209"/>
      <c r="N485" s="210"/>
      <c r="O485" s="210"/>
      <c r="P485" s="210"/>
      <c r="Q485" s="210"/>
      <c r="R485" s="210"/>
      <c r="S485" s="210"/>
      <c r="T485" s="211"/>
      <c r="AT485" s="212" t="s">
        <v>150</v>
      </c>
      <c r="AU485" s="212" t="s">
        <v>83</v>
      </c>
      <c r="AV485" s="11" t="s">
        <v>81</v>
      </c>
      <c r="AW485" s="11" t="s">
        <v>36</v>
      </c>
      <c r="AX485" s="11" t="s">
        <v>73</v>
      </c>
      <c r="AY485" s="212" t="s">
        <v>140</v>
      </c>
    </row>
    <row r="486" spans="2:51" s="12" customFormat="1" ht="36">
      <c r="B486" s="213"/>
      <c r="C486" s="214"/>
      <c r="D486" s="200" t="s">
        <v>150</v>
      </c>
      <c r="E486" s="215" t="s">
        <v>21</v>
      </c>
      <c r="F486" s="216" t="s">
        <v>690</v>
      </c>
      <c r="G486" s="214"/>
      <c r="H486" s="217">
        <v>0.41</v>
      </c>
      <c r="I486" s="218"/>
      <c r="J486" s="214"/>
      <c r="K486" s="214"/>
      <c r="L486" s="219"/>
      <c r="M486" s="220"/>
      <c r="N486" s="221"/>
      <c r="O486" s="221"/>
      <c r="P486" s="221"/>
      <c r="Q486" s="221"/>
      <c r="R486" s="221"/>
      <c r="S486" s="221"/>
      <c r="T486" s="222"/>
      <c r="AT486" s="223" t="s">
        <v>150</v>
      </c>
      <c r="AU486" s="223" t="s">
        <v>83</v>
      </c>
      <c r="AV486" s="12" t="s">
        <v>83</v>
      </c>
      <c r="AW486" s="12" t="s">
        <v>36</v>
      </c>
      <c r="AX486" s="12" t="s">
        <v>73</v>
      </c>
      <c r="AY486" s="223" t="s">
        <v>140</v>
      </c>
    </row>
    <row r="487" spans="2:51" s="11" customFormat="1" ht="12">
      <c r="B487" s="203"/>
      <c r="C487" s="204"/>
      <c r="D487" s="200" t="s">
        <v>150</v>
      </c>
      <c r="E487" s="205" t="s">
        <v>21</v>
      </c>
      <c r="F487" s="206" t="s">
        <v>691</v>
      </c>
      <c r="G487" s="204"/>
      <c r="H487" s="205" t="s">
        <v>21</v>
      </c>
      <c r="I487" s="207"/>
      <c r="J487" s="204"/>
      <c r="K487" s="204"/>
      <c r="L487" s="208"/>
      <c r="M487" s="209"/>
      <c r="N487" s="210"/>
      <c r="O487" s="210"/>
      <c r="P487" s="210"/>
      <c r="Q487" s="210"/>
      <c r="R487" s="210"/>
      <c r="S487" s="210"/>
      <c r="T487" s="211"/>
      <c r="AT487" s="212" t="s">
        <v>150</v>
      </c>
      <c r="AU487" s="212" t="s">
        <v>83</v>
      </c>
      <c r="AV487" s="11" t="s">
        <v>81</v>
      </c>
      <c r="AW487" s="11" t="s">
        <v>36</v>
      </c>
      <c r="AX487" s="11" t="s">
        <v>73</v>
      </c>
      <c r="AY487" s="212" t="s">
        <v>140</v>
      </c>
    </row>
    <row r="488" spans="2:51" s="12" customFormat="1" ht="12">
      <c r="B488" s="213"/>
      <c r="C488" s="214"/>
      <c r="D488" s="200" t="s">
        <v>150</v>
      </c>
      <c r="E488" s="215" t="s">
        <v>21</v>
      </c>
      <c r="F488" s="216" t="s">
        <v>692</v>
      </c>
      <c r="G488" s="214"/>
      <c r="H488" s="217">
        <v>48.465</v>
      </c>
      <c r="I488" s="218"/>
      <c r="J488" s="214"/>
      <c r="K488" s="214"/>
      <c r="L488" s="219"/>
      <c r="M488" s="220"/>
      <c r="N488" s="221"/>
      <c r="O488" s="221"/>
      <c r="P488" s="221"/>
      <c r="Q488" s="221"/>
      <c r="R488" s="221"/>
      <c r="S488" s="221"/>
      <c r="T488" s="222"/>
      <c r="AT488" s="223" t="s">
        <v>150</v>
      </c>
      <c r="AU488" s="223" t="s">
        <v>83</v>
      </c>
      <c r="AV488" s="12" t="s">
        <v>83</v>
      </c>
      <c r="AW488" s="12" t="s">
        <v>36</v>
      </c>
      <c r="AX488" s="12" t="s">
        <v>73</v>
      </c>
      <c r="AY488" s="223" t="s">
        <v>140</v>
      </c>
    </row>
    <row r="489" spans="2:51" s="13" customFormat="1" ht="12">
      <c r="B489" s="224"/>
      <c r="C489" s="225"/>
      <c r="D489" s="200" t="s">
        <v>150</v>
      </c>
      <c r="E489" s="226" t="s">
        <v>21</v>
      </c>
      <c r="F489" s="227" t="s">
        <v>155</v>
      </c>
      <c r="G489" s="225"/>
      <c r="H489" s="228">
        <v>48.875</v>
      </c>
      <c r="I489" s="229"/>
      <c r="J489" s="225"/>
      <c r="K489" s="225"/>
      <c r="L489" s="230"/>
      <c r="M489" s="231"/>
      <c r="N489" s="232"/>
      <c r="O489" s="232"/>
      <c r="P489" s="232"/>
      <c r="Q489" s="232"/>
      <c r="R489" s="232"/>
      <c r="S489" s="232"/>
      <c r="T489" s="233"/>
      <c r="AT489" s="234" t="s">
        <v>150</v>
      </c>
      <c r="AU489" s="234" t="s">
        <v>83</v>
      </c>
      <c r="AV489" s="13" t="s">
        <v>146</v>
      </c>
      <c r="AW489" s="13" t="s">
        <v>36</v>
      </c>
      <c r="AX489" s="13" t="s">
        <v>81</v>
      </c>
      <c r="AY489" s="234" t="s">
        <v>140</v>
      </c>
    </row>
    <row r="490" spans="2:51" s="12" customFormat="1" ht="12">
      <c r="B490" s="213"/>
      <c r="C490" s="214"/>
      <c r="D490" s="200" t="s">
        <v>150</v>
      </c>
      <c r="E490" s="214"/>
      <c r="F490" s="216" t="s">
        <v>693</v>
      </c>
      <c r="G490" s="214"/>
      <c r="H490" s="217">
        <v>53.763</v>
      </c>
      <c r="I490" s="218"/>
      <c r="J490" s="214"/>
      <c r="K490" s="214"/>
      <c r="L490" s="219"/>
      <c r="M490" s="220"/>
      <c r="N490" s="221"/>
      <c r="O490" s="221"/>
      <c r="P490" s="221"/>
      <c r="Q490" s="221"/>
      <c r="R490" s="221"/>
      <c r="S490" s="221"/>
      <c r="T490" s="222"/>
      <c r="AT490" s="223" t="s">
        <v>150</v>
      </c>
      <c r="AU490" s="223" t="s">
        <v>83</v>
      </c>
      <c r="AV490" s="12" t="s">
        <v>83</v>
      </c>
      <c r="AW490" s="12" t="s">
        <v>6</v>
      </c>
      <c r="AX490" s="12" t="s">
        <v>81</v>
      </c>
      <c r="AY490" s="223" t="s">
        <v>140</v>
      </c>
    </row>
    <row r="491" spans="2:65" s="1" customFormat="1" ht="34.2" customHeight="1">
      <c r="B491" s="40"/>
      <c r="C491" s="188" t="s">
        <v>694</v>
      </c>
      <c r="D491" s="188" t="s">
        <v>142</v>
      </c>
      <c r="E491" s="189" t="s">
        <v>695</v>
      </c>
      <c r="F491" s="190" t="s">
        <v>696</v>
      </c>
      <c r="G491" s="191" t="s">
        <v>189</v>
      </c>
      <c r="H491" s="192">
        <v>0.834</v>
      </c>
      <c r="I491" s="193"/>
      <c r="J491" s="194">
        <f>ROUND(I491*H491,2)</f>
        <v>0</v>
      </c>
      <c r="K491" s="190" t="s">
        <v>145</v>
      </c>
      <c r="L491" s="60"/>
      <c r="M491" s="195" t="s">
        <v>21</v>
      </c>
      <c r="N491" s="196" t="s">
        <v>44</v>
      </c>
      <c r="O491" s="41"/>
      <c r="P491" s="197">
        <f>O491*H491</f>
        <v>0</v>
      </c>
      <c r="Q491" s="197">
        <v>0</v>
      </c>
      <c r="R491" s="197">
        <f>Q491*H491</f>
        <v>0</v>
      </c>
      <c r="S491" s="197">
        <v>0</v>
      </c>
      <c r="T491" s="198">
        <f>S491*H491</f>
        <v>0</v>
      </c>
      <c r="AR491" s="23" t="s">
        <v>242</v>
      </c>
      <c r="AT491" s="23" t="s">
        <v>142</v>
      </c>
      <c r="AU491" s="23" t="s">
        <v>83</v>
      </c>
      <c r="AY491" s="23" t="s">
        <v>140</v>
      </c>
      <c r="BE491" s="199">
        <f>IF(N491="základní",J491,0)</f>
        <v>0</v>
      </c>
      <c r="BF491" s="199">
        <f>IF(N491="snížená",J491,0)</f>
        <v>0</v>
      </c>
      <c r="BG491" s="199">
        <f>IF(N491="zákl. přenesená",J491,0)</f>
        <v>0</v>
      </c>
      <c r="BH491" s="199">
        <f>IF(N491="sníž. přenesená",J491,0)</f>
        <v>0</v>
      </c>
      <c r="BI491" s="199">
        <f>IF(N491="nulová",J491,0)</f>
        <v>0</v>
      </c>
      <c r="BJ491" s="23" t="s">
        <v>81</v>
      </c>
      <c r="BK491" s="199">
        <f>ROUND(I491*H491,2)</f>
        <v>0</v>
      </c>
      <c r="BL491" s="23" t="s">
        <v>242</v>
      </c>
      <c r="BM491" s="23" t="s">
        <v>697</v>
      </c>
    </row>
    <row r="492" spans="2:47" s="1" customFormat="1" ht="144">
      <c r="B492" s="40"/>
      <c r="C492" s="62"/>
      <c r="D492" s="200" t="s">
        <v>148</v>
      </c>
      <c r="E492" s="62"/>
      <c r="F492" s="201" t="s">
        <v>587</v>
      </c>
      <c r="G492" s="62"/>
      <c r="H492" s="62"/>
      <c r="I492" s="159"/>
      <c r="J492" s="62"/>
      <c r="K492" s="62"/>
      <c r="L492" s="60"/>
      <c r="M492" s="202"/>
      <c r="N492" s="41"/>
      <c r="O492" s="41"/>
      <c r="P492" s="41"/>
      <c r="Q492" s="41"/>
      <c r="R492" s="41"/>
      <c r="S492" s="41"/>
      <c r="T492" s="77"/>
      <c r="AT492" s="23" t="s">
        <v>148</v>
      </c>
      <c r="AU492" s="23" t="s">
        <v>83</v>
      </c>
    </row>
    <row r="493" spans="2:63" s="10" customFormat="1" ht="29.85" customHeight="1">
      <c r="B493" s="172"/>
      <c r="C493" s="173"/>
      <c r="D493" s="174" t="s">
        <v>72</v>
      </c>
      <c r="E493" s="186" t="s">
        <v>698</v>
      </c>
      <c r="F493" s="186" t="s">
        <v>699</v>
      </c>
      <c r="G493" s="173"/>
      <c r="H493" s="173"/>
      <c r="I493" s="176"/>
      <c r="J493" s="187">
        <f>BK493</f>
        <v>0</v>
      </c>
      <c r="K493" s="173"/>
      <c r="L493" s="178"/>
      <c r="M493" s="179"/>
      <c r="N493" s="180"/>
      <c r="O493" s="180"/>
      <c r="P493" s="181">
        <f>SUM(P494:P507)</f>
        <v>0</v>
      </c>
      <c r="Q493" s="180"/>
      <c r="R493" s="181">
        <f>SUM(R494:R507)</f>
        <v>0.14533453999999998</v>
      </c>
      <c r="S493" s="180"/>
      <c r="T493" s="182">
        <f>SUM(T494:T507)</f>
        <v>0</v>
      </c>
      <c r="AR493" s="183" t="s">
        <v>83</v>
      </c>
      <c r="AT493" s="184" t="s">
        <v>72</v>
      </c>
      <c r="AU493" s="184" t="s">
        <v>81</v>
      </c>
      <c r="AY493" s="183" t="s">
        <v>140</v>
      </c>
      <c r="BK493" s="185">
        <f>SUM(BK494:BK507)</f>
        <v>0</v>
      </c>
    </row>
    <row r="494" spans="2:65" s="1" customFormat="1" ht="34.2" customHeight="1">
      <c r="B494" s="40"/>
      <c r="C494" s="188" t="s">
        <v>700</v>
      </c>
      <c r="D494" s="188" t="s">
        <v>142</v>
      </c>
      <c r="E494" s="189" t="s">
        <v>701</v>
      </c>
      <c r="F494" s="190" t="s">
        <v>702</v>
      </c>
      <c r="G494" s="191" t="s">
        <v>91</v>
      </c>
      <c r="H494" s="192">
        <v>558.979</v>
      </c>
      <c r="I494" s="193"/>
      <c r="J494" s="194">
        <f>ROUND(I494*H494,2)</f>
        <v>0</v>
      </c>
      <c r="K494" s="190" t="s">
        <v>145</v>
      </c>
      <c r="L494" s="60"/>
      <c r="M494" s="195" t="s">
        <v>21</v>
      </c>
      <c r="N494" s="196" t="s">
        <v>44</v>
      </c>
      <c r="O494" s="41"/>
      <c r="P494" s="197">
        <f>O494*H494</f>
        <v>0</v>
      </c>
      <c r="Q494" s="197">
        <v>0.00026</v>
      </c>
      <c r="R494" s="197">
        <f>Q494*H494</f>
        <v>0.14533453999999998</v>
      </c>
      <c r="S494" s="197">
        <v>0</v>
      </c>
      <c r="T494" s="198">
        <f>S494*H494</f>
        <v>0</v>
      </c>
      <c r="AR494" s="23" t="s">
        <v>242</v>
      </c>
      <c r="AT494" s="23" t="s">
        <v>142</v>
      </c>
      <c r="AU494" s="23" t="s">
        <v>83</v>
      </c>
      <c r="AY494" s="23" t="s">
        <v>140</v>
      </c>
      <c r="BE494" s="199">
        <f>IF(N494="základní",J494,0)</f>
        <v>0</v>
      </c>
      <c r="BF494" s="199">
        <f>IF(N494="snížená",J494,0)</f>
        <v>0</v>
      </c>
      <c r="BG494" s="199">
        <f>IF(N494="zákl. přenesená",J494,0)</f>
        <v>0</v>
      </c>
      <c r="BH494" s="199">
        <f>IF(N494="sníž. přenesená",J494,0)</f>
        <v>0</v>
      </c>
      <c r="BI494" s="199">
        <f>IF(N494="nulová",J494,0)</f>
        <v>0</v>
      </c>
      <c r="BJ494" s="23" t="s">
        <v>81</v>
      </c>
      <c r="BK494" s="199">
        <f>ROUND(I494*H494,2)</f>
        <v>0</v>
      </c>
      <c r="BL494" s="23" t="s">
        <v>242</v>
      </c>
      <c r="BM494" s="23" t="s">
        <v>703</v>
      </c>
    </row>
    <row r="495" spans="2:51" s="12" customFormat="1" ht="12">
      <c r="B495" s="213"/>
      <c r="C495" s="214"/>
      <c r="D495" s="200" t="s">
        <v>150</v>
      </c>
      <c r="E495" s="215" t="s">
        <v>21</v>
      </c>
      <c r="F495" s="216" t="s">
        <v>704</v>
      </c>
      <c r="G495" s="214"/>
      <c r="H495" s="217">
        <v>17.69</v>
      </c>
      <c r="I495" s="218"/>
      <c r="J495" s="214"/>
      <c r="K495" s="214"/>
      <c r="L495" s="219"/>
      <c r="M495" s="220"/>
      <c r="N495" s="221"/>
      <c r="O495" s="221"/>
      <c r="P495" s="221"/>
      <c r="Q495" s="221"/>
      <c r="R495" s="221"/>
      <c r="S495" s="221"/>
      <c r="T495" s="222"/>
      <c r="AT495" s="223" t="s">
        <v>150</v>
      </c>
      <c r="AU495" s="223" t="s">
        <v>83</v>
      </c>
      <c r="AV495" s="12" t="s">
        <v>83</v>
      </c>
      <c r="AW495" s="12" t="s">
        <v>36</v>
      </c>
      <c r="AX495" s="12" t="s">
        <v>73</v>
      </c>
      <c r="AY495" s="223" t="s">
        <v>140</v>
      </c>
    </row>
    <row r="496" spans="2:51" s="12" customFormat="1" ht="12">
      <c r="B496" s="213"/>
      <c r="C496" s="214"/>
      <c r="D496" s="200" t="s">
        <v>150</v>
      </c>
      <c r="E496" s="215" t="s">
        <v>21</v>
      </c>
      <c r="F496" s="216" t="s">
        <v>705</v>
      </c>
      <c r="G496" s="214"/>
      <c r="H496" s="217">
        <v>26.776</v>
      </c>
      <c r="I496" s="218"/>
      <c r="J496" s="214"/>
      <c r="K496" s="214"/>
      <c r="L496" s="219"/>
      <c r="M496" s="220"/>
      <c r="N496" s="221"/>
      <c r="O496" s="221"/>
      <c r="P496" s="221"/>
      <c r="Q496" s="221"/>
      <c r="R496" s="221"/>
      <c r="S496" s="221"/>
      <c r="T496" s="222"/>
      <c r="AT496" s="223" t="s">
        <v>150</v>
      </c>
      <c r="AU496" s="223" t="s">
        <v>83</v>
      </c>
      <c r="AV496" s="12" t="s">
        <v>83</v>
      </c>
      <c r="AW496" s="12" t="s">
        <v>36</v>
      </c>
      <c r="AX496" s="12" t="s">
        <v>73</v>
      </c>
      <c r="AY496" s="223" t="s">
        <v>140</v>
      </c>
    </row>
    <row r="497" spans="2:51" s="12" customFormat="1" ht="12">
      <c r="B497" s="213"/>
      <c r="C497" s="214"/>
      <c r="D497" s="200" t="s">
        <v>150</v>
      </c>
      <c r="E497" s="215" t="s">
        <v>21</v>
      </c>
      <c r="F497" s="216" t="s">
        <v>706</v>
      </c>
      <c r="G497" s="214"/>
      <c r="H497" s="217">
        <v>22.074</v>
      </c>
      <c r="I497" s="218"/>
      <c r="J497" s="214"/>
      <c r="K497" s="214"/>
      <c r="L497" s="219"/>
      <c r="M497" s="220"/>
      <c r="N497" s="221"/>
      <c r="O497" s="221"/>
      <c r="P497" s="221"/>
      <c r="Q497" s="221"/>
      <c r="R497" s="221"/>
      <c r="S497" s="221"/>
      <c r="T497" s="222"/>
      <c r="AT497" s="223" t="s">
        <v>150</v>
      </c>
      <c r="AU497" s="223" t="s">
        <v>83</v>
      </c>
      <c r="AV497" s="12" t="s">
        <v>83</v>
      </c>
      <c r="AW497" s="12" t="s">
        <v>36</v>
      </c>
      <c r="AX497" s="12" t="s">
        <v>73</v>
      </c>
      <c r="AY497" s="223" t="s">
        <v>140</v>
      </c>
    </row>
    <row r="498" spans="2:51" s="12" customFormat="1" ht="12">
      <c r="B498" s="213"/>
      <c r="C498" s="214"/>
      <c r="D498" s="200" t="s">
        <v>150</v>
      </c>
      <c r="E498" s="215" t="s">
        <v>21</v>
      </c>
      <c r="F498" s="216" t="s">
        <v>707</v>
      </c>
      <c r="G498" s="214"/>
      <c r="H498" s="217">
        <v>24.774</v>
      </c>
      <c r="I498" s="218"/>
      <c r="J498" s="214"/>
      <c r="K498" s="214"/>
      <c r="L498" s="219"/>
      <c r="M498" s="220"/>
      <c r="N498" s="221"/>
      <c r="O498" s="221"/>
      <c r="P498" s="221"/>
      <c r="Q498" s="221"/>
      <c r="R498" s="221"/>
      <c r="S498" s="221"/>
      <c r="T498" s="222"/>
      <c r="AT498" s="223" t="s">
        <v>150</v>
      </c>
      <c r="AU498" s="223" t="s">
        <v>83</v>
      </c>
      <c r="AV498" s="12" t="s">
        <v>83</v>
      </c>
      <c r="AW498" s="12" t="s">
        <v>36</v>
      </c>
      <c r="AX498" s="12" t="s">
        <v>73</v>
      </c>
      <c r="AY498" s="223" t="s">
        <v>140</v>
      </c>
    </row>
    <row r="499" spans="2:51" s="12" customFormat="1" ht="36">
      <c r="B499" s="213"/>
      <c r="C499" s="214"/>
      <c r="D499" s="200" t="s">
        <v>150</v>
      </c>
      <c r="E499" s="215" t="s">
        <v>21</v>
      </c>
      <c r="F499" s="216" t="s">
        <v>708</v>
      </c>
      <c r="G499" s="214"/>
      <c r="H499" s="217">
        <v>100.366</v>
      </c>
      <c r="I499" s="218"/>
      <c r="J499" s="214"/>
      <c r="K499" s="214"/>
      <c r="L499" s="219"/>
      <c r="M499" s="220"/>
      <c r="N499" s="221"/>
      <c r="O499" s="221"/>
      <c r="P499" s="221"/>
      <c r="Q499" s="221"/>
      <c r="R499" s="221"/>
      <c r="S499" s="221"/>
      <c r="T499" s="222"/>
      <c r="AT499" s="223" t="s">
        <v>150</v>
      </c>
      <c r="AU499" s="223" t="s">
        <v>83</v>
      </c>
      <c r="AV499" s="12" t="s">
        <v>83</v>
      </c>
      <c r="AW499" s="12" t="s">
        <v>36</v>
      </c>
      <c r="AX499" s="12" t="s">
        <v>73</v>
      </c>
      <c r="AY499" s="223" t="s">
        <v>140</v>
      </c>
    </row>
    <row r="500" spans="2:51" s="12" customFormat="1" ht="12">
      <c r="B500" s="213"/>
      <c r="C500" s="214"/>
      <c r="D500" s="200" t="s">
        <v>150</v>
      </c>
      <c r="E500" s="215" t="s">
        <v>21</v>
      </c>
      <c r="F500" s="216" t="s">
        <v>709</v>
      </c>
      <c r="G500" s="214"/>
      <c r="H500" s="217">
        <v>13.781</v>
      </c>
      <c r="I500" s="218"/>
      <c r="J500" s="214"/>
      <c r="K500" s="214"/>
      <c r="L500" s="219"/>
      <c r="M500" s="220"/>
      <c r="N500" s="221"/>
      <c r="O500" s="221"/>
      <c r="P500" s="221"/>
      <c r="Q500" s="221"/>
      <c r="R500" s="221"/>
      <c r="S500" s="221"/>
      <c r="T500" s="222"/>
      <c r="AT500" s="223" t="s">
        <v>150</v>
      </c>
      <c r="AU500" s="223" t="s">
        <v>83</v>
      </c>
      <c r="AV500" s="12" t="s">
        <v>83</v>
      </c>
      <c r="AW500" s="12" t="s">
        <v>36</v>
      </c>
      <c r="AX500" s="12" t="s">
        <v>73</v>
      </c>
      <c r="AY500" s="223" t="s">
        <v>140</v>
      </c>
    </row>
    <row r="501" spans="2:51" s="12" customFormat="1" ht="12">
      <c r="B501" s="213"/>
      <c r="C501" s="214"/>
      <c r="D501" s="200" t="s">
        <v>150</v>
      </c>
      <c r="E501" s="215" t="s">
        <v>21</v>
      </c>
      <c r="F501" s="216" t="s">
        <v>710</v>
      </c>
      <c r="G501" s="214"/>
      <c r="H501" s="217">
        <v>10.801</v>
      </c>
      <c r="I501" s="218"/>
      <c r="J501" s="214"/>
      <c r="K501" s="214"/>
      <c r="L501" s="219"/>
      <c r="M501" s="220"/>
      <c r="N501" s="221"/>
      <c r="O501" s="221"/>
      <c r="P501" s="221"/>
      <c r="Q501" s="221"/>
      <c r="R501" s="221"/>
      <c r="S501" s="221"/>
      <c r="T501" s="222"/>
      <c r="AT501" s="223" t="s">
        <v>150</v>
      </c>
      <c r="AU501" s="223" t="s">
        <v>83</v>
      </c>
      <c r="AV501" s="12" t="s">
        <v>83</v>
      </c>
      <c r="AW501" s="12" t="s">
        <v>36</v>
      </c>
      <c r="AX501" s="12" t="s">
        <v>73</v>
      </c>
      <c r="AY501" s="223" t="s">
        <v>140</v>
      </c>
    </row>
    <row r="502" spans="2:51" s="12" customFormat="1" ht="36">
      <c r="B502" s="213"/>
      <c r="C502" s="214"/>
      <c r="D502" s="200" t="s">
        <v>150</v>
      </c>
      <c r="E502" s="215" t="s">
        <v>21</v>
      </c>
      <c r="F502" s="216" t="s">
        <v>711</v>
      </c>
      <c r="G502" s="214"/>
      <c r="H502" s="217">
        <v>173.327</v>
      </c>
      <c r="I502" s="218"/>
      <c r="J502" s="214"/>
      <c r="K502" s="214"/>
      <c r="L502" s="219"/>
      <c r="M502" s="220"/>
      <c r="N502" s="221"/>
      <c r="O502" s="221"/>
      <c r="P502" s="221"/>
      <c r="Q502" s="221"/>
      <c r="R502" s="221"/>
      <c r="S502" s="221"/>
      <c r="T502" s="222"/>
      <c r="AT502" s="223" t="s">
        <v>150</v>
      </c>
      <c r="AU502" s="223" t="s">
        <v>83</v>
      </c>
      <c r="AV502" s="12" t="s">
        <v>83</v>
      </c>
      <c r="AW502" s="12" t="s">
        <v>36</v>
      </c>
      <c r="AX502" s="12" t="s">
        <v>73</v>
      </c>
      <c r="AY502" s="223" t="s">
        <v>140</v>
      </c>
    </row>
    <row r="503" spans="2:51" s="12" customFormat="1" ht="12">
      <c r="B503" s="213"/>
      <c r="C503" s="214"/>
      <c r="D503" s="200" t="s">
        <v>150</v>
      </c>
      <c r="E503" s="215" t="s">
        <v>21</v>
      </c>
      <c r="F503" s="216" t="s">
        <v>712</v>
      </c>
      <c r="G503" s="214"/>
      <c r="H503" s="217">
        <v>31.165</v>
      </c>
      <c r="I503" s="218"/>
      <c r="J503" s="214"/>
      <c r="K503" s="214"/>
      <c r="L503" s="219"/>
      <c r="M503" s="220"/>
      <c r="N503" s="221"/>
      <c r="O503" s="221"/>
      <c r="P503" s="221"/>
      <c r="Q503" s="221"/>
      <c r="R503" s="221"/>
      <c r="S503" s="221"/>
      <c r="T503" s="222"/>
      <c r="AT503" s="223" t="s">
        <v>150</v>
      </c>
      <c r="AU503" s="223" t="s">
        <v>83</v>
      </c>
      <c r="AV503" s="12" t="s">
        <v>83</v>
      </c>
      <c r="AW503" s="12" t="s">
        <v>36</v>
      </c>
      <c r="AX503" s="12" t="s">
        <v>73</v>
      </c>
      <c r="AY503" s="223" t="s">
        <v>140</v>
      </c>
    </row>
    <row r="504" spans="2:51" s="12" customFormat="1" ht="12">
      <c r="B504" s="213"/>
      <c r="C504" s="214"/>
      <c r="D504" s="200" t="s">
        <v>150</v>
      </c>
      <c r="E504" s="215" t="s">
        <v>21</v>
      </c>
      <c r="F504" s="216" t="s">
        <v>713</v>
      </c>
      <c r="G504" s="214"/>
      <c r="H504" s="217">
        <v>32.764</v>
      </c>
      <c r="I504" s="218"/>
      <c r="J504" s="214"/>
      <c r="K504" s="214"/>
      <c r="L504" s="219"/>
      <c r="M504" s="220"/>
      <c r="N504" s="221"/>
      <c r="O504" s="221"/>
      <c r="P504" s="221"/>
      <c r="Q504" s="221"/>
      <c r="R504" s="221"/>
      <c r="S504" s="221"/>
      <c r="T504" s="222"/>
      <c r="AT504" s="223" t="s">
        <v>150</v>
      </c>
      <c r="AU504" s="223" t="s">
        <v>83</v>
      </c>
      <c r="AV504" s="12" t="s">
        <v>83</v>
      </c>
      <c r="AW504" s="12" t="s">
        <v>36</v>
      </c>
      <c r="AX504" s="12" t="s">
        <v>73</v>
      </c>
      <c r="AY504" s="223" t="s">
        <v>140</v>
      </c>
    </row>
    <row r="505" spans="2:51" s="12" customFormat="1" ht="12">
      <c r="B505" s="213"/>
      <c r="C505" s="214"/>
      <c r="D505" s="200" t="s">
        <v>150</v>
      </c>
      <c r="E505" s="215" t="s">
        <v>21</v>
      </c>
      <c r="F505" s="216" t="s">
        <v>714</v>
      </c>
      <c r="G505" s="214"/>
      <c r="H505" s="217">
        <v>65.3</v>
      </c>
      <c r="I505" s="218"/>
      <c r="J505" s="214"/>
      <c r="K505" s="214"/>
      <c r="L505" s="219"/>
      <c r="M505" s="220"/>
      <c r="N505" s="221"/>
      <c r="O505" s="221"/>
      <c r="P505" s="221"/>
      <c r="Q505" s="221"/>
      <c r="R505" s="221"/>
      <c r="S505" s="221"/>
      <c r="T505" s="222"/>
      <c r="AT505" s="223" t="s">
        <v>150</v>
      </c>
      <c r="AU505" s="223" t="s">
        <v>83</v>
      </c>
      <c r="AV505" s="12" t="s">
        <v>83</v>
      </c>
      <c r="AW505" s="12" t="s">
        <v>36</v>
      </c>
      <c r="AX505" s="12" t="s">
        <v>73</v>
      </c>
      <c r="AY505" s="223" t="s">
        <v>140</v>
      </c>
    </row>
    <row r="506" spans="2:51" s="12" customFormat="1" ht="12">
      <c r="B506" s="213"/>
      <c r="C506" s="214"/>
      <c r="D506" s="200" t="s">
        <v>150</v>
      </c>
      <c r="E506" s="215" t="s">
        <v>21</v>
      </c>
      <c r="F506" s="216" t="s">
        <v>715</v>
      </c>
      <c r="G506" s="214"/>
      <c r="H506" s="217">
        <v>40.161</v>
      </c>
      <c r="I506" s="218"/>
      <c r="J506" s="214"/>
      <c r="K506" s="214"/>
      <c r="L506" s="219"/>
      <c r="M506" s="220"/>
      <c r="N506" s="221"/>
      <c r="O506" s="221"/>
      <c r="P506" s="221"/>
      <c r="Q506" s="221"/>
      <c r="R506" s="221"/>
      <c r="S506" s="221"/>
      <c r="T506" s="222"/>
      <c r="AT506" s="223" t="s">
        <v>150</v>
      </c>
      <c r="AU506" s="223" t="s">
        <v>83</v>
      </c>
      <c r="AV506" s="12" t="s">
        <v>83</v>
      </c>
      <c r="AW506" s="12" t="s">
        <v>36</v>
      </c>
      <c r="AX506" s="12" t="s">
        <v>73</v>
      </c>
      <c r="AY506" s="223" t="s">
        <v>140</v>
      </c>
    </row>
    <row r="507" spans="2:51" s="13" customFormat="1" ht="12">
      <c r="B507" s="224"/>
      <c r="C507" s="225"/>
      <c r="D507" s="200" t="s">
        <v>150</v>
      </c>
      <c r="E507" s="226" t="s">
        <v>21</v>
      </c>
      <c r="F507" s="227" t="s">
        <v>155</v>
      </c>
      <c r="G507" s="225"/>
      <c r="H507" s="228">
        <v>558.979</v>
      </c>
      <c r="I507" s="229"/>
      <c r="J507" s="225"/>
      <c r="K507" s="225"/>
      <c r="L507" s="230"/>
      <c r="M507" s="246"/>
      <c r="N507" s="247"/>
      <c r="O507" s="247"/>
      <c r="P507" s="247"/>
      <c r="Q507" s="247"/>
      <c r="R507" s="247"/>
      <c r="S507" s="247"/>
      <c r="T507" s="248"/>
      <c r="AT507" s="234" t="s">
        <v>150</v>
      </c>
      <c r="AU507" s="234" t="s">
        <v>83</v>
      </c>
      <c r="AV507" s="13" t="s">
        <v>146</v>
      </c>
      <c r="AW507" s="13" t="s">
        <v>36</v>
      </c>
      <c r="AX507" s="13" t="s">
        <v>81</v>
      </c>
      <c r="AY507" s="234" t="s">
        <v>140</v>
      </c>
    </row>
    <row r="508" spans="2:12" s="1" customFormat="1" ht="6.9" customHeight="1">
      <c r="B508" s="55"/>
      <c r="C508" s="56"/>
      <c r="D508" s="56"/>
      <c r="E508" s="56"/>
      <c r="F508" s="56"/>
      <c r="G508" s="56"/>
      <c r="H508" s="56"/>
      <c r="I508" s="135"/>
      <c r="J508" s="56"/>
      <c r="K508" s="56"/>
      <c r="L508" s="60"/>
    </row>
  </sheetData>
  <sheetProtection algorithmName="SHA-512" hashValue="JrCIsWwZpFHP+3MYbFeEvVEpHWV9r0pwGfbJ6XMVepTPbeVvPuniRSOKArMD8ee4yT+hAZLRzk0R+oqv0XolnA==" saltValue="YwwL4yPBirCuFaYwV5ebLXa7dDD7dJd5UQ+3Bs6v3UusRV4oZ2+J9HBHsjzn7/YFds/+k4EHCl/RZRHPjJNV3g==" spinCount="100000" sheet="1" objects="1" scenarios="1" formatColumns="0" formatRows="0" autoFilter="0"/>
  <autoFilter ref="C91:K507"/>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6"/>
  <sheetViews>
    <sheetView showGridLines="0" workbookViewId="0" topLeftCell="A1"/>
  </sheetViews>
  <sheetFormatPr defaultColWidth="9.33203125" defaultRowHeight="13.5"/>
  <cols>
    <col min="1" max="1" width="8.33203125" style="249" customWidth="1"/>
    <col min="2" max="2" width="1.66796875" style="249" customWidth="1"/>
    <col min="3" max="4" width="5" style="249" customWidth="1"/>
    <col min="5" max="5" width="11.66015625" style="249" customWidth="1"/>
    <col min="6" max="6" width="9.16015625" style="249" customWidth="1"/>
    <col min="7" max="7" width="5" style="249" customWidth="1"/>
    <col min="8" max="8" width="77.83203125" style="249" customWidth="1"/>
    <col min="9" max="10" width="20" style="249" customWidth="1"/>
    <col min="11" max="11" width="1.66796875" style="249" customWidth="1"/>
  </cols>
  <sheetData>
    <row r="1" ht="37.5" customHeight="1"/>
    <row r="2" spans="2:11" ht="7.5" customHeight="1">
      <c r="B2" s="250"/>
      <c r="C2" s="251"/>
      <c r="D2" s="251"/>
      <c r="E2" s="251"/>
      <c r="F2" s="251"/>
      <c r="G2" s="251"/>
      <c r="H2" s="251"/>
      <c r="I2" s="251"/>
      <c r="J2" s="251"/>
      <c r="K2" s="252"/>
    </row>
    <row r="3" spans="2:11" s="14" customFormat="1" ht="45" customHeight="1">
      <c r="B3" s="253"/>
      <c r="C3" s="377" t="s">
        <v>716</v>
      </c>
      <c r="D3" s="377"/>
      <c r="E3" s="377"/>
      <c r="F3" s="377"/>
      <c r="G3" s="377"/>
      <c r="H3" s="377"/>
      <c r="I3" s="377"/>
      <c r="J3" s="377"/>
      <c r="K3" s="254"/>
    </row>
    <row r="4" spans="2:11" ht="25.5" customHeight="1">
      <c r="B4" s="255"/>
      <c r="C4" s="381" t="s">
        <v>717</v>
      </c>
      <c r="D4" s="381"/>
      <c r="E4" s="381"/>
      <c r="F4" s="381"/>
      <c r="G4" s="381"/>
      <c r="H4" s="381"/>
      <c r="I4" s="381"/>
      <c r="J4" s="381"/>
      <c r="K4" s="256"/>
    </row>
    <row r="5" spans="2:11" ht="5.25" customHeight="1">
      <c r="B5" s="255"/>
      <c r="C5" s="257"/>
      <c r="D5" s="257"/>
      <c r="E5" s="257"/>
      <c r="F5" s="257"/>
      <c r="G5" s="257"/>
      <c r="H5" s="257"/>
      <c r="I5" s="257"/>
      <c r="J5" s="257"/>
      <c r="K5" s="256"/>
    </row>
    <row r="6" spans="2:11" ht="15" customHeight="1">
      <c r="B6" s="255"/>
      <c r="C6" s="379" t="s">
        <v>718</v>
      </c>
      <c r="D6" s="379"/>
      <c r="E6" s="379"/>
      <c r="F6" s="379"/>
      <c r="G6" s="379"/>
      <c r="H6" s="379"/>
      <c r="I6" s="379"/>
      <c r="J6" s="379"/>
      <c r="K6" s="256"/>
    </row>
    <row r="7" spans="2:11" ht="15" customHeight="1">
      <c r="B7" s="259"/>
      <c r="C7" s="379" t="s">
        <v>719</v>
      </c>
      <c r="D7" s="379"/>
      <c r="E7" s="379"/>
      <c r="F7" s="379"/>
      <c r="G7" s="379"/>
      <c r="H7" s="379"/>
      <c r="I7" s="379"/>
      <c r="J7" s="379"/>
      <c r="K7" s="256"/>
    </row>
    <row r="8" spans="2:11" ht="12.75" customHeight="1">
      <c r="B8" s="259"/>
      <c r="C8" s="258"/>
      <c r="D8" s="258"/>
      <c r="E8" s="258"/>
      <c r="F8" s="258"/>
      <c r="G8" s="258"/>
      <c r="H8" s="258"/>
      <c r="I8" s="258"/>
      <c r="J8" s="258"/>
      <c r="K8" s="256"/>
    </row>
    <row r="9" spans="2:11" ht="15" customHeight="1">
      <c r="B9" s="259"/>
      <c r="C9" s="379" t="s">
        <v>720</v>
      </c>
      <c r="D9" s="379"/>
      <c r="E9" s="379"/>
      <c r="F9" s="379"/>
      <c r="G9" s="379"/>
      <c r="H9" s="379"/>
      <c r="I9" s="379"/>
      <c r="J9" s="379"/>
      <c r="K9" s="256"/>
    </row>
    <row r="10" spans="2:11" ht="15" customHeight="1">
      <c r="B10" s="259"/>
      <c r="C10" s="258"/>
      <c r="D10" s="379" t="s">
        <v>721</v>
      </c>
      <c r="E10" s="379"/>
      <c r="F10" s="379"/>
      <c r="G10" s="379"/>
      <c r="H10" s="379"/>
      <c r="I10" s="379"/>
      <c r="J10" s="379"/>
      <c r="K10" s="256"/>
    </row>
    <row r="11" spans="2:11" ht="15" customHeight="1">
      <c r="B11" s="259"/>
      <c r="C11" s="260"/>
      <c r="D11" s="379" t="s">
        <v>722</v>
      </c>
      <c r="E11" s="379"/>
      <c r="F11" s="379"/>
      <c r="G11" s="379"/>
      <c r="H11" s="379"/>
      <c r="I11" s="379"/>
      <c r="J11" s="379"/>
      <c r="K11" s="256"/>
    </row>
    <row r="12" spans="2:11" ht="12.75" customHeight="1">
      <c r="B12" s="259"/>
      <c r="C12" s="260"/>
      <c r="D12" s="260"/>
      <c r="E12" s="260"/>
      <c r="F12" s="260"/>
      <c r="G12" s="260"/>
      <c r="H12" s="260"/>
      <c r="I12" s="260"/>
      <c r="J12" s="260"/>
      <c r="K12" s="256"/>
    </row>
    <row r="13" spans="2:11" ht="15" customHeight="1">
      <c r="B13" s="259"/>
      <c r="C13" s="260"/>
      <c r="D13" s="379" t="s">
        <v>723</v>
      </c>
      <c r="E13" s="379"/>
      <c r="F13" s="379"/>
      <c r="G13" s="379"/>
      <c r="H13" s="379"/>
      <c r="I13" s="379"/>
      <c r="J13" s="379"/>
      <c r="K13" s="256"/>
    </row>
    <row r="14" spans="2:11" ht="15" customHeight="1">
      <c r="B14" s="259"/>
      <c r="C14" s="260"/>
      <c r="D14" s="379" t="s">
        <v>724</v>
      </c>
      <c r="E14" s="379"/>
      <c r="F14" s="379"/>
      <c r="G14" s="379"/>
      <c r="H14" s="379"/>
      <c r="I14" s="379"/>
      <c r="J14" s="379"/>
      <c r="K14" s="256"/>
    </row>
    <row r="15" spans="2:11" ht="15" customHeight="1">
      <c r="B15" s="259"/>
      <c r="C15" s="260"/>
      <c r="D15" s="379" t="s">
        <v>725</v>
      </c>
      <c r="E15" s="379"/>
      <c r="F15" s="379"/>
      <c r="G15" s="379"/>
      <c r="H15" s="379"/>
      <c r="I15" s="379"/>
      <c r="J15" s="379"/>
      <c r="K15" s="256"/>
    </row>
    <row r="16" spans="2:11" ht="15" customHeight="1">
      <c r="B16" s="259"/>
      <c r="C16" s="260"/>
      <c r="D16" s="260"/>
      <c r="E16" s="261" t="s">
        <v>80</v>
      </c>
      <c r="F16" s="379" t="s">
        <v>726</v>
      </c>
      <c r="G16" s="379"/>
      <c r="H16" s="379"/>
      <c r="I16" s="379"/>
      <c r="J16" s="379"/>
      <c r="K16" s="256"/>
    </row>
    <row r="17" spans="2:11" ht="15" customHeight="1">
      <c r="B17" s="259"/>
      <c r="C17" s="260"/>
      <c r="D17" s="260"/>
      <c r="E17" s="261" t="s">
        <v>727</v>
      </c>
      <c r="F17" s="379" t="s">
        <v>728</v>
      </c>
      <c r="G17" s="379"/>
      <c r="H17" s="379"/>
      <c r="I17" s="379"/>
      <c r="J17" s="379"/>
      <c r="K17" s="256"/>
    </row>
    <row r="18" spans="2:11" ht="15" customHeight="1">
      <c r="B18" s="259"/>
      <c r="C18" s="260"/>
      <c r="D18" s="260"/>
      <c r="E18" s="261" t="s">
        <v>729</v>
      </c>
      <c r="F18" s="379" t="s">
        <v>730</v>
      </c>
      <c r="G18" s="379"/>
      <c r="H18" s="379"/>
      <c r="I18" s="379"/>
      <c r="J18" s="379"/>
      <c r="K18" s="256"/>
    </row>
    <row r="19" spans="2:11" ht="15" customHeight="1">
      <c r="B19" s="259"/>
      <c r="C19" s="260"/>
      <c r="D19" s="260"/>
      <c r="E19" s="261" t="s">
        <v>731</v>
      </c>
      <c r="F19" s="379" t="s">
        <v>732</v>
      </c>
      <c r="G19" s="379"/>
      <c r="H19" s="379"/>
      <c r="I19" s="379"/>
      <c r="J19" s="379"/>
      <c r="K19" s="256"/>
    </row>
    <row r="20" spans="2:11" ht="15" customHeight="1">
      <c r="B20" s="259"/>
      <c r="C20" s="260"/>
      <c r="D20" s="260"/>
      <c r="E20" s="261" t="s">
        <v>733</v>
      </c>
      <c r="F20" s="379" t="s">
        <v>734</v>
      </c>
      <c r="G20" s="379"/>
      <c r="H20" s="379"/>
      <c r="I20" s="379"/>
      <c r="J20" s="379"/>
      <c r="K20" s="256"/>
    </row>
    <row r="21" spans="2:11" ht="15" customHeight="1">
      <c r="B21" s="259"/>
      <c r="C21" s="260"/>
      <c r="D21" s="260"/>
      <c r="E21" s="261" t="s">
        <v>735</v>
      </c>
      <c r="F21" s="379" t="s">
        <v>736</v>
      </c>
      <c r="G21" s="379"/>
      <c r="H21" s="379"/>
      <c r="I21" s="379"/>
      <c r="J21" s="379"/>
      <c r="K21" s="256"/>
    </row>
    <row r="22" spans="2:11" ht="12.75" customHeight="1">
      <c r="B22" s="259"/>
      <c r="C22" s="260"/>
      <c r="D22" s="260"/>
      <c r="E22" s="260"/>
      <c r="F22" s="260"/>
      <c r="G22" s="260"/>
      <c r="H22" s="260"/>
      <c r="I22" s="260"/>
      <c r="J22" s="260"/>
      <c r="K22" s="256"/>
    </row>
    <row r="23" spans="2:11" ht="15" customHeight="1">
      <c r="B23" s="259"/>
      <c r="C23" s="379" t="s">
        <v>737</v>
      </c>
      <c r="D23" s="379"/>
      <c r="E23" s="379"/>
      <c r="F23" s="379"/>
      <c r="G23" s="379"/>
      <c r="H23" s="379"/>
      <c r="I23" s="379"/>
      <c r="J23" s="379"/>
      <c r="K23" s="256"/>
    </row>
    <row r="24" spans="2:11" ht="15" customHeight="1">
      <c r="B24" s="259"/>
      <c r="C24" s="379" t="s">
        <v>738</v>
      </c>
      <c r="D24" s="379"/>
      <c r="E24" s="379"/>
      <c r="F24" s="379"/>
      <c r="G24" s="379"/>
      <c r="H24" s="379"/>
      <c r="I24" s="379"/>
      <c r="J24" s="379"/>
      <c r="K24" s="256"/>
    </row>
    <row r="25" spans="2:11" ht="15" customHeight="1">
      <c r="B25" s="259"/>
      <c r="C25" s="258"/>
      <c r="D25" s="379" t="s">
        <v>739</v>
      </c>
      <c r="E25" s="379"/>
      <c r="F25" s="379"/>
      <c r="G25" s="379"/>
      <c r="H25" s="379"/>
      <c r="I25" s="379"/>
      <c r="J25" s="379"/>
      <c r="K25" s="256"/>
    </row>
    <row r="26" spans="2:11" ht="15" customHeight="1">
      <c r="B26" s="259"/>
      <c r="C26" s="260"/>
      <c r="D26" s="379" t="s">
        <v>740</v>
      </c>
      <c r="E26" s="379"/>
      <c r="F26" s="379"/>
      <c r="G26" s="379"/>
      <c r="H26" s="379"/>
      <c r="I26" s="379"/>
      <c r="J26" s="379"/>
      <c r="K26" s="256"/>
    </row>
    <row r="27" spans="2:11" ht="12.75" customHeight="1">
      <c r="B27" s="259"/>
      <c r="C27" s="260"/>
      <c r="D27" s="260"/>
      <c r="E27" s="260"/>
      <c r="F27" s="260"/>
      <c r="G27" s="260"/>
      <c r="H27" s="260"/>
      <c r="I27" s="260"/>
      <c r="J27" s="260"/>
      <c r="K27" s="256"/>
    </row>
    <row r="28" spans="2:11" ht="15" customHeight="1">
      <c r="B28" s="259"/>
      <c r="C28" s="260"/>
      <c r="D28" s="379" t="s">
        <v>741</v>
      </c>
      <c r="E28" s="379"/>
      <c r="F28" s="379"/>
      <c r="G28" s="379"/>
      <c r="H28" s="379"/>
      <c r="I28" s="379"/>
      <c r="J28" s="379"/>
      <c r="K28" s="256"/>
    </row>
    <row r="29" spans="2:11" ht="15" customHeight="1">
      <c r="B29" s="259"/>
      <c r="C29" s="260"/>
      <c r="D29" s="379" t="s">
        <v>742</v>
      </c>
      <c r="E29" s="379"/>
      <c r="F29" s="379"/>
      <c r="G29" s="379"/>
      <c r="H29" s="379"/>
      <c r="I29" s="379"/>
      <c r="J29" s="379"/>
      <c r="K29" s="256"/>
    </row>
    <row r="30" spans="2:11" ht="12.75" customHeight="1">
      <c r="B30" s="259"/>
      <c r="C30" s="260"/>
      <c r="D30" s="260"/>
      <c r="E30" s="260"/>
      <c r="F30" s="260"/>
      <c r="G30" s="260"/>
      <c r="H30" s="260"/>
      <c r="I30" s="260"/>
      <c r="J30" s="260"/>
      <c r="K30" s="256"/>
    </row>
    <row r="31" spans="2:11" ht="15" customHeight="1">
      <c r="B31" s="259"/>
      <c r="C31" s="260"/>
      <c r="D31" s="379" t="s">
        <v>743</v>
      </c>
      <c r="E31" s="379"/>
      <c r="F31" s="379"/>
      <c r="G31" s="379"/>
      <c r="H31" s="379"/>
      <c r="I31" s="379"/>
      <c r="J31" s="379"/>
      <c r="K31" s="256"/>
    </row>
    <row r="32" spans="2:11" ht="15" customHeight="1">
      <c r="B32" s="259"/>
      <c r="C32" s="260"/>
      <c r="D32" s="379" t="s">
        <v>744</v>
      </c>
      <c r="E32" s="379"/>
      <c r="F32" s="379"/>
      <c r="G32" s="379"/>
      <c r="H32" s="379"/>
      <c r="I32" s="379"/>
      <c r="J32" s="379"/>
      <c r="K32" s="256"/>
    </row>
    <row r="33" spans="2:11" ht="15" customHeight="1">
      <c r="B33" s="259"/>
      <c r="C33" s="260"/>
      <c r="D33" s="379" t="s">
        <v>745</v>
      </c>
      <c r="E33" s="379"/>
      <c r="F33" s="379"/>
      <c r="G33" s="379"/>
      <c r="H33" s="379"/>
      <c r="I33" s="379"/>
      <c r="J33" s="379"/>
      <c r="K33" s="256"/>
    </row>
    <row r="34" spans="2:11" ht="15" customHeight="1">
      <c r="B34" s="259"/>
      <c r="C34" s="260"/>
      <c r="D34" s="258"/>
      <c r="E34" s="262" t="s">
        <v>125</v>
      </c>
      <c r="F34" s="258"/>
      <c r="G34" s="379" t="s">
        <v>746</v>
      </c>
      <c r="H34" s="379"/>
      <c r="I34" s="379"/>
      <c r="J34" s="379"/>
      <c r="K34" s="256"/>
    </row>
    <row r="35" spans="2:11" ht="30.75" customHeight="1">
      <c r="B35" s="259"/>
      <c r="C35" s="260"/>
      <c r="D35" s="258"/>
      <c r="E35" s="262" t="s">
        <v>747</v>
      </c>
      <c r="F35" s="258"/>
      <c r="G35" s="379" t="s">
        <v>748</v>
      </c>
      <c r="H35" s="379"/>
      <c r="I35" s="379"/>
      <c r="J35" s="379"/>
      <c r="K35" s="256"/>
    </row>
    <row r="36" spans="2:11" ht="15" customHeight="1">
      <c r="B36" s="259"/>
      <c r="C36" s="260"/>
      <c r="D36" s="258"/>
      <c r="E36" s="262" t="s">
        <v>54</v>
      </c>
      <c r="F36" s="258"/>
      <c r="G36" s="379" t="s">
        <v>749</v>
      </c>
      <c r="H36" s="379"/>
      <c r="I36" s="379"/>
      <c r="J36" s="379"/>
      <c r="K36" s="256"/>
    </row>
    <row r="37" spans="2:11" ht="15" customHeight="1">
      <c r="B37" s="259"/>
      <c r="C37" s="260"/>
      <c r="D37" s="258"/>
      <c r="E37" s="262" t="s">
        <v>126</v>
      </c>
      <c r="F37" s="258"/>
      <c r="G37" s="379" t="s">
        <v>750</v>
      </c>
      <c r="H37" s="379"/>
      <c r="I37" s="379"/>
      <c r="J37" s="379"/>
      <c r="K37" s="256"/>
    </row>
    <row r="38" spans="2:11" ht="15" customHeight="1">
      <c r="B38" s="259"/>
      <c r="C38" s="260"/>
      <c r="D38" s="258"/>
      <c r="E38" s="262" t="s">
        <v>127</v>
      </c>
      <c r="F38" s="258"/>
      <c r="G38" s="379" t="s">
        <v>751</v>
      </c>
      <c r="H38" s="379"/>
      <c r="I38" s="379"/>
      <c r="J38" s="379"/>
      <c r="K38" s="256"/>
    </row>
    <row r="39" spans="2:11" ht="15" customHeight="1">
      <c r="B39" s="259"/>
      <c r="C39" s="260"/>
      <c r="D39" s="258"/>
      <c r="E39" s="262" t="s">
        <v>128</v>
      </c>
      <c r="F39" s="258"/>
      <c r="G39" s="379" t="s">
        <v>752</v>
      </c>
      <c r="H39" s="379"/>
      <c r="I39" s="379"/>
      <c r="J39" s="379"/>
      <c r="K39" s="256"/>
    </row>
    <row r="40" spans="2:11" ht="15" customHeight="1">
      <c r="B40" s="259"/>
      <c r="C40" s="260"/>
      <c r="D40" s="258"/>
      <c r="E40" s="262" t="s">
        <v>753</v>
      </c>
      <c r="F40" s="258"/>
      <c r="G40" s="379" t="s">
        <v>754</v>
      </c>
      <c r="H40" s="379"/>
      <c r="I40" s="379"/>
      <c r="J40" s="379"/>
      <c r="K40" s="256"/>
    </row>
    <row r="41" spans="2:11" ht="15" customHeight="1">
      <c r="B41" s="259"/>
      <c r="C41" s="260"/>
      <c r="D41" s="258"/>
      <c r="E41" s="262"/>
      <c r="F41" s="258"/>
      <c r="G41" s="379" t="s">
        <v>755</v>
      </c>
      <c r="H41" s="379"/>
      <c r="I41" s="379"/>
      <c r="J41" s="379"/>
      <c r="K41" s="256"/>
    </row>
    <row r="42" spans="2:11" ht="15" customHeight="1">
      <c r="B42" s="259"/>
      <c r="C42" s="260"/>
      <c r="D42" s="258"/>
      <c r="E42" s="262" t="s">
        <v>756</v>
      </c>
      <c r="F42" s="258"/>
      <c r="G42" s="379" t="s">
        <v>757</v>
      </c>
      <c r="H42" s="379"/>
      <c r="I42" s="379"/>
      <c r="J42" s="379"/>
      <c r="K42" s="256"/>
    </row>
    <row r="43" spans="2:11" ht="15" customHeight="1">
      <c r="B43" s="259"/>
      <c r="C43" s="260"/>
      <c r="D43" s="258"/>
      <c r="E43" s="262" t="s">
        <v>130</v>
      </c>
      <c r="F43" s="258"/>
      <c r="G43" s="379" t="s">
        <v>758</v>
      </c>
      <c r="H43" s="379"/>
      <c r="I43" s="379"/>
      <c r="J43" s="379"/>
      <c r="K43" s="256"/>
    </row>
    <row r="44" spans="2:11" ht="12.75" customHeight="1">
      <c r="B44" s="259"/>
      <c r="C44" s="260"/>
      <c r="D44" s="258"/>
      <c r="E44" s="258"/>
      <c r="F44" s="258"/>
      <c r="G44" s="258"/>
      <c r="H44" s="258"/>
      <c r="I44" s="258"/>
      <c r="J44" s="258"/>
      <c r="K44" s="256"/>
    </row>
    <row r="45" spans="2:11" ht="15" customHeight="1">
      <c r="B45" s="259"/>
      <c r="C45" s="260"/>
      <c r="D45" s="379" t="s">
        <v>759</v>
      </c>
      <c r="E45" s="379"/>
      <c r="F45" s="379"/>
      <c r="G45" s="379"/>
      <c r="H45" s="379"/>
      <c r="I45" s="379"/>
      <c r="J45" s="379"/>
      <c r="K45" s="256"/>
    </row>
    <row r="46" spans="2:11" ht="15" customHeight="1">
      <c r="B46" s="259"/>
      <c r="C46" s="260"/>
      <c r="D46" s="260"/>
      <c r="E46" s="379" t="s">
        <v>760</v>
      </c>
      <c r="F46" s="379"/>
      <c r="G46" s="379"/>
      <c r="H46" s="379"/>
      <c r="I46" s="379"/>
      <c r="J46" s="379"/>
      <c r="K46" s="256"/>
    </row>
    <row r="47" spans="2:11" ht="15" customHeight="1">
      <c r="B47" s="259"/>
      <c r="C47" s="260"/>
      <c r="D47" s="260"/>
      <c r="E47" s="379" t="s">
        <v>761</v>
      </c>
      <c r="F47" s="379"/>
      <c r="G47" s="379"/>
      <c r="H47" s="379"/>
      <c r="I47" s="379"/>
      <c r="J47" s="379"/>
      <c r="K47" s="256"/>
    </row>
    <row r="48" spans="2:11" ht="15" customHeight="1">
      <c r="B48" s="259"/>
      <c r="C48" s="260"/>
      <c r="D48" s="260"/>
      <c r="E48" s="379" t="s">
        <v>762</v>
      </c>
      <c r="F48" s="379"/>
      <c r="G48" s="379"/>
      <c r="H48" s="379"/>
      <c r="I48" s="379"/>
      <c r="J48" s="379"/>
      <c r="K48" s="256"/>
    </row>
    <row r="49" spans="2:11" ht="15" customHeight="1">
      <c r="B49" s="259"/>
      <c r="C49" s="260"/>
      <c r="D49" s="379" t="s">
        <v>763</v>
      </c>
      <c r="E49" s="379"/>
      <c r="F49" s="379"/>
      <c r="G49" s="379"/>
      <c r="H49" s="379"/>
      <c r="I49" s="379"/>
      <c r="J49" s="379"/>
      <c r="K49" s="256"/>
    </row>
    <row r="50" spans="2:11" ht="25.5" customHeight="1">
      <c r="B50" s="255"/>
      <c r="C50" s="381" t="s">
        <v>764</v>
      </c>
      <c r="D50" s="381"/>
      <c r="E50" s="381"/>
      <c r="F50" s="381"/>
      <c r="G50" s="381"/>
      <c r="H50" s="381"/>
      <c r="I50" s="381"/>
      <c r="J50" s="381"/>
      <c r="K50" s="256"/>
    </row>
    <row r="51" spans="2:11" ht="5.25" customHeight="1">
      <c r="B51" s="255"/>
      <c r="C51" s="257"/>
      <c r="D51" s="257"/>
      <c r="E51" s="257"/>
      <c r="F51" s="257"/>
      <c r="G51" s="257"/>
      <c r="H51" s="257"/>
      <c r="I51" s="257"/>
      <c r="J51" s="257"/>
      <c r="K51" s="256"/>
    </row>
    <row r="52" spans="2:11" ht="15" customHeight="1">
      <c r="B52" s="255"/>
      <c r="C52" s="379" t="s">
        <v>765</v>
      </c>
      <c r="D52" s="379"/>
      <c r="E52" s="379"/>
      <c r="F52" s="379"/>
      <c r="G52" s="379"/>
      <c r="H52" s="379"/>
      <c r="I52" s="379"/>
      <c r="J52" s="379"/>
      <c r="K52" s="256"/>
    </row>
    <row r="53" spans="2:11" ht="15" customHeight="1">
      <c r="B53" s="255"/>
      <c r="C53" s="379" t="s">
        <v>766</v>
      </c>
      <c r="D53" s="379"/>
      <c r="E53" s="379"/>
      <c r="F53" s="379"/>
      <c r="G53" s="379"/>
      <c r="H53" s="379"/>
      <c r="I53" s="379"/>
      <c r="J53" s="379"/>
      <c r="K53" s="256"/>
    </row>
    <row r="54" spans="2:11" ht="12.75" customHeight="1">
      <c r="B54" s="255"/>
      <c r="C54" s="258"/>
      <c r="D54" s="258"/>
      <c r="E54" s="258"/>
      <c r="F54" s="258"/>
      <c r="G54" s="258"/>
      <c r="H54" s="258"/>
      <c r="I54" s="258"/>
      <c r="J54" s="258"/>
      <c r="K54" s="256"/>
    </row>
    <row r="55" spans="2:11" ht="15" customHeight="1">
      <c r="B55" s="255"/>
      <c r="C55" s="379" t="s">
        <v>767</v>
      </c>
      <c r="D55" s="379"/>
      <c r="E55" s="379"/>
      <c r="F55" s="379"/>
      <c r="G55" s="379"/>
      <c r="H55" s="379"/>
      <c r="I55" s="379"/>
      <c r="J55" s="379"/>
      <c r="K55" s="256"/>
    </row>
    <row r="56" spans="2:11" ht="15" customHeight="1">
      <c r="B56" s="255"/>
      <c r="C56" s="260"/>
      <c r="D56" s="379" t="s">
        <v>768</v>
      </c>
      <c r="E56" s="379"/>
      <c r="F56" s="379"/>
      <c r="G56" s="379"/>
      <c r="H56" s="379"/>
      <c r="I56" s="379"/>
      <c r="J56" s="379"/>
      <c r="K56" s="256"/>
    </row>
    <row r="57" spans="2:11" ht="15" customHeight="1">
      <c r="B57" s="255"/>
      <c r="C57" s="260"/>
      <c r="D57" s="379" t="s">
        <v>769</v>
      </c>
      <c r="E57" s="379"/>
      <c r="F57" s="379"/>
      <c r="G57" s="379"/>
      <c r="H57" s="379"/>
      <c r="I57" s="379"/>
      <c r="J57" s="379"/>
      <c r="K57" s="256"/>
    </row>
    <row r="58" spans="2:11" ht="15" customHeight="1">
      <c r="B58" s="255"/>
      <c r="C58" s="260"/>
      <c r="D58" s="379" t="s">
        <v>770</v>
      </c>
      <c r="E58" s="379"/>
      <c r="F58" s="379"/>
      <c r="G58" s="379"/>
      <c r="H58" s="379"/>
      <c r="I58" s="379"/>
      <c r="J58" s="379"/>
      <c r="K58" s="256"/>
    </row>
    <row r="59" spans="2:11" ht="15" customHeight="1">
      <c r="B59" s="255"/>
      <c r="C59" s="260"/>
      <c r="D59" s="379" t="s">
        <v>771</v>
      </c>
      <c r="E59" s="379"/>
      <c r="F59" s="379"/>
      <c r="G59" s="379"/>
      <c r="H59" s="379"/>
      <c r="I59" s="379"/>
      <c r="J59" s="379"/>
      <c r="K59" s="256"/>
    </row>
    <row r="60" spans="2:11" ht="15" customHeight="1">
      <c r="B60" s="255"/>
      <c r="C60" s="260"/>
      <c r="D60" s="380" t="s">
        <v>772</v>
      </c>
      <c r="E60" s="380"/>
      <c r="F60" s="380"/>
      <c r="G60" s="380"/>
      <c r="H60" s="380"/>
      <c r="I60" s="380"/>
      <c r="J60" s="380"/>
      <c r="K60" s="256"/>
    </row>
    <row r="61" spans="2:11" ht="15" customHeight="1">
      <c r="B61" s="255"/>
      <c r="C61" s="260"/>
      <c r="D61" s="379" t="s">
        <v>773</v>
      </c>
      <c r="E61" s="379"/>
      <c r="F61" s="379"/>
      <c r="G61" s="379"/>
      <c r="H61" s="379"/>
      <c r="I61" s="379"/>
      <c r="J61" s="379"/>
      <c r="K61" s="256"/>
    </row>
    <row r="62" spans="2:11" ht="12.75" customHeight="1">
      <c r="B62" s="255"/>
      <c r="C62" s="260"/>
      <c r="D62" s="260"/>
      <c r="E62" s="263"/>
      <c r="F62" s="260"/>
      <c r="G62" s="260"/>
      <c r="H62" s="260"/>
      <c r="I62" s="260"/>
      <c r="J62" s="260"/>
      <c r="K62" s="256"/>
    </row>
    <row r="63" spans="2:11" ht="15" customHeight="1">
      <c r="B63" s="255"/>
      <c r="C63" s="260"/>
      <c r="D63" s="379" t="s">
        <v>774</v>
      </c>
      <c r="E63" s="379"/>
      <c r="F63" s="379"/>
      <c r="G63" s="379"/>
      <c r="H63" s="379"/>
      <c r="I63" s="379"/>
      <c r="J63" s="379"/>
      <c r="K63" s="256"/>
    </row>
    <row r="64" spans="2:11" ht="15" customHeight="1">
      <c r="B64" s="255"/>
      <c r="C64" s="260"/>
      <c r="D64" s="380" t="s">
        <v>775</v>
      </c>
      <c r="E64" s="380"/>
      <c r="F64" s="380"/>
      <c r="G64" s="380"/>
      <c r="H64" s="380"/>
      <c r="I64" s="380"/>
      <c r="J64" s="380"/>
      <c r="K64" s="256"/>
    </row>
    <row r="65" spans="2:11" ht="15" customHeight="1">
      <c r="B65" s="255"/>
      <c r="C65" s="260"/>
      <c r="D65" s="379" t="s">
        <v>776</v>
      </c>
      <c r="E65" s="379"/>
      <c r="F65" s="379"/>
      <c r="G65" s="379"/>
      <c r="H65" s="379"/>
      <c r="I65" s="379"/>
      <c r="J65" s="379"/>
      <c r="K65" s="256"/>
    </row>
    <row r="66" spans="2:11" ht="15" customHeight="1">
      <c r="B66" s="255"/>
      <c r="C66" s="260"/>
      <c r="D66" s="379" t="s">
        <v>777</v>
      </c>
      <c r="E66" s="379"/>
      <c r="F66" s="379"/>
      <c r="G66" s="379"/>
      <c r="H66" s="379"/>
      <c r="I66" s="379"/>
      <c r="J66" s="379"/>
      <c r="K66" s="256"/>
    </row>
    <row r="67" spans="2:11" ht="15" customHeight="1">
      <c r="B67" s="255"/>
      <c r="C67" s="260"/>
      <c r="D67" s="379" t="s">
        <v>778</v>
      </c>
      <c r="E67" s="379"/>
      <c r="F67" s="379"/>
      <c r="G67" s="379"/>
      <c r="H67" s="379"/>
      <c r="I67" s="379"/>
      <c r="J67" s="379"/>
      <c r="K67" s="256"/>
    </row>
    <row r="68" spans="2:11" ht="15" customHeight="1">
      <c r="B68" s="255"/>
      <c r="C68" s="260"/>
      <c r="D68" s="379" t="s">
        <v>779</v>
      </c>
      <c r="E68" s="379"/>
      <c r="F68" s="379"/>
      <c r="G68" s="379"/>
      <c r="H68" s="379"/>
      <c r="I68" s="379"/>
      <c r="J68" s="379"/>
      <c r="K68" s="256"/>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378" t="s">
        <v>88</v>
      </c>
      <c r="D73" s="378"/>
      <c r="E73" s="378"/>
      <c r="F73" s="378"/>
      <c r="G73" s="378"/>
      <c r="H73" s="378"/>
      <c r="I73" s="378"/>
      <c r="J73" s="378"/>
      <c r="K73" s="273"/>
    </row>
    <row r="74" spans="2:11" ht="17.25" customHeight="1">
      <c r="B74" s="272"/>
      <c r="C74" s="274" t="s">
        <v>780</v>
      </c>
      <c r="D74" s="274"/>
      <c r="E74" s="274"/>
      <c r="F74" s="274" t="s">
        <v>781</v>
      </c>
      <c r="G74" s="275"/>
      <c r="H74" s="274" t="s">
        <v>126</v>
      </c>
      <c r="I74" s="274" t="s">
        <v>58</v>
      </c>
      <c r="J74" s="274" t="s">
        <v>782</v>
      </c>
      <c r="K74" s="273"/>
    </row>
    <row r="75" spans="2:11" ht="17.25" customHeight="1">
      <c r="B75" s="272"/>
      <c r="C75" s="276" t="s">
        <v>783</v>
      </c>
      <c r="D75" s="276"/>
      <c r="E75" s="276"/>
      <c r="F75" s="277" t="s">
        <v>784</v>
      </c>
      <c r="G75" s="278"/>
      <c r="H75" s="276"/>
      <c r="I75" s="276"/>
      <c r="J75" s="276" t="s">
        <v>785</v>
      </c>
      <c r="K75" s="273"/>
    </row>
    <row r="76" spans="2:11" ht="5.25" customHeight="1">
      <c r="B76" s="272"/>
      <c r="C76" s="279"/>
      <c r="D76" s="279"/>
      <c r="E76" s="279"/>
      <c r="F76" s="279"/>
      <c r="G76" s="280"/>
      <c r="H76" s="279"/>
      <c r="I76" s="279"/>
      <c r="J76" s="279"/>
      <c r="K76" s="273"/>
    </row>
    <row r="77" spans="2:11" ht="15" customHeight="1">
      <c r="B77" s="272"/>
      <c r="C77" s="262" t="s">
        <v>54</v>
      </c>
      <c r="D77" s="279"/>
      <c r="E77" s="279"/>
      <c r="F77" s="281" t="s">
        <v>786</v>
      </c>
      <c r="G77" s="280"/>
      <c r="H77" s="262" t="s">
        <v>787</v>
      </c>
      <c r="I77" s="262" t="s">
        <v>788</v>
      </c>
      <c r="J77" s="262">
        <v>20</v>
      </c>
      <c r="K77" s="273"/>
    </row>
    <row r="78" spans="2:11" ht="15" customHeight="1">
      <c r="B78" s="272"/>
      <c r="C78" s="262" t="s">
        <v>789</v>
      </c>
      <c r="D78" s="262"/>
      <c r="E78" s="262"/>
      <c r="F78" s="281" t="s">
        <v>786</v>
      </c>
      <c r="G78" s="280"/>
      <c r="H78" s="262" t="s">
        <v>790</v>
      </c>
      <c r="I78" s="262" t="s">
        <v>788</v>
      </c>
      <c r="J78" s="262">
        <v>120</v>
      </c>
      <c r="K78" s="273"/>
    </row>
    <row r="79" spans="2:11" ht="15" customHeight="1">
      <c r="B79" s="282"/>
      <c r="C79" s="262" t="s">
        <v>791</v>
      </c>
      <c r="D79" s="262"/>
      <c r="E79" s="262"/>
      <c r="F79" s="281" t="s">
        <v>792</v>
      </c>
      <c r="G79" s="280"/>
      <c r="H79" s="262" t="s">
        <v>793</v>
      </c>
      <c r="I79" s="262" t="s">
        <v>788</v>
      </c>
      <c r="J79" s="262">
        <v>50</v>
      </c>
      <c r="K79" s="273"/>
    </row>
    <row r="80" spans="2:11" ht="15" customHeight="1">
      <c r="B80" s="282"/>
      <c r="C80" s="262" t="s">
        <v>794</v>
      </c>
      <c r="D80" s="262"/>
      <c r="E80" s="262"/>
      <c r="F80" s="281" t="s">
        <v>786</v>
      </c>
      <c r="G80" s="280"/>
      <c r="H80" s="262" t="s">
        <v>795</v>
      </c>
      <c r="I80" s="262" t="s">
        <v>796</v>
      </c>
      <c r="J80" s="262"/>
      <c r="K80" s="273"/>
    </row>
    <row r="81" spans="2:11" ht="15" customHeight="1">
      <c r="B81" s="282"/>
      <c r="C81" s="283" t="s">
        <v>797</v>
      </c>
      <c r="D81" s="283"/>
      <c r="E81" s="283"/>
      <c r="F81" s="284" t="s">
        <v>792</v>
      </c>
      <c r="G81" s="283"/>
      <c r="H81" s="283" t="s">
        <v>798</v>
      </c>
      <c r="I81" s="283" t="s">
        <v>788</v>
      </c>
      <c r="J81" s="283">
        <v>15</v>
      </c>
      <c r="K81" s="273"/>
    </row>
    <row r="82" spans="2:11" ht="15" customHeight="1">
      <c r="B82" s="282"/>
      <c r="C82" s="283" t="s">
        <v>799</v>
      </c>
      <c r="D82" s="283"/>
      <c r="E82" s="283"/>
      <c r="F82" s="284" t="s">
        <v>792</v>
      </c>
      <c r="G82" s="283"/>
      <c r="H82" s="283" t="s">
        <v>800</v>
      </c>
      <c r="I82" s="283" t="s">
        <v>788</v>
      </c>
      <c r="J82" s="283">
        <v>15</v>
      </c>
      <c r="K82" s="273"/>
    </row>
    <row r="83" spans="2:11" ht="15" customHeight="1">
      <c r="B83" s="282"/>
      <c r="C83" s="283" t="s">
        <v>801</v>
      </c>
      <c r="D83" s="283"/>
      <c r="E83" s="283"/>
      <c r="F83" s="284" t="s">
        <v>792</v>
      </c>
      <c r="G83" s="283"/>
      <c r="H83" s="283" t="s">
        <v>802</v>
      </c>
      <c r="I83" s="283" t="s">
        <v>788</v>
      </c>
      <c r="J83" s="283">
        <v>20</v>
      </c>
      <c r="K83" s="273"/>
    </row>
    <row r="84" spans="2:11" ht="15" customHeight="1">
      <c r="B84" s="282"/>
      <c r="C84" s="283" t="s">
        <v>803</v>
      </c>
      <c r="D84" s="283"/>
      <c r="E84" s="283"/>
      <c r="F84" s="284" t="s">
        <v>792</v>
      </c>
      <c r="G84" s="283"/>
      <c r="H84" s="283" t="s">
        <v>804</v>
      </c>
      <c r="I84" s="283" t="s">
        <v>788</v>
      </c>
      <c r="J84" s="283">
        <v>20</v>
      </c>
      <c r="K84" s="273"/>
    </row>
    <row r="85" spans="2:11" ht="15" customHeight="1">
      <c r="B85" s="282"/>
      <c r="C85" s="262" t="s">
        <v>805</v>
      </c>
      <c r="D85" s="262"/>
      <c r="E85" s="262"/>
      <c r="F85" s="281" t="s">
        <v>792</v>
      </c>
      <c r="G85" s="280"/>
      <c r="H85" s="262" t="s">
        <v>806</v>
      </c>
      <c r="I85" s="262" t="s">
        <v>788</v>
      </c>
      <c r="J85" s="262">
        <v>50</v>
      </c>
      <c r="K85" s="273"/>
    </row>
    <row r="86" spans="2:11" ht="15" customHeight="1">
      <c r="B86" s="282"/>
      <c r="C86" s="262" t="s">
        <v>807</v>
      </c>
      <c r="D86" s="262"/>
      <c r="E86" s="262"/>
      <c r="F86" s="281" t="s">
        <v>792</v>
      </c>
      <c r="G86" s="280"/>
      <c r="H86" s="262" t="s">
        <v>808</v>
      </c>
      <c r="I86" s="262" t="s">
        <v>788</v>
      </c>
      <c r="J86" s="262">
        <v>20</v>
      </c>
      <c r="K86" s="273"/>
    </row>
    <row r="87" spans="2:11" ht="15" customHeight="1">
      <c r="B87" s="282"/>
      <c r="C87" s="262" t="s">
        <v>809</v>
      </c>
      <c r="D87" s="262"/>
      <c r="E87" s="262"/>
      <c r="F87" s="281" t="s">
        <v>792</v>
      </c>
      <c r="G87" s="280"/>
      <c r="H87" s="262" t="s">
        <v>810</v>
      </c>
      <c r="I87" s="262" t="s">
        <v>788</v>
      </c>
      <c r="J87" s="262">
        <v>20</v>
      </c>
      <c r="K87" s="273"/>
    </row>
    <row r="88" spans="2:11" ht="15" customHeight="1">
      <c r="B88" s="282"/>
      <c r="C88" s="262" t="s">
        <v>811</v>
      </c>
      <c r="D88" s="262"/>
      <c r="E88" s="262"/>
      <c r="F88" s="281" t="s">
        <v>792</v>
      </c>
      <c r="G88" s="280"/>
      <c r="H88" s="262" t="s">
        <v>812</v>
      </c>
      <c r="I88" s="262" t="s">
        <v>788</v>
      </c>
      <c r="J88" s="262">
        <v>50</v>
      </c>
      <c r="K88" s="273"/>
    </row>
    <row r="89" spans="2:11" ht="15" customHeight="1">
      <c r="B89" s="282"/>
      <c r="C89" s="262" t="s">
        <v>813</v>
      </c>
      <c r="D89" s="262"/>
      <c r="E89" s="262"/>
      <c r="F89" s="281" t="s">
        <v>792</v>
      </c>
      <c r="G89" s="280"/>
      <c r="H89" s="262" t="s">
        <v>813</v>
      </c>
      <c r="I89" s="262" t="s">
        <v>788</v>
      </c>
      <c r="J89" s="262">
        <v>50</v>
      </c>
      <c r="K89" s="273"/>
    </row>
    <row r="90" spans="2:11" ht="15" customHeight="1">
      <c r="B90" s="282"/>
      <c r="C90" s="262" t="s">
        <v>131</v>
      </c>
      <c r="D90" s="262"/>
      <c r="E90" s="262"/>
      <c r="F90" s="281" t="s">
        <v>792</v>
      </c>
      <c r="G90" s="280"/>
      <c r="H90" s="262" t="s">
        <v>814</v>
      </c>
      <c r="I90" s="262" t="s">
        <v>788</v>
      </c>
      <c r="J90" s="262">
        <v>255</v>
      </c>
      <c r="K90" s="273"/>
    </row>
    <row r="91" spans="2:11" ht="15" customHeight="1">
      <c r="B91" s="282"/>
      <c r="C91" s="262" t="s">
        <v>815</v>
      </c>
      <c r="D91" s="262"/>
      <c r="E91" s="262"/>
      <c r="F91" s="281" t="s">
        <v>786</v>
      </c>
      <c r="G91" s="280"/>
      <c r="H91" s="262" t="s">
        <v>816</v>
      </c>
      <c r="I91" s="262" t="s">
        <v>817</v>
      </c>
      <c r="J91" s="262"/>
      <c r="K91" s="273"/>
    </row>
    <row r="92" spans="2:11" ht="15" customHeight="1">
      <c r="B92" s="282"/>
      <c r="C92" s="262" t="s">
        <v>818</v>
      </c>
      <c r="D92" s="262"/>
      <c r="E92" s="262"/>
      <c r="F92" s="281" t="s">
        <v>786</v>
      </c>
      <c r="G92" s="280"/>
      <c r="H92" s="262" t="s">
        <v>819</v>
      </c>
      <c r="I92" s="262" t="s">
        <v>820</v>
      </c>
      <c r="J92" s="262"/>
      <c r="K92" s="273"/>
    </row>
    <row r="93" spans="2:11" ht="15" customHeight="1">
      <c r="B93" s="282"/>
      <c r="C93" s="262" t="s">
        <v>821</v>
      </c>
      <c r="D93" s="262"/>
      <c r="E93" s="262"/>
      <c r="F93" s="281" t="s">
        <v>786</v>
      </c>
      <c r="G93" s="280"/>
      <c r="H93" s="262" t="s">
        <v>821</v>
      </c>
      <c r="I93" s="262" t="s">
        <v>820</v>
      </c>
      <c r="J93" s="262"/>
      <c r="K93" s="273"/>
    </row>
    <row r="94" spans="2:11" ht="15" customHeight="1">
      <c r="B94" s="282"/>
      <c r="C94" s="262" t="s">
        <v>39</v>
      </c>
      <c r="D94" s="262"/>
      <c r="E94" s="262"/>
      <c r="F94" s="281" t="s">
        <v>786</v>
      </c>
      <c r="G94" s="280"/>
      <c r="H94" s="262" t="s">
        <v>822</v>
      </c>
      <c r="I94" s="262" t="s">
        <v>820</v>
      </c>
      <c r="J94" s="262"/>
      <c r="K94" s="273"/>
    </row>
    <row r="95" spans="2:11" ht="15" customHeight="1">
      <c r="B95" s="282"/>
      <c r="C95" s="262" t="s">
        <v>49</v>
      </c>
      <c r="D95" s="262"/>
      <c r="E95" s="262"/>
      <c r="F95" s="281" t="s">
        <v>786</v>
      </c>
      <c r="G95" s="280"/>
      <c r="H95" s="262" t="s">
        <v>823</v>
      </c>
      <c r="I95" s="262" t="s">
        <v>820</v>
      </c>
      <c r="J95" s="262"/>
      <c r="K95" s="273"/>
    </row>
    <row r="96" spans="2:11" ht="15" customHeight="1">
      <c r="B96" s="285"/>
      <c r="C96" s="286"/>
      <c r="D96" s="286"/>
      <c r="E96" s="286"/>
      <c r="F96" s="286"/>
      <c r="G96" s="286"/>
      <c r="H96" s="286"/>
      <c r="I96" s="286"/>
      <c r="J96" s="286"/>
      <c r="K96" s="287"/>
    </row>
    <row r="97" spans="2:11" ht="18.75" customHeight="1">
      <c r="B97" s="288"/>
      <c r="C97" s="289"/>
      <c r="D97" s="289"/>
      <c r="E97" s="289"/>
      <c r="F97" s="289"/>
      <c r="G97" s="289"/>
      <c r="H97" s="289"/>
      <c r="I97" s="289"/>
      <c r="J97" s="289"/>
      <c r="K97" s="288"/>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378" t="s">
        <v>824</v>
      </c>
      <c r="D100" s="378"/>
      <c r="E100" s="378"/>
      <c r="F100" s="378"/>
      <c r="G100" s="378"/>
      <c r="H100" s="378"/>
      <c r="I100" s="378"/>
      <c r="J100" s="378"/>
      <c r="K100" s="273"/>
    </row>
    <row r="101" spans="2:11" ht="17.25" customHeight="1">
      <c r="B101" s="272"/>
      <c r="C101" s="274" t="s">
        <v>780</v>
      </c>
      <c r="D101" s="274"/>
      <c r="E101" s="274"/>
      <c r="F101" s="274" t="s">
        <v>781</v>
      </c>
      <c r="G101" s="275"/>
      <c r="H101" s="274" t="s">
        <v>126</v>
      </c>
      <c r="I101" s="274" t="s">
        <v>58</v>
      </c>
      <c r="J101" s="274" t="s">
        <v>782</v>
      </c>
      <c r="K101" s="273"/>
    </row>
    <row r="102" spans="2:11" ht="17.25" customHeight="1">
      <c r="B102" s="272"/>
      <c r="C102" s="276" t="s">
        <v>783</v>
      </c>
      <c r="D102" s="276"/>
      <c r="E102" s="276"/>
      <c r="F102" s="277" t="s">
        <v>784</v>
      </c>
      <c r="G102" s="278"/>
      <c r="H102" s="276"/>
      <c r="I102" s="276"/>
      <c r="J102" s="276" t="s">
        <v>785</v>
      </c>
      <c r="K102" s="273"/>
    </row>
    <row r="103" spans="2:11" ht="5.25" customHeight="1">
      <c r="B103" s="272"/>
      <c r="C103" s="274"/>
      <c r="D103" s="274"/>
      <c r="E103" s="274"/>
      <c r="F103" s="274"/>
      <c r="G103" s="290"/>
      <c r="H103" s="274"/>
      <c r="I103" s="274"/>
      <c r="J103" s="274"/>
      <c r="K103" s="273"/>
    </row>
    <row r="104" spans="2:11" ht="15" customHeight="1">
      <c r="B104" s="272"/>
      <c r="C104" s="262" t="s">
        <v>54</v>
      </c>
      <c r="D104" s="279"/>
      <c r="E104" s="279"/>
      <c r="F104" s="281" t="s">
        <v>786</v>
      </c>
      <c r="G104" s="290"/>
      <c r="H104" s="262" t="s">
        <v>825</v>
      </c>
      <c r="I104" s="262" t="s">
        <v>788</v>
      </c>
      <c r="J104" s="262">
        <v>20</v>
      </c>
      <c r="K104" s="273"/>
    </row>
    <row r="105" spans="2:11" ht="15" customHeight="1">
      <c r="B105" s="272"/>
      <c r="C105" s="262" t="s">
        <v>789</v>
      </c>
      <c r="D105" s="262"/>
      <c r="E105" s="262"/>
      <c r="F105" s="281" t="s">
        <v>786</v>
      </c>
      <c r="G105" s="262"/>
      <c r="H105" s="262" t="s">
        <v>825</v>
      </c>
      <c r="I105" s="262" t="s">
        <v>788</v>
      </c>
      <c r="J105" s="262">
        <v>120</v>
      </c>
      <c r="K105" s="273"/>
    </row>
    <row r="106" spans="2:11" ht="15" customHeight="1">
      <c r="B106" s="282"/>
      <c r="C106" s="262" t="s">
        <v>791</v>
      </c>
      <c r="D106" s="262"/>
      <c r="E106" s="262"/>
      <c r="F106" s="281" t="s">
        <v>792</v>
      </c>
      <c r="G106" s="262"/>
      <c r="H106" s="262" t="s">
        <v>825</v>
      </c>
      <c r="I106" s="262" t="s">
        <v>788</v>
      </c>
      <c r="J106" s="262">
        <v>50</v>
      </c>
      <c r="K106" s="273"/>
    </row>
    <row r="107" spans="2:11" ht="15" customHeight="1">
      <c r="B107" s="282"/>
      <c r="C107" s="262" t="s">
        <v>794</v>
      </c>
      <c r="D107" s="262"/>
      <c r="E107" s="262"/>
      <c r="F107" s="281" t="s">
        <v>786</v>
      </c>
      <c r="G107" s="262"/>
      <c r="H107" s="262" t="s">
        <v>825</v>
      </c>
      <c r="I107" s="262" t="s">
        <v>796</v>
      </c>
      <c r="J107" s="262"/>
      <c r="K107" s="273"/>
    </row>
    <row r="108" spans="2:11" ht="15" customHeight="1">
      <c r="B108" s="282"/>
      <c r="C108" s="262" t="s">
        <v>805</v>
      </c>
      <c r="D108" s="262"/>
      <c r="E108" s="262"/>
      <c r="F108" s="281" t="s">
        <v>792</v>
      </c>
      <c r="G108" s="262"/>
      <c r="H108" s="262" t="s">
        <v>825</v>
      </c>
      <c r="I108" s="262" t="s">
        <v>788</v>
      </c>
      <c r="J108" s="262">
        <v>50</v>
      </c>
      <c r="K108" s="273"/>
    </row>
    <row r="109" spans="2:11" ht="15" customHeight="1">
      <c r="B109" s="282"/>
      <c r="C109" s="262" t="s">
        <v>813</v>
      </c>
      <c r="D109" s="262"/>
      <c r="E109" s="262"/>
      <c r="F109" s="281" t="s">
        <v>792</v>
      </c>
      <c r="G109" s="262"/>
      <c r="H109" s="262" t="s">
        <v>825</v>
      </c>
      <c r="I109" s="262" t="s">
        <v>788</v>
      </c>
      <c r="J109" s="262">
        <v>50</v>
      </c>
      <c r="K109" s="273"/>
    </row>
    <row r="110" spans="2:11" ht="15" customHeight="1">
      <c r="B110" s="282"/>
      <c r="C110" s="262" t="s">
        <v>811</v>
      </c>
      <c r="D110" s="262"/>
      <c r="E110" s="262"/>
      <c r="F110" s="281" t="s">
        <v>792</v>
      </c>
      <c r="G110" s="262"/>
      <c r="H110" s="262" t="s">
        <v>825</v>
      </c>
      <c r="I110" s="262" t="s">
        <v>788</v>
      </c>
      <c r="J110" s="262">
        <v>50</v>
      </c>
      <c r="K110" s="273"/>
    </row>
    <row r="111" spans="2:11" ht="15" customHeight="1">
      <c r="B111" s="282"/>
      <c r="C111" s="262" t="s">
        <v>54</v>
      </c>
      <c r="D111" s="262"/>
      <c r="E111" s="262"/>
      <c r="F111" s="281" t="s">
        <v>786</v>
      </c>
      <c r="G111" s="262"/>
      <c r="H111" s="262" t="s">
        <v>826</v>
      </c>
      <c r="I111" s="262" t="s">
        <v>788</v>
      </c>
      <c r="J111" s="262">
        <v>20</v>
      </c>
      <c r="K111" s="273"/>
    </row>
    <row r="112" spans="2:11" ht="15" customHeight="1">
      <c r="B112" s="282"/>
      <c r="C112" s="262" t="s">
        <v>827</v>
      </c>
      <c r="D112" s="262"/>
      <c r="E112" s="262"/>
      <c r="F112" s="281" t="s">
        <v>786</v>
      </c>
      <c r="G112" s="262"/>
      <c r="H112" s="262" t="s">
        <v>828</v>
      </c>
      <c r="I112" s="262" t="s">
        <v>788</v>
      </c>
      <c r="J112" s="262">
        <v>120</v>
      </c>
      <c r="K112" s="273"/>
    </row>
    <row r="113" spans="2:11" ht="15" customHeight="1">
      <c r="B113" s="282"/>
      <c r="C113" s="262" t="s">
        <v>39</v>
      </c>
      <c r="D113" s="262"/>
      <c r="E113" s="262"/>
      <c r="F113" s="281" t="s">
        <v>786</v>
      </c>
      <c r="G113" s="262"/>
      <c r="H113" s="262" t="s">
        <v>829</v>
      </c>
      <c r="I113" s="262" t="s">
        <v>820</v>
      </c>
      <c r="J113" s="262"/>
      <c r="K113" s="273"/>
    </row>
    <row r="114" spans="2:11" ht="15" customHeight="1">
      <c r="B114" s="282"/>
      <c r="C114" s="262" t="s">
        <v>49</v>
      </c>
      <c r="D114" s="262"/>
      <c r="E114" s="262"/>
      <c r="F114" s="281" t="s">
        <v>786</v>
      </c>
      <c r="G114" s="262"/>
      <c r="H114" s="262" t="s">
        <v>830</v>
      </c>
      <c r="I114" s="262" t="s">
        <v>820</v>
      </c>
      <c r="J114" s="262"/>
      <c r="K114" s="273"/>
    </row>
    <row r="115" spans="2:11" ht="15" customHeight="1">
      <c r="B115" s="282"/>
      <c r="C115" s="262" t="s">
        <v>58</v>
      </c>
      <c r="D115" s="262"/>
      <c r="E115" s="262"/>
      <c r="F115" s="281" t="s">
        <v>786</v>
      </c>
      <c r="G115" s="262"/>
      <c r="H115" s="262" t="s">
        <v>831</v>
      </c>
      <c r="I115" s="262" t="s">
        <v>832</v>
      </c>
      <c r="J115" s="262"/>
      <c r="K115" s="273"/>
    </row>
    <row r="116" spans="2:11" ht="15" customHeight="1">
      <c r="B116" s="285"/>
      <c r="C116" s="291"/>
      <c r="D116" s="291"/>
      <c r="E116" s="291"/>
      <c r="F116" s="291"/>
      <c r="G116" s="291"/>
      <c r="H116" s="291"/>
      <c r="I116" s="291"/>
      <c r="J116" s="291"/>
      <c r="K116" s="287"/>
    </row>
    <row r="117" spans="2:11" ht="18.75" customHeight="1">
      <c r="B117" s="292"/>
      <c r="C117" s="258"/>
      <c r="D117" s="258"/>
      <c r="E117" s="258"/>
      <c r="F117" s="293"/>
      <c r="G117" s="258"/>
      <c r="H117" s="258"/>
      <c r="I117" s="258"/>
      <c r="J117" s="258"/>
      <c r="K117" s="292"/>
    </row>
    <row r="118" spans="2:11" ht="18.75" customHeight="1">
      <c r="B118" s="268"/>
      <c r="C118" s="268"/>
      <c r="D118" s="268"/>
      <c r="E118" s="268"/>
      <c r="F118" s="268"/>
      <c r="G118" s="268"/>
      <c r="H118" s="268"/>
      <c r="I118" s="268"/>
      <c r="J118" s="268"/>
      <c r="K118" s="268"/>
    </row>
    <row r="119" spans="2:11" ht="7.5" customHeight="1">
      <c r="B119" s="294"/>
      <c r="C119" s="295"/>
      <c r="D119" s="295"/>
      <c r="E119" s="295"/>
      <c r="F119" s="295"/>
      <c r="G119" s="295"/>
      <c r="H119" s="295"/>
      <c r="I119" s="295"/>
      <c r="J119" s="295"/>
      <c r="K119" s="296"/>
    </row>
    <row r="120" spans="2:11" ht="45" customHeight="1">
      <c r="B120" s="297"/>
      <c r="C120" s="377" t="s">
        <v>833</v>
      </c>
      <c r="D120" s="377"/>
      <c r="E120" s="377"/>
      <c r="F120" s="377"/>
      <c r="G120" s="377"/>
      <c r="H120" s="377"/>
      <c r="I120" s="377"/>
      <c r="J120" s="377"/>
      <c r="K120" s="298"/>
    </row>
    <row r="121" spans="2:11" ht="17.25" customHeight="1">
      <c r="B121" s="299"/>
      <c r="C121" s="274" t="s">
        <v>780</v>
      </c>
      <c r="D121" s="274"/>
      <c r="E121" s="274"/>
      <c r="F121" s="274" t="s">
        <v>781</v>
      </c>
      <c r="G121" s="275"/>
      <c r="H121" s="274" t="s">
        <v>126</v>
      </c>
      <c r="I121" s="274" t="s">
        <v>58</v>
      </c>
      <c r="J121" s="274" t="s">
        <v>782</v>
      </c>
      <c r="K121" s="300"/>
    </row>
    <row r="122" spans="2:11" ht="17.25" customHeight="1">
      <c r="B122" s="299"/>
      <c r="C122" s="276" t="s">
        <v>783</v>
      </c>
      <c r="D122" s="276"/>
      <c r="E122" s="276"/>
      <c r="F122" s="277" t="s">
        <v>784</v>
      </c>
      <c r="G122" s="278"/>
      <c r="H122" s="276"/>
      <c r="I122" s="276"/>
      <c r="J122" s="276" t="s">
        <v>785</v>
      </c>
      <c r="K122" s="300"/>
    </row>
    <row r="123" spans="2:11" ht="5.25" customHeight="1">
      <c r="B123" s="301"/>
      <c r="C123" s="279"/>
      <c r="D123" s="279"/>
      <c r="E123" s="279"/>
      <c r="F123" s="279"/>
      <c r="G123" s="262"/>
      <c r="H123" s="279"/>
      <c r="I123" s="279"/>
      <c r="J123" s="279"/>
      <c r="K123" s="302"/>
    </row>
    <row r="124" spans="2:11" ht="15" customHeight="1">
      <c r="B124" s="301"/>
      <c r="C124" s="262" t="s">
        <v>789</v>
      </c>
      <c r="D124" s="279"/>
      <c r="E124" s="279"/>
      <c r="F124" s="281" t="s">
        <v>786</v>
      </c>
      <c r="G124" s="262"/>
      <c r="H124" s="262" t="s">
        <v>825</v>
      </c>
      <c r="I124" s="262" t="s">
        <v>788</v>
      </c>
      <c r="J124" s="262">
        <v>120</v>
      </c>
      <c r="K124" s="303"/>
    </row>
    <row r="125" spans="2:11" ht="15" customHeight="1">
      <c r="B125" s="301"/>
      <c r="C125" s="262" t="s">
        <v>834</v>
      </c>
      <c r="D125" s="262"/>
      <c r="E125" s="262"/>
      <c r="F125" s="281" t="s">
        <v>786</v>
      </c>
      <c r="G125" s="262"/>
      <c r="H125" s="262" t="s">
        <v>835</v>
      </c>
      <c r="I125" s="262" t="s">
        <v>788</v>
      </c>
      <c r="J125" s="262" t="s">
        <v>836</v>
      </c>
      <c r="K125" s="303"/>
    </row>
    <row r="126" spans="2:11" ht="15" customHeight="1">
      <c r="B126" s="301"/>
      <c r="C126" s="262" t="s">
        <v>735</v>
      </c>
      <c r="D126" s="262"/>
      <c r="E126" s="262"/>
      <c r="F126" s="281" t="s">
        <v>786</v>
      </c>
      <c r="G126" s="262"/>
      <c r="H126" s="262" t="s">
        <v>837</v>
      </c>
      <c r="I126" s="262" t="s">
        <v>788</v>
      </c>
      <c r="J126" s="262" t="s">
        <v>836</v>
      </c>
      <c r="K126" s="303"/>
    </row>
    <row r="127" spans="2:11" ht="15" customHeight="1">
      <c r="B127" s="301"/>
      <c r="C127" s="262" t="s">
        <v>797</v>
      </c>
      <c r="D127" s="262"/>
      <c r="E127" s="262"/>
      <c r="F127" s="281" t="s">
        <v>792</v>
      </c>
      <c r="G127" s="262"/>
      <c r="H127" s="262" t="s">
        <v>798</v>
      </c>
      <c r="I127" s="262" t="s">
        <v>788</v>
      </c>
      <c r="J127" s="262">
        <v>15</v>
      </c>
      <c r="K127" s="303"/>
    </row>
    <row r="128" spans="2:11" ht="15" customHeight="1">
      <c r="B128" s="301"/>
      <c r="C128" s="283" t="s">
        <v>799</v>
      </c>
      <c r="D128" s="283"/>
      <c r="E128" s="283"/>
      <c r="F128" s="284" t="s">
        <v>792</v>
      </c>
      <c r="G128" s="283"/>
      <c r="H128" s="283" t="s">
        <v>800</v>
      </c>
      <c r="I128" s="283" t="s">
        <v>788</v>
      </c>
      <c r="J128" s="283">
        <v>15</v>
      </c>
      <c r="K128" s="303"/>
    </row>
    <row r="129" spans="2:11" ht="15" customHeight="1">
      <c r="B129" s="301"/>
      <c r="C129" s="283" t="s">
        <v>801</v>
      </c>
      <c r="D129" s="283"/>
      <c r="E129" s="283"/>
      <c r="F129" s="284" t="s">
        <v>792</v>
      </c>
      <c r="G129" s="283"/>
      <c r="H129" s="283" t="s">
        <v>802</v>
      </c>
      <c r="I129" s="283" t="s">
        <v>788</v>
      </c>
      <c r="J129" s="283">
        <v>20</v>
      </c>
      <c r="K129" s="303"/>
    </row>
    <row r="130" spans="2:11" ht="15" customHeight="1">
      <c r="B130" s="301"/>
      <c r="C130" s="283" t="s">
        <v>803</v>
      </c>
      <c r="D130" s="283"/>
      <c r="E130" s="283"/>
      <c r="F130" s="284" t="s">
        <v>792</v>
      </c>
      <c r="G130" s="283"/>
      <c r="H130" s="283" t="s">
        <v>804</v>
      </c>
      <c r="I130" s="283" t="s">
        <v>788</v>
      </c>
      <c r="J130" s="283">
        <v>20</v>
      </c>
      <c r="K130" s="303"/>
    </row>
    <row r="131" spans="2:11" ht="15" customHeight="1">
      <c r="B131" s="301"/>
      <c r="C131" s="262" t="s">
        <v>791</v>
      </c>
      <c r="D131" s="262"/>
      <c r="E131" s="262"/>
      <c r="F131" s="281" t="s">
        <v>792</v>
      </c>
      <c r="G131" s="262"/>
      <c r="H131" s="262" t="s">
        <v>825</v>
      </c>
      <c r="I131" s="262" t="s">
        <v>788</v>
      </c>
      <c r="J131" s="262">
        <v>50</v>
      </c>
      <c r="K131" s="303"/>
    </row>
    <row r="132" spans="2:11" ht="15" customHeight="1">
      <c r="B132" s="301"/>
      <c r="C132" s="262" t="s">
        <v>805</v>
      </c>
      <c r="D132" s="262"/>
      <c r="E132" s="262"/>
      <c r="F132" s="281" t="s">
        <v>792</v>
      </c>
      <c r="G132" s="262"/>
      <c r="H132" s="262" t="s">
        <v>825</v>
      </c>
      <c r="I132" s="262" t="s">
        <v>788</v>
      </c>
      <c r="J132" s="262">
        <v>50</v>
      </c>
      <c r="K132" s="303"/>
    </row>
    <row r="133" spans="2:11" ht="15" customHeight="1">
      <c r="B133" s="301"/>
      <c r="C133" s="262" t="s">
        <v>811</v>
      </c>
      <c r="D133" s="262"/>
      <c r="E133" s="262"/>
      <c r="F133" s="281" t="s">
        <v>792</v>
      </c>
      <c r="G133" s="262"/>
      <c r="H133" s="262" t="s">
        <v>825</v>
      </c>
      <c r="I133" s="262" t="s">
        <v>788</v>
      </c>
      <c r="J133" s="262">
        <v>50</v>
      </c>
      <c r="K133" s="303"/>
    </row>
    <row r="134" spans="2:11" ht="15" customHeight="1">
      <c r="B134" s="301"/>
      <c r="C134" s="262" t="s">
        <v>813</v>
      </c>
      <c r="D134" s="262"/>
      <c r="E134" s="262"/>
      <c r="F134" s="281" t="s">
        <v>792</v>
      </c>
      <c r="G134" s="262"/>
      <c r="H134" s="262" t="s">
        <v>825</v>
      </c>
      <c r="I134" s="262" t="s">
        <v>788</v>
      </c>
      <c r="J134" s="262">
        <v>50</v>
      </c>
      <c r="K134" s="303"/>
    </row>
    <row r="135" spans="2:11" ht="15" customHeight="1">
      <c r="B135" s="301"/>
      <c r="C135" s="262" t="s">
        <v>131</v>
      </c>
      <c r="D135" s="262"/>
      <c r="E135" s="262"/>
      <c r="F135" s="281" t="s">
        <v>792</v>
      </c>
      <c r="G135" s="262"/>
      <c r="H135" s="262" t="s">
        <v>838</v>
      </c>
      <c r="I135" s="262" t="s">
        <v>788</v>
      </c>
      <c r="J135" s="262">
        <v>255</v>
      </c>
      <c r="K135" s="303"/>
    </row>
    <row r="136" spans="2:11" ht="15" customHeight="1">
      <c r="B136" s="301"/>
      <c r="C136" s="262" t="s">
        <v>815</v>
      </c>
      <c r="D136" s="262"/>
      <c r="E136" s="262"/>
      <c r="F136" s="281" t="s">
        <v>786</v>
      </c>
      <c r="G136" s="262"/>
      <c r="H136" s="262" t="s">
        <v>839</v>
      </c>
      <c r="I136" s="262" t="s">
        <v>817</v>
      </c>
      <c r="J136" s="262"/>
      <c r="K136" s="303"/>
    </row>
    <row r="137" spans="2:11" ht="15" customHeight="1">
      <c r="B137" s="301"/>
      <c r="C137" s="262" t="s">
        <v>818</v>
      </c>
      <c r="D137" s="262"/>
      <c r="E137" s="262"/>
      <c r="F137" s="281" t="s">
        <v>786</v>
      </c>
      <c r="G137" s="262"/>
      <c r="H137" s="262" t="s">
        <v>840</v>
      </c>
      <c r="I137" s="262" t="s">
        <v>820</v>
      </c>
      <c r="J137" s="262"/>
      <c r="K137" s="303"/>
    </row>
    <row r="138" spans="2:11" ht="15" customHeight="1">
      <c r="B138" s="301"/>
      <c r="C138" s="262" t="s">
        <v>821</v>
      </c>
      <c r="D138" s="262"/>
      <c r="E138" s="262"/>
      <c r="F138" s="281" t="s">
        <v>786</v>
      </c>
      <c r="G138" s="262"/>
      <c r="H138" s="262" t="s">
        <v>821</v>
      </c>
      <c r="I138" s="262" t="s">
        <v>820</v>
      </c>
      <c r="J138" s="262"/>
      <c r="K138" s="303"/>
    </row>
    <row r="139" spans="2:11" ht="15" customHeight="1">
      <c r="B139" s="301"/>
      <c r="C139" s="262" t="s">
        <v>39</v>
      </c>
      <c r="D139" s="262"/>
      <c r="E139" s="262"/>
      <c r="F139" s="281" t="s">
        <v>786</v>
      </c>
      <c r="G139" s="262"/>
      <c r="H139" s="262" t="s">
        <v>841</v>
      </c>
      <c r="I139" s="262" t="s">
        <v>820</v>
      </c>
      <c r="J139" s="262"/>
      <c r="K139" s="303"/>
    </row>
    <row r="140" spans="2:11" ht="15" customHeight="1">
      <c r="B140" s="301"/>
      <c r="C140" s="262" t="s">
        <v>842</v>
      </c>
      <c r="D140" s="262"/>
      <c r="E140" s="262"/>
      <c r="F140" s="281" t="s">
        <v>786</v>
      </c>
      <c r="G140" s="262"/>
      <c r="H140" s="262" t="s">
        <v>843</v>
      </c>
      <c r="I140" s="262" t="s">
        <v>820</v>
      </c>
      <c r="J140" s="262"/>
      <c r="K140" s="303"/>
    </row>
    <row r="141" spans="2:11" ht="15" customHeight="1">
      <c r="B141" s="304"/>
      <c r="C141" s="305"/>
      <c r="D141" s="305"/>
      <c r="E141" s="305"/>
      <c r="F141" s="305"/>
      <c r="G141" s="305"/>
      <c r="H141" s="305"/>
      <c r="I141" s="305"/>
      <c r="J141" s="305"/>
      <c r="K141" s="306"/>
    </row>
    <row r="142" spans="2:11" ht="18.75" customHeight="1">
      <c r="B142" s="258"/>
      <c r="C142" s="258"/>
      <c r="D142" s="258"/>
      <c r="E142" s="258"/>
      <c r="F142" s="293"/>
      <c r="G142" s="258"/>
      <c r="H142" s="258"/>
      <c r="I142" s="258"/>
      <c r="J142" s="258"/>
      <c r="K142" s="258"/>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378" t="s">
        <v>844</v>
      </c>
      <c r="D145" s="378"/>
      <c r="E145" s="378"/>
      <c r="F145" s="378"/>
      <c r="G145" s="378"/>
      <c r="H145" s="378"/>
      <c r="I145" s="378"/>
      <c r="J145" s="378"/>
      <c r="K145" s="273"/>
    </row>
    <row r="146" spans="2:11" ht="17.25" customHeight="1">
      <c r="B146" s="272"/>
      <c r="C146" s="274" t="s">
        <v>780</v>
      </c>
      <c r="D146" s="274"/>
      <c r="E146" s="274"/>
      <c r="F146" s="274" t="s">
        <v>781</v>
      </c>
      <c r="G146" s="275"/>
      <c r="H146" s="274" t="s">
        <v>126</v>
      </c>
      <c r="I146" s="274" t="s">
        <v>58</v>
      </c>
      <c r="J146" s="274" t="s">
        <v>782</v>
      </c>
      <c r="K146" s="273"/>
    </row>
    <row r="147" spans="2:11" ht="17.25" customHeight="1">
      <c r="B147" s="272"/>
      <c r="C147" s="276" t="s">
        <v>783</v>
      </c>
      <c r="D147" s="276"/>
      <c r="E147" s="276"/>
      <c r="F147" s="277" t="s">
        <v>784</v>
      </c>
      <c r="G147" s="278"/>
      <c r="H147" s="276"/>
      <c r="I147" s="276"/>
      <c r="J147" s="276" t="s">
        <v>785</v>
      </c>
      <c r="K147" s="273"/>
    </row>
    <row r="148" spans="2:11" ht="5.25" customHeight="1">
      <c r="B148" s="282"/>
      <c r="C148" s="279"/>
      <c r="D148" s="279"/>
      <c r="E148" s="279"/>
      <c r="F148" s="279"/>
      <c r="G148" s="280"/>
      <c r="H148" s="279"/>
      <c r="I148" s="279"/>
      <c r="J148" s="279"/>
      <c r="K148" s="303"/>
    </row>
    <row r="149" spans="2:11" ht="15" customHeight="1">
      <c r="B149" s="282"/>
      <c r="C149" s="307" t="s">
        <v>789</v>
      </c>
      <c r="D149" s="262"/>
      <c r="E149" s="262"/>
      <c r="F149" s="308" t="s">
        <v>786</v>
      </c>
      <c r="G149" s="262"/>
      <c r="H149" s="307" t="s">
        <v>825</v>
      </c>
      <c r="I149" s="307" t="s">
        <v>788</v>
      </c>
      <c r="J149" s="307">
        <v>120</v>
      </c>
      <c r="K149" s="303"/>
    </row>
    <row r="150" spans="2:11" ht="15" customHeight="1">
      <c r="B150" s="282"/>
      <c r="C150" s="307" t="s">
        <v>834</v>
      </c>
      <c r="D150" s="262"/>
      <c r="E150" s="262"/>
      <c r="F150" s="308" t="s">
        <v>786</v>
      </c>
      <c r="G150" s="262"/>
      <c r="H150" s="307" t="s">
        <v>845</v>
      </c>
      <c r="I150" s="307" t="s">
        <v>788</v>
      </c>
      <c r="J150" s="307" t="s">
        <v>836</v>
      </c>
      <c r="K150" s="303"/>
    </row>
    <row r="151" spans="2:11" ht="15" customHeight="1">
      <c r="B151" s="282"/>
      <c r="C151" s="307" t="s">
        <v>735</v>
      </c>
      <c r="D151" s="262"/>
      <c r="E151" s="262"/>
      <c r="F151" s="308" t="s">
        <v>786</v>
      </c>
      <c r="G151" s="262"/>
      <c r="H151" s="307" t="s">
        <v>846</v>
      </c>
      <c r="I151" s="307" t="s">
        <v>788</v>
      </c>
      <c r="J151" s="307" t="s">
        <v>836</v>
      </c>
      <c r="K151" s="303"/>
    </row>
    <row r="152" spans="2:11" ht="15" customHeight="1">
      <c r="B152" s="282"/>
      <c r="C152" s="307" t="s">
        <v>791</v>
      </c>
      <c r="D152" s="262"/>
      <c r="E152" s="262"/>
      <c r="F152" s="308" t="s">
        <v>792</v>
      </c>
      <c r="G152" s="262"/>
      <c r="H152" s="307" t="s">
        <v>825</v>
      </c>
      <c r="I152" s="307" t="s">
        <v>788</v>
      </c>
      <c r="J152" s="307">
        <v>50</v>
      </c>
      <c r="K152" s="303"/>
    </row>
    <row r="153" spans="2:11" ht="15" customHeight="1">
      <c r="B153" s="282"/>
      <c r="C153" s="307" t="s">
        <v>794</v>
      </c>
      <c r="D153" s="262"/>
      <c r="E153" s="262"/>
      <c r="F153" s="308" t="s">
        <v>786</v>
      </c>
      <c r="G153" s="262"/>
      <c r="H153" s="307" t="s">
        <v>825</v>
      </c>
      <c r="I153" s="307" t="s">
        <v>796</v>
      </c>
      <c r="J153" s="307"/>
      <c r="K153" s="303"/>
    </row>
    <row r="154" spans="2:11" ht="15" customHeight="1">
      <c r="B154" s="282"/>
      <c r="C154" s="307" t="s">
        <v>805</v>
      </c>
      <c r="D154" s="262"/>
      <c r="E154" s="262"/>
      <c r="F154" s="308" t="s">
        <v>792</v>
      </c>
      <c r="G154" s="262"/>
      <c r="H154" s="307" t="s">
        <v>825</v>
      </c>
      <c r="I154" s="307" t="s">
        <v>788</v>
      </c>
      <c r="J154" s="307">
        <v>50</v>
      </c>
      <c r="K154" s="303"/>
    </row>
    <row r="155" spans="2:11" ht="15" customHeight="1">
      <c r="B155" s="282"/>
      <c r="C155" s="307" t="s">
        <v>813</v>
      </c>
      <c r="D155" s="262"/>
      <c r="E155" s="262"/>
      <c r="F155" s="308" t="s">
        <v>792</v>
      </c>
      <c r="G155" s="262"/>
      <c r="H155" s="307" t="s">
        <v>825</v>
      </c>
      <c r="I155" s="307" t="s">
        <v>788</v>
      </c>
      <c r="J155" s="307">
        <v>50</v>
      </c>
      <c r="K155" s="303"/>
    </row>
    <row r="156" spans="2:11" ht="15" customHeight="1">
      <c r="B156" s="282"/>
      <c r="C156" s="307" t="s">
        <v>811</v>
      </c>
      <c r="D156" s="262"/>
      <c r="E156" s="262"/>
      <c r="F156" s="308" t="s">
        <v>792</v>
      </c>
      <c r="G156" s="262"/>
      <c r="H156" s="307" t="s">
        <v>825</v>
      </c>
      <c r="I156" s="307" t="s">
        <v>788</v>
      </c>
      <c r="J156" s="307">
        <v>50</v>
      </c>
      <c r="K156" s="303"/>
    </row>
    <row r="157" spans="2:11" ht="15" customHeight="1">
      <c r="B157" s="282"/>
      <c r="C157" s="307" t="s">
        <v>104</v>
      </c>
      <c r="D157" s="262"/>
      <c r="E157" s="262"/>
      <c r="F157" s="308" t="s">
        <v>786</v>
      </c>
      <c r="G157" s="262"/>
      <c r="H157" s="307" t="s">
        <v>847</v>
      </c>
      <c r="I157" s="307" t="s">
        <v>788</v>
      </c>
      <c r="J157" s="307" t="s">
        <v>848</v>
      </c>
      <c r="K157" s="303"/>
    </row>
    <row r="158" spans="2:11" ht="15" customHeight="1">
      <c r="B158" s="282"/>
      <c r="C158" s="307" t="s">
        <v>849</v>
      </c>
      <c r="D158" s="262"/>
      <c r="E158" s="262"/>
      <c r="F158" s="308" t="s">
        <v>786</v>
      </c>
      <c r="G158" s="262"/>
      <c r="H158" s="307" t="s">
        <v>850</v>
      </c>
      <c r="I158" s="307" t="s">
        <v>820</v>
      </c>
      <c r="J158" s="307"/>
      <c r="K158" s="303"/>
    </row>
    <row r="159" spans="2:11" ht="15" customHeight="1">
      <c r="B159" s="309"/>
      <c r="C159" s="291"/>
      <c r="D159" s="291"/>
      <c r="E159" s="291"/>
      <c r="F159" s="291"/>
      <c r="G159" s="291"/>
      <c r="H159" s="291"/>
      <c r="I159" s="291"/>
      <c r="J159" s="291"/>
      <c r="K159" s="310"/>
    </row>
    <row r="160" spans="2:11" ht="18.75" customHeight="1">
      <c r="B160" s="258"/>
      <c r="C160" s="262"/>
      <c r="D160" s="262"/>
      <c r="E160" s="262"/>
      <c r="F160" s="281"/>
      <c r="G160" s="262"/>
      <c r="H160" s="262"/>
      <c r="I160" s="262"/>
      <c r="J160" s="262"/>
      <c r="K160" s="258"/>
    </row>
    <row r="161" spans="2:11" ht="18.75" customHeight="1">
      <c r="B161" s="268"/>
      <c r="C161" s="268"/>
      <c r="D161" s="268"/>
      <c r="E161" s="268"/>
      <c r="F161" s="268"/>
      <c r="G161" s="268"/>
      <c r="H161" s="268"/>
      <c r="I161" s="268"/>
      <c r="J161" s="268"/>
      <c r="K161" s="268"/>
    </row>
    <row r="162" spans="2:11" ht="7.5" customHeight="1">
      <c r="B162" s="250"/>
      <c r="C162" s="251"/>
      <c r="D162" s="251"/>
      <c r="E162" s="251"/>
      <c r="F162" s="251"/>
      <c r="G162" s="251"/>
      <c r="H162" s="251"/>
      <c r="I162" s="251"/>
      <c r="J162" s="251"/>
      <c r="K162" s="252"/>
    </row>
    <row r="163" spans="2:11" ht="45" customHeight="1">
      <c r="B163" s="253"/>
      <c r="C163" s="377" t="s">
        <v>851</v>
      </c>
      <c r="D163" s="377"/>
      <c r="E163" s="377"/>
      <c r="F163" s="377"/>
      <c r="G163" s="377"/>
      <c r="H163" s="377"/>
      <c r="I163" s="377"/>
      <c r="J163" s="377"/>
      <c r="K163" s="254"/>
    </row>
    <row r="164" spans="2:11" ht="17.25" customHeight="1">
      <c r="B164" s="253"/>
      <c r="C164" s="274" t="s">
        <v>780</v>
      </c>
      <c r="D164" s="274"/>
      <c r="E164" s="274"/>
      <c r="F164" s="274" t="s">
        <v>781</v>
      </c>
      <c r="G164" s="311"/>
      <c r="H164" s="312" t="s">
        <v>126</v>
      </c>
      <c r="I164" s="312" t="s">
        <v>58</v>
      </c>
      <c r="J164" s="274" t="s">
        <v>782</v>
      </c>
      <c r="K164" s="254"/>
    </row>
    <row r="165" spans="2:11" ht="17.25" customHeight="1">
      <c r="B165" s="255"/>
      <c r="C165" s="276" t="s">
        <v>783</v>
      </c>
      <c r="D165" s="276"/>
      <c r="E165" s="276"/>
      <c r="F165" s="277" t="s">
        <v>784</v>
      </c>
      <c r="G165" s="313"/>
      <c r="H165" s="314"/>
      <c r="I165" s="314"/>
      <c r="J165" s="276" t="s">
        <v>785</v>
      </c>
      <c r="K165" s="256"/>
    </row>
    <row r="166" spans="2:11" ht="5.25" customHeight="1">
      <c r="B166" s="282"/>
      <c r="C166" s="279"/>
      <c r="D166" s="279"/>
      <c r="E166" s="279"/>
      <c r="F166" s="279"/>
      <c r="G166" s="280"/>
      <c r="H166" s="279"/>
      <c r="I166" s="279"/>
      <c r="J166" s="279"/>
      <c r="K166" s="303"/>
    </row>
    <row r="167" spans="2:11" ht="15" customHeight="1">
      <c r="B167" s="282"/>
      <c r="C167" s="262" t="s">
        <v>789</v>
      </c>
      <c r="D167" s="262"/>
      <c r="E167" s="262"/>
      <c r="F167" s="281" t="s">
        <v>786</v>
      </c>
      <c r="G167" s="262"/>
      <c r="H167" s="262" t="s">
        <v>825</v>
      </c>
      <c r="I167" s="262" t="s">
        <v>788</v>
      </c>
      <c r="J167" s="262">
        <v>120</v>
      </c>
      <c r="K167" s="303"/>
    </row>
    <row r="168" spans="2:11" ht="15" customHeight="1">
      <c r="B168" s="282"/>
      <c r="C168" s="262" t="s">
        <v>834</v>
      </c>
      <c r="D168" s="262"/>
      <c r="E168" s="262"/>
      <c r="F168" s="281" t="s">
        <v>786</v>
      </c>
      <c r="G168" s="262"/>
      <c r="H168" s="262" t="s">
        <v>835</v>
      </c>
      <c r="I168" s="262" t="s">
        <v>788</v>
      </c>
      <c r="J168" s="262" t="s">
        <v>836</v>
      </c>
      <c r="K168" s="303"/>
    </row>
    <row r="169" spans="2:11" ht="15" customHeight="1">
      <c r="B169" s="282"/>
      <c r="C169" s="262" t="s">
        <v>735</v>
      </c>
      <c r="D169" s="262"/>
      <c r="E169" s="262"/>
      <c r="F169" s="281" t="s">
        <v>786</v>
      </c>
      <c r="G169" s="262"/>
      <c r="H169" s="262" t="s">
        <v>852</v>
      </c>
      <c r="I169" s="262" t="s">
        <v>788</v>
      </c>
      <c r="J169" s="262" t="s">
        <v>836</v>
      </c>
      <c r="K169" s="303"/>
    </row>
    <row r="170" spans="2:11" ht="15" customHeight="1">
      <c r="B170" s="282"/>
      <c r="C170" s="262" t="s">
        <v>791</v>
      </c>
      <c r="D170" s="262"/>
      <c r="E170" s="262"/>
      <c r="F170" s="281" t="s">
        <v>792</v>
      </c>
      <c r="G170" s="262"/>
      <c r="H170" s="262" t="s">
        <v>852</v>
      </c>
      <c r="I170" s="262" t="s">
        <v>788</v>
      </c>
      <c r="J170" s="262">
        <v>50</v>
      </c>
      <c r="K170" s="303"/>
    </row>
    <row r="171" spans="2:11" ht="15" customHeight="1">
      <c r="B171" s="282"/>
      <c r="C171" s="262" t="s">
        <v>794</v>
      </c>
      <c r="D171" s="262"/>
      <c r="E171" s="262"/>
      <c r="F171" s="281" t="s">
        <v>786</v>
      </c>
      <c r="G171" s="262"/>
      <c r="H171" s="262" t="s">
        <v>852</v>
      </c>
      <c r="I171" s="262" t="s">
        <v>796</v>
      </c>
      <c r="J171" s="262"/>
      <c r="K171" s="303"/>
    </row>
    <row r="172" spans="2:11" ht="15" customHeight="1">
      <c r="B172" s="282"/>
      <c r="C172" s="262" t="s">
        <v>805</v>
      </c>
      <c r="D172" s="262"/>
      <c r="E172" s="262"/>
      <c r="F172" s="281" t="s">
        <v>792</v>
      </c>
      <c r="G172" s="262"/>
      <c r="H172" s="262" t="s">
        <v>852</v>
      </c>
      <c r="I172" s="262" t="s">
        <v>788</v>
      </c>
      <c r="J172" s="262">
        <v>50</v>
      </c>
      <c r="K172" s="303"/>
    </row>
    <row r="173" spans="2:11" ht="15" customHeight="1">
      <c r="B173" s="282"/>
      <c r="C173" s="262" t="s">
        <v>813</v>
      </c>
      <c r="D173" s="262"/>
      <c r="E173" s="262"/>
      <c r="F173" s="281" t="s">
        <v>792</v>
      </c>
      <c r="G173" s="262"/>
      <c r="H173" s="262" t="s">
        <v>852</v>
      </c>
      <c r="I173" s="262" t="s">
        <v>788</v>
      </c>
      <c r="J173" s="262">
        <v>50</v>
      </c>
      <c r="K173" s="303"/>
    </row>
    <row r="174" spans="2:11" ht="15" customHeight="1">
      <c r="B174" s="282"/>
      <c r="C174" s="262" t="s">
        <v>811</v>
      </c>
      <c r="D174" s="262"/>
      <c r="E174" s="262"/>
      <c r="F174" s="281" t="s">
        <v>792</v>
      </c>
      <c r="G174" s="262"/>
      <c r="H174" s="262" t="s">
        <v>852</v>
      </c>
      <c r="I174" s="262" t="s">
        <v>788</v>
      </c>
      <c r="J174" s="262">
        <v>50</v>
      </c>
      <c r="K174" s="303"/>
    </row>
    <row r="175" spans="2:11" ht="15" customHeight="1">
      <c r="B175" s="282"/>
      <c r="C175" s="262" t="s">
        <v>125</v>
      </c>
      <c r="D175" s="262"/>
      <c r="E175" s="262"/>
      <c r="F175" s="281" t="s">
        <v>786</v>
      </c>
      <c r="G175" s="262"/>
      <c r="H175" s="262" t="s">
        <v>853</v>
      </c>
      <c r="I175" s="262" t="s">
        <v>854</v>
      </c>
      <c r="J175" s="262"/>
      <c r="K175" s="303"/>
    </row>
    <row r="176" spans="2:11" ht="15" customHeight="1">
      <c r="B176" s="282"/>
      <c r="C176" s="262" t="s">
        <v>58</v>
      </c>
      <c r="D176" s="262"/>
      <c r="E176" s="262"/>
      <c r="F176" s="281" t="s">
        <v>786</v>
      </c>
      <c r="G176" s="262"/>
      <c r="H176" s="262" t="s">
        <v>855</v>
      </c>
      <c r="I176" s="262" t="s">
        <v>856</v>
      </c>
      <c r="J176" s="262">
        <v>1</v>
      </c>
      <c r="K176" s="303"/>
    </row>
    <row r="177" spans="2:11" ht="15" customHeight="1">
      <c r="B177" s="282"/>
      <c r="C177" s="262" t="s">
        <v>54</v>
      </c>
      <c r="D177" s="262"/>
      <c r="E177" s="262"/>
      <c r="F177" s="281" t="s">
        <v>786</v>
      </c>
      <c r="G177" s="262"/>
      <c r="H177" s="262" t="s">
        <v>857</v>
      </c>
      <c r="I177" s="262" t="s">
        <v>788</v>
      </c>
      <c r="J177" s="262">
        <v>20</v>
      </c>
      <c r="K177" s="303"/>
    </row>
    <row r="178" spans="2:11" ht="15" customHeight="1">
      <c r="B178" s="282"/>
      <c r="C178" s="262" t="s">
        <v>126</v>
      </c>
      <c r="D178" s="262"/>
      <c r="E178" s="262"/>
      <c r="F178" s="281" t="s">
        <v>786</v>
      </c>
      <c r="G178" s="262"/>
      <c r="H178" s="262" t="s">
        <v>858</v>
      </c>
      <c r="I178" s="262" t="s">
        <v>788</v>
      </c>
      <c r="J178" s="262">
        <v>255</v>
      </c>
      <c r="K178" s="303"/>
    </row>
    <row r="179" spans="2:11" ht="15" customHeight="1">
      <c r="B179" s="282"/>
      <c r="C179" s="262" t="s">
        <v>127</v>
      </c>
      <c r="D179" s="262"/>
      <c r="E179" s="262"/>
      <c r="F179" s="281" t="s">
        <v>786</v>
      </c>
      <c r="G179" s="262"/>
      <c r="H179" s="262" t="s">
        <v>751</v>
      </c>
      <c r="I179" s="262" t="s">
        <v>788</v>
      </c>
      <c r="J179" s="262">
        <v>10</v>
      </c>
      <c r="K179" s="303"/>
    </row>
    <row r="180" spans="2:11" ht="15" customHeight="1">
      <c r="B180" s="282"/>
      <c r="C180" s="262" t="s">
        <v>128</v>
      </c>
      <c r="D180" s="262"/>
      <c r="E180" s="262"/>
      <c r="F180" s="281" t="s">
        <v>786</v>
      </c>
      <c r="G180" s="262"/>
      <c r="H180" s="262" t="s">
        <v>859</v>
      </c>
      <c r="I180" s="262" t="s">
        <v>820</v>
      </c>
      <c r="J180" s="262"/>
      <c r="K180" s="303"/>
    </row>
    <row r="181" spans="2:11" ht="15" customHeight="1">
      <c r="B181" s="282"/>
      <c r="C181" s="262" t="s">
        <v>860</v>
      </c>
      <c r="D181" s="262"/>
      <c r="E181" s="262"/>
      <c r="F181" s="281" t="s">
        <v>786</v>
      </c>
      <c r="G181" s="262"/>
      <c r="H181" s="262" t="s">
        <v>861</v>
      </c>
      <c r="I181" s="262" t="s">
        <v>820</v>
      </c>
      <c r="J181" s="262"/>
      <c r="K181" s="303"/>
    </row>
    <row r="182" spans="2:11" ht="15" customHeight="1">
      <c r="B182" s="282"/>
      <c r="C182" s="262" t="s">
        <v>849</v>
      </c>
      <c r="D182" s="262"/>
      <c r="E182" s="262"/>
      <c r="F182" s="281" t="s">
        <v>786</v>
      </c>
      <c r="G182" s="262"/>
      <c r="H182" s="262" t="s">
        <v>862</v>
      </c>
      <c r="I182" s="262" t="s">
        <v>820</v>
      </c>
      <c r="J182" s="262"/>
      <c r="K182" s="303"/>
    </row>
    <row r="183" spans="2:11" ht="15" customHeight="1">
      <c r="B183" s="282"/>
      <c r="C183" s="262" t="s">
        <v>130</v>
      </c>
      <c r="D183" s="262"/>
      <c r="E183" s="262"/>
      <c r="F183" s="281" t="s">
        <v>792</v>
      </c>
      <c r="G183" s="262"/>
      <c r="H183" s="262" t="s">
        <v>863</v>
      </c>
      <c r="I183" s="262" t="s">
        <v>788</v>
      </c>
      <c r="J183" s="262">
        <v>50</v>
      </c>
      <c r="K183" s="303"/>
    </row>
    <row r="184" spans="2:11" ht="15" customHeight="1">
      <c r="B184" s="282"/>
      <c r="C184" s="262" t="s">
        <v>864</v>
      </c>
      <c r="D184" s="262"/>
      <c r="E184" s="262"/>
      <c r="F184" s="281" t="s">
        <v>792</v>
      </c>
      <c r="G184" s="262"/>
      <c r="H184" s="262" t="s">
        <v>865</v>
      </c>
      <c r="I184" s="262" t="s">
        <v>866</v>
      </c>
      <c r="J184" s="262"/>
      <c r="K184" s="303"/>
    </row>
    <row r="185" spans="2:11" ht="15" customHeight="1">
      <c r="B185" s="282"/>
      <c r="C185" s="262" t="s">
        <v>867</v>
      </c>
      <c r="D185" s="262"/>
      <c r="E185" s="262"/>
      <c r="F185" s="281" t="s">
        <v>792</v>
      </c>
      <c r="G185" s="262"/>
      <c r="H185" s="262" t="s">
        <v>868</v>
      </c>
      <c r="I185" s="262" t="s">
        <v>866</v>
      </c>
      <c r="J185" s="262"/>
      <c r="K185" s="303"/>
    </row>
    <row r="186" spans="2:11" ht="15" customHeight="1">
      <c r="B186" s="282"/>
      <c r="C186" s="262" t="s">
        <v>869</v>
      </c>
      <c r="D186" s="262"/>
      <c r="E186" s="262"/>
      <c r="F186" s="281" t="s">
        <v>792</v>
      </c>
      <c r="G186" s="262"/>
      <c r="H186" s="262" t="s">
        <v>870</v>
      </c>
      <c r="I186" s="262" t="s">
        <v>866</v>
      </c>
      <c r="J186" s="262"/>
      <c r="K186" s="303"/>
    </row>
    <row r="187" spans="2:11" ht="15" customHeight="1">
      <c r="B187" s="282"/>
      <c r="C187" s="315" t="s">
        <v>871</v>
      </c>
      <c r="D187" s="262"/>
      <c r="E187" s="262"/>
      <c r="F187" s="281" t="s">
        <v>792</v>
      </c>
      <c r="G187" s="262"/>
      <c r="H187" s="262" t="s">
        <v>872</v>
      </c>
      <c r="I187" s="262" t="s">
        <v>873</v>
      </c>
      <c r="J187" s="316" t="s">
        <v>874</v>
      </c>
      <c r="K187" s="303"/>
    </row>
    <row r="188" spans="2:11" ht="15" customHeight="1">
      <c r="B188" s="282"/>
      <c r="C188" s="267" t="s">
        <v>43</v>
      </c>
      <c r="D188" s="262"/>
      <c r="E188" s="262"/>
      <c r="F188" s="281" t="s">
        <v>786</v>
      </c>
      <c r="G188" s="262"/>
      <c r="H188" s="258" t="s">
        <v>875</v>
      </c>
      <c r="I188" s="262" t="s">
        <v>876</v>
      </c>
      <c r="J188" s="262"/>
      <c r="K188" s="303"/>
    </row>
    <row r="189" spans="2:11" ht="15" customHeight="1">
      <c r="B189" s="282"/>
      <c r="C189" s="267" t="s">
        <v>877</v>
      </c>
      <c r="D189" s="262"/>
      <c r="E189" s="262"/>
      <c r="F189" s="281" t="s">
        <v>786</v>
      </c>
      <c r="G189" s="262"/>
      <c r="H189" s="262" t="s">
        <v>878</v>
      </c>
      <c r="I189" s="262" t="s">
        <v>820</v>
      </c>
      <c r="J189" s="262"/>
      <c r="K189" s="303"/>
    </row>
    <row r="190" spans="2:11" ht="15" customHeight="1">
      <c r="B190" s="282"/>
      <c r="C190" s="267" t="s">
        <v>879</v>
      </c>
      <c r="D190" s="262"/>
      <c r="E190" s="262"/>
      <c r="F190" s="281" t="s">
        <v>786</v>
      </c>
      <c r="G190" s="262"/>
      <c r="H190" s="262" t="s">
        <v>880</v>
      </c>
      <c r="I190" s="262" t="s">
        <v>820</v>
      </c>
      <c r="J190" s="262"/>
      <c r="K190" s="303"/>
    </row>
    <row r="191" spans="2:11" ht="15" customHeight="1">
      <c r="B191" s="282"/>
      <c r="C191" s="267" t="s">
        <v>881</v>
      </c>
      <c r="D191" s="262"/>
      <c r="E191" s="262"/>
      <c r="F191" s="281" t="s">
        <v>792</v>
      </c>
      <c r="G191" s="262"/>
      <c r="H191" s="262" t="s">
        <v>882</v>
      </c>
      <c r="I191" s="262" t="s">
        <v>820</v>
      </c>
      <c r="J191" s="262"/>
      <c r="K191" s="303"/>
    </row>
    <row r="192" spans="2:11" ht="15" customHeight="1">
      <c r="B192" s="309"/>
      <c r="C192" s="317"/>
      <c r="D192" s="291"/>
      <c r="E192" s="291"/>
      <c r="F192" s="291"/>
      <c r="G192" s="291"/>
      <c r="H192" s="291"/>
      <c r="I192" s="291"/>
      <c r="J192" s="291"/>
      <c r="K192" s="310"/>
    </row>
    <row r="193" spans="2:11" ht="18.75" customHeight="1">
      <c r="B193" s="258"/>
      <c r="C193" s="262"/>
      <c r="D193" s="262"/>
      <c r="E193" s="262"/>
      <c r="F193" s="281"/>
      <c r="G193" s="262"/>
      <c r="H193" s="262"/>
      <c r="I193" s="262"/>
      <c r="J193" s="262"/>
      <c r="K193" s="258"/>
    </row>
    <row r="194" spans="2:11" ht="18.75" customHeight="1">
      <c r="B194" s="258"/>
      <c r="C194" s="262"/>
      <c r="D194" s="262"/>
      <c r="E194" s="262"/>
      <c r="F194" s="281"/>
      <c r="G194" s="262"/>
      <c r="H194" s="262"/>
      <c r="I194" s="262"/>
      <c r="J194" s="262"/>
      <c r="K194" s="258"/>
    </row>
    <row r="195" spans="2:11" ht="18.75" customHeight="1">
      <c r="B195" s="268"/>
      <c r="C195" s="268"/>
      <c r="D195" s="268"/>
      <c r="E195" s="268"/>
      <c r="F195" s="268"/>
      <c r="G195" s="268"/>
      <c r="H195" s="268"/>
      <c r="I195" s="268"/>
      <c r="J195" s="268"/>
      <c r="K195" s="268"/>
    </row>
    <row r="196" spans="2:11" ht="13.5">
      <c r="B196" s="250"/>
      <c r="C196" s="251"/>
      <c r="D196" s="251"/>
      <c r="E196" s="251"/>
      <c r="F196" s="251"/>
      <c r="G196" s="251"/>
      <c r="H196" s="251"/>
      <c r="I196" s="251"/>
      <c r="J196" s="251"/>
      <c r="K196" s="252"/>
    </row>
    <row r="197" spans="2:11" ht="22.2">
      <c r="B197" s="253"/>
      <c r="C197" s="377" t="s">
        <v>883</v>
      </c>
      <c r="D197" s="377"/>
      <c r="E197" s="377"/>
      <c r="F197" s="377"/>
      <c r="G197" s="377"/>
      <c r="H197" s="377"/>
      <c r="I197" s="377"/>
      <c r="J197" s="377"/>
      <c r="K197" s="254"/>
    </row>
    <row r="198" spans="2:11" ht="25.5" customHeight="1">
      <c r="B198" s="253"/>
      <c r="C198" s="318" t="s">
        <v>884</v>
      </c>
      <c r="D198" s="318"/>
      <c r="E198" s="318"/>
      <c r="F198" s="318" t="s">
        <v>885</v>
      </c>
      <c r="G198" s="319"/>
      <c r="H198" s="376" t="s">
        <v>886</v>
      </c>
      <c r="I198" s="376"/>
      <c r="J198" s="376"/>
      <c r="K198" s="254"/>
    </row>
    <row r="199" spans="2:11" ht="5.25" customHeight="1">
      <c r="B199" s="282"/>
      <c r="C199" s="279"/>
      <c r="D199" s="279"/>
      <c r="E199" s="279"/>
      <c r="F199" s="279"/>
      <c r="G199" s="262"/>
      <c r="H199" s="279"/>
      <c r="I199" s="279"/>
      <c r="J199" s="279"/>
      <c r="K199" s="303"/>
    </row>
    <row r="200" spans="2:11" ht="15" customHeight="1">
      <c r="B200" s="282"/>
      <c r="C200" s="262" t="s">
        <v>876</v>
      </c>
      <c r="D200" s="262"/>
      <c r="E200" s="262"/>
      <c r="F200" s="281" t="s">
        <v>44</v>
      </c>
      <c r="G200" s="262"/>
      <c r="H200" s="375" t="s">
        <v>887</v>
      </c>
      <c r="I200" s="375"/>
      <c r="J200" s="375"/>
      <c r="K200" s="303"/>
    </row>
    <row r="201" spans="2:11" ht="15" customHeight="1">
      <c r="B201" s="282"/>
      <c r="C201" s="288"/>
      <c r="D201" s="262"/>
      <c r="E201" s="262"/>
      <c r="F201" s="281" t="s">
        <v>45</v>
      </c>
      <c r="G201" s="262"/>
      <c r="H201" s="375" t="s">
        <v>888</v>
      </c>
      <c r="I201" s="375"/>
      <c r="J201" s="375"/>
      <c r="K201" s="303"/>
    </row>
    <row r="202" spans="2:11" ht="15" customHeight="1">
      <c r="B202" s="282"/>
      <c r="C202" s="288"/>
      <c r="D202" s="262"/>
      <c r="E202" s="262"/>
      <c r="F202" s="281" t="s">
        <v>48</v>
      </c>
      <c r="G202" s="262"/>
      <c r="H202" s="375" t="s">
        <v>889</v>
      </c>
      <c r="I202" s="375"/>
      <c r="J202" s="375"/>
      <c r="K202" s="303"/>
    </row>
    <row r="203" spans="2:11" ht="15" customHeight="1">
      <c r="B203" s="282"/>
      <c r="C203" s="262"/>
      <c r="D203" s="262"/>
      <c r="E203" s="262"/>
      <c r="F203" s="281" t="s">
        <v>46</v>
      </c>
      <c r="G203" s="262"/>
      <c r="H203" s="375" t="s">
        <v>890</v>
      </c>
      <c r="I203" s="375"/>
      <c r="J203" s="375"/>
      <c r="K203" s="303"/>
    </row>
    <row r="204" spans="2:11" ht="15" customHeight="1">
      <c r="B204" s="282"/>
      <c r="C204" s="262"/>
      <c r="D204" s="262"/>
      <c r="E204" s="262"/>
      <c r="F204" s="281" t="s">
        <v>47</v>
      </c>
      <c r="G204" s="262"/>
      <c r="H204" s="375" t="s">
        <v>891</v>
      </c>
      <c r="I204" s="375"/>
      <c r="J204" s="375"/>
      <c r="K204" s="303"/>
    </row>
    <row r="205" spans="2:11" ht="15" customHeight="1">
      <c r="B205" s="282"/>
      <c r="C205" s="262"/>
      <c r="D205" s="262"/>
      <c r="E205" s="262"/>
      <c r="F205" s="281"/>
      <c r="G205" s="262"/>
      <c r="H205" s="262"/>
      <c r="I205" s="262"/>
      <c r="J205" s="262"/>
      <c r="K205" s="303"/>
    </row>
    <row r="206" spans="2:11" ht="15" customHeight="1">
      <c r="B206" s="282"/>
      <c r="C206" s="262" t="s">
        <v>832</v>
      </c>
      <c r="D206" s="262"/>
      <c r="E206" s="262"/>
      <c r="F206" s="281" t="s">
        <v>80</v>
      </c>
      <c r="G206" s="262"/>
      <c r="H206" s="375" t="s">
        <v>892</v>
      </c>
      <c r="I206" s="375"/>
      <c r="J206" s="375"/>
      <c r="K206" s="303"/>
    </row>
    <row r="207" spans="2:11" ht="15" customHeight="1">
      <c r="B207" s="282"/>
      <c r="C207" s="288"/>
      <c r="D207" s="262"/>
      <c r="E207" s="262"/>
      <c r="F207" s="281" t="s">
        <v>729</v>
      </c>
      <c r="G207" s="262"/>
      <c r="H207" s="375" t="s">
        <v>730</v>
      </c>
      <c r="I207" s="375"/>
      <c r="J207" s="375"/>
      <c r="K207" s="303"/>
    </row>
    <row r="208" spans="2:11" ht="15" customHeight="1">
      <c r="B208" s="282"/>
      <c r="C208" s="262"/>
      <c r="D208" s="262"/>
      <c r="E208" s="262"/>
      <c r="F208" s="281" t="s">
        <v>727</v>
      </c>
      <c r="G208" s="262"/>
      <c r="H208" s="375" t="s">
        <v>893</v>
      </c>
      <c r="I208" s="375"/>
      <c r="J208" s="375"/>
      <c r="K208" s="303"/>
    </row>
    <row r="209" spans="2:11" ht="15" customHeight="1">
      <c r="B209" s="320"/>
      <c r="C209" s="288"/>
      <c r="D209" s="288"/>
      <c r="E209" s="288"/>
      <c r="F209" s="281" t="s">
        <v>731</v>
      </c>
      <c r="G209" s="267"/>
      <c r="H209" s="374" t="s">
        <v>732</v>
      </c>
      <c r="I209" s="374"/>
      <c r="J209" s="374"/>
      <c r="K209" s="321"/>
    </row>
    <row r="210" spans="2:11" ht="15" customHeight="1">
      <c r="B210" s="320"/>
      <c r="C210" s="288"/>
      <c r="D210" s="288"/>
      <c r="E210" s="288"/>
      <c r="F210" s="281" t="s">
        <v>733</v>
      </c>
      <c r="G210" s="267"/>
      <c r="H210" s="374" t="s">
        <v>894</v>
      </c>
      <c r="I210" s="374"/>
      <c r="J210" s="374"/>
      <c r="K210" s="321"/>
    </row>
    <row r="211" spans="2:11" ht="15" customHeight="1">
      <c r="B211" s="320"/>
      <c r="C211" s="288"/>
      <c r="D211" s="288"/>
      <c r="E211" s="288"/>
      <c r="F211" s="322"/>
      <c r="G211" s="267"/>
      <c r="H211" s="323"/>
      <c r="I211" s="323"/>
      <c r="J211" s="323"/>
      <c r="K211" s="321"/>
    </row>
    <row r="212" spans="2:11" ht="15" customHeight="1">
      <c r="B212" s="320"/>
      <c r="C212" s="262" t="s">
        <v>856</v>
      </c>
      <c r="D212" s="288"/>
      <c r="E212" s="288"/>
      <c r="F212" s="281">
        <v>1</v>
      </c>
      <c r="G212" s="267"/>
      <c r="H212" s="374" t="s">
        <v>895</v>
      </c>
      <c r="I212" s="374"/>
      <c r="J212" s="374"/>
      <c r="K212" s="321"/>
    </row>
    <row r="213" spans="2:11" ht="15" customHeight="1">
      <c r="B213" s="320"/>
      <c r="C213" s="288"/>
      <c r="D213" s="288"/>
      <c r="E213" s="288"/>
      <c r="F213" s="281">
        <v>2</v>
      </c>
      <c r="G213" s="267"/>
      <c r="H213" s="374" t="s">
        <v>896</v>
      </c>
      <c r="I213" s="374"/>
      <c r="J213" s="374"/>
      <c r="K213" s="321"/>
    </row>
    <row r="214" spans="2:11" ht="15" customHeight="1">
      <c r="B214" s="320"/>
      <c r="C214" s="288"/>
      <c r="D214" s="288"/>
      <c r="E214" s="288"/>
      <c r="F214" s="281">
        <v>3</v>
      </c>
      <c r="G214" s="267"/>
      <c r="H214" s="374" t="s">
        <v>897</v>
      </c>
      <c r="I214" s="374"/>
      <c r="J214" s="374"/>
      <c r="K214" s="321"/>
    </row>
    <row r="215" spans="2:11" ht="15" customHeight="1">
      <c r="B215" s="320"/>
      <c r="C215" s="288"/>
      <c r="D215" s="288"/>
      <c r="E215" s="288"/>
      <c r="F215" s="281">
        <v>4</v>
      </c>
      <c r="G215" s="267"/>
      <c r="H215" s="374" t="s">
        <v>898</v>
      </c>
      <c r="I215" s="374"/>
      <c r="J215" s="374"/>
      <c r="K215" s="321"/>
    </row>
    <row r="216" spans="2:11" ht="12.75" customHeight="1">
      <c r="B216" s="324"/>
      <c r="C216" s="325"/>
      <c r="D216" s="325"/>
      <c r="E216" s="325"/>
      <c r="F216" s="325"/>
      <c r="G216" s="325"/>
      <c r="H216" s="325"/>
      <c r="I216" s="325"/>
      <c r="J216" s="325"/>
      <c r="K216" s="326"/>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024B-CB7F-4505-ABAB-6B89F704B6C2}">
  <dimension ref="A1:D16"/>
  <sheetViews>
    <sheetView tabSelected="1" workbookViewId="0" topLeftCell="A1">
      <selection activeCell="B27" sqref="B27"/>
    </sheetView>
  </sheetViews>
  <sheetFormatPr defaultColWidth="13.33203125" defaultRowHeight="9" customHeight="1"/>
  <cols>
    <col min="1" max="1" width="22.5" style="383" customWidth="1"/>
    <col min="2" max="2" width="80.16015625" style="383" customWidth="1"/>
    <col min="3" max="3" width="10.66015625" style="383" customWidth="1"/>
    <col min="4" max="4" width="18.16015625" style="383" customWidth="1"/>
    <col min="5" max="256" width="13.33203125" style="394" customWidth="1"/>
    <col min="257" max="257" width="22.5" style="394" customWidth="1"/>
    <col min="258" max="258" width="80.16015625" style="394" customWidth="1"/>
    <col min="259" max="259" width="10.66015625" style="394" customWidth="1"/>
    <col min="260" max="260" width="18.16015625" style="394" customWidth="1"/>
    <col min="261" max="512" width="13.33203125" style="394" customWidth="1"/>
    <col min="513" max="513" width="22.5" style="394" customWidth="1"/>
    <col min="514" max="514" width="80.16015625" style="394" customWidth="1"/>
    <col min="515" max="515" width="10.66015625" style="394" customWidth="1"/>
    <col min="516" max="516" width="18.16015625" style="394" customWidth="1"/>
    <col min="517" max="768" width="13.33203125" style="394" customWidth="1"/>
    <col min="769" max="769" width="22.5" style="394" customWidth="1"/>
    <col min="770" max="770" width="80.16015625" style="394" customWidth="1"/>
    <col min="771" max="771" width="10.66015625" style="394" customWidth="1"/>
    <col min="772" max="772" width="18.16015625" style="394" customWidth="1"/>
    <col min="773" max="1024" width="13.33203125" style="394" customWidth="1"/>
    <col min="1025" max="1025" width="22.5" style="394" customWidth="1"/>
    <col min="1026" max="1026" width="80.16015625" style="394" customWidth="1"/>
    <col min="1027" max="1027" width="10.66015625" style="394" customWidth="1"/>
    <col min="1028" max="1028" width="18.16015625" style="394" customWidth="1"/>
    <col min="1029" max="1280" width="13.33203125" style="394" customWidth="1"/>
    <col min="1281" max="1281" width="22.5" style="394" customWidth="1"/>
    <col min="1282" max="1282" width="80.16015625" style="394" customWidth="1"/>
    <col min="1283" max="1283" width="10.66015625" style="394" customWidth="1"/>
    <col min="1284" max="1284" width="18.16015625" style="394" customWidth="1"/>
    <col min="1285" max="1536" width="13.33203125" style="394" customWidth="1"/>
    <col min="1537" max="1537" width="22.5" style="394" customWidth="1"/>
    <col min="1538" max="1538" width="80.16015625" style="394" customWidth="1"/>
    <col min="1539" max="1539" width="10.66015625" style="394" customWidth="1"/>
    <col min="1540" max="1540" width="18.16015625" style="394" customWidth="1"/>
    <col min="1541" max="1792" width="13.33203125" style="394" customWidth="1"/>
    <col min="1793" max="1793" width="22.5" style="394" customWidth="1"/>
    <col min="1794" max="1794" width="80.16015625" style="394" customWidth="1"/>
    <col min="1795" max="1795" width="10.66015625" style="394" customWidth="1"/>
    <col min="1796" max="1796" width="18.16015625" style="394" customWidth="1"/>
    <col min="1797" max="2048" width="13.33203125" style="394" customWidth="1"/>
    <col min="2049" max="2049" width="22.5" style="394" customWidth="1"/>
    <col min="2050" max="2050" width="80.16015625" style="394" customWidth="1"/>
    <col min="2051" max="2051" width="10.66015625" style="394" customWidth="1"/>
    <col min="2052" max="2052" width="18.16015625" style="394" customWidth="1"/>
    <col min="2053" max="2304" width="13.33203125" style="394" customWidth="1"/>
    <col min="2305" max="2305" width="22.5" style="394" customWidth="1"/>
    <col min="2306" max="2306" width="80.16015625" style="394" customWidth="1"/>
    <col min="2307" max="2307" width="10.66015625" style="394" customWidth="1"/>
    <col min="2308" max="2308" width="18.16015625" style="394" customWidth="1"/>
    <col min="2309" max="2560" width="13.33203125" style="394" customWidth="1"/>
    <col min="2561" max="2561" width="22.5" style="394" customWidth="1"/>
    <col min="2562" max="2562" width="80.16015625" style="394" customWidth="1"/>
    <col min="2563" max="2563" width="10.66015625" style="394" customWidth="1"/>
    <col min="2564" max="2564" width="18.16015625" style="394" customWidth="1"/>
    <col min="2565" max="2816" width="13.33203125" style="394" customWidth="1"/>
    <col min="2817" max="2817" width="22.5" style="394" customWidth="1"/>
    <col min="2818" max="2818" width="80.16015625" style="394" customWidth="1"/>
    <col min="2819" max="2819" width="10.66015625" style="394" customWidth="1"/>
    <col min="2820" max="2820" width="18.16015625" style="394" customWidth="1"/>
    <col min="2821" max="3072" width="13.33203125" style="394" customWidth="1"/>
    <col min="3073" max="3073" width="22.5" style="394" customWidth="1"/>
    <col min="3074" max="3074" width="80.16015625" style="394" customWidth="1"/>
    <col min="3075" max="3075" width="10.66015625" style="394" customWidth="1"/>
    <col min="3076" max="3076" width="18.16015625" style="394" customWidth="1"/>
    <col min="3077" max="3328" width="13.33203125" style="394" customWidth="1"/>
    <col min="3329" max="3329" width="22.5" style="394" customWidth="1"/>
    <col min="3330" max="3330" width="80.16015625" style="394" customWidth="1"/>
    <col min="3331" max="3331" width="10.66015625" style="394" customWidth="1"/>
    <col min="3332" max="3332" width="18.16015625" style="394" customWidth="1"/>
    <col min="3333" max="3584" width="13.33203125" style="394" customWidth="1"/>
    <col min="3585" max="3585" width="22.5" style="394" customWidth="1"/>
    <col min="3586" max="3586" width="80.16015625" style="394" customWidth="1"/>
    <col min="3587" max="3587" width="10.66015625" style="394" customWidth="1"/>
    <col min="3588" max="3588" width="18.16015625" style="394" customWidth="1"/>
    <col min="3589" max="3840" width="13.33203125" style="394" customWidth="1"/>
    <col min="3841" max="3841" width="22.5" style="394" customWidth="1"/>
    <col min="3842" max="3842" width="80.16015625" style="394" customWidth="1"/>
    <col min="3843" max="3843" width="10.66015625" style="394" customWidth="1"/>
    <col min="3844" max="3844" width="18.16015625" style="394" customWidth="1"/>
    <col min="3845" max="4096" width="13.33203125" style="394" customWidth="1"/>
    <col min="4097" max="4097" width="22.5" style="394" customWidth="1"/>
    <col min="4098" max="4098" width="80.16015625" style="394" customWidth="1"/>
    <col min="4099" max="4099" width="10.66015625" style="394" customWidth="1"/>
    <col min="4100" max="4100" width="18.16015625" style="394" customWidth="1"/>
    <col min="4101" max="4352" width="13.33203125" style="394" customWidth="1"/>
    <col min="4353" max="4353" width="22.5" style="394" customWidth="1"/>
    <col min="4354" max="4354" width="80.16015625" style="394" customWidth="1"/>
    <col min="4355" max="4355" width="10.66015625" style="394" customWidth="1"/>
    <col min="4356" max="4356" width="18.16015625" style="394" customWidth="1"/>
    <col min="4357" max="4608" width="13.33203125" style="394" customWidth="1"/>
    <col min="4609" max="4609" width="22.5" style="394" customWidth="1"/>
    <col min="4610" max="4610" width="80.16015625" style="394" customWidth="1"/>
    <col min="4611" max="4611" width="10.66015625" style="394" customWidth="1"/>
    <col min="4612" max="4612" width="18.16015625" style="394" customWidth="1"/>
    <col min="4613" max="4864" width="13.33203125" style="394" customWidth="1"/>
    <col min="4865" max="4865" width="22.5" style="394" customWidth="1"/>
    <col min="4866" max="4866" width="80.16015625" style="394" customWidth="1"/>
    <col min="4867" max="4867" width="10.66015625" style="394" customWidth="1"/>
    <col min="4868" max="4868" width="18.16015625" style="394" customWidth="1"/>
    <col min="4869" max="5120" width="13.33203125" style="394" customWidth="1"/>
    <col min="5121" max="5121" width="22.5" style="394" customWidth="1"/>
    <col min="5122" max="5122" width="80.16015625" style="394" customWidth="1"/>
    <col min="5123" max="5123" width="10.66015625" style="394" customWidth="1"/>
    <col min="5124" max="5124" width="18.16015625" style="394" customWidth="1"/>
    <col min="5125" max="5376" width="13.33203125" style="394" customWidth="1"/>
    <col min="5377" max="5377" width="22.5" style="394" customWidth="1"/>
    <col min="5378" max="5378" width="80.16015625" style="394" customWidth="1"/>
    <col min="5379" max="5379" width="10.66015625" style="394" customWidth="1"/>
    <col min="5380" max="5380" width="18.16015625" style="394" customWidth="1"/>
    <col min="5381" max="5632" width="13.33203125" style="394" customWidth="1"/>
    <col min="5633" max="5633" width="22.5" style="394" customWidth="1"/>
    <col min="5634" max="5634" width="80.16015625" style="394" customWidth="1"/>
    <col min="5635" max="5635" width="10.66015625" style="394" customWidth="1"/>
    <col min="5636" max="5636" width="18.16015625" style="394" customWidth="1"/>
    <col min="5637" max="5888" width="13.33203125" style="394" customWidth="1"/>
    <col min="5889" max="5889" width="22.5" style="394" customWidth="1"/>
    <col min="5890" max="5890" width="80.16015625" style="394" customWidth="1"/>
    <col min="5891" max="5891" width="10.66015625" style="394" customWidth="1"/>
    <col min="5892" max="5892" width="18.16015625" style="394" customWidth="1"/>
    <col min="5893" max="6144" width="13.33203125" style="394" customWidth="1"/>
    <col min="6145" max="6145" width="22.5" style="394" customWidth="1"/>
    <col min="6146" max="6146" width="80.16015625" style="394" customWidth="1"/>
    <col min="6147" max="6147" width="10.66015625" style="394" customWidth="1"/>
    <col min="6148" max="6148" width="18.16015625" style="394" customWidth="1"/>
    <col min="6149" max="6400" width="13.33203125" style="394" customWidth="1"/>
    <col min="6401" max="6401" width="22.5" style="394" customWidth="1"/>
    <col min="6402" max="6402" width="80.16015625" style="394" customWidth="1"/>
    <col min="6403" max="6403" width="10.66015625" style="394" customWidth="1"/>
    <col min="6404" max="6404" width="18.16015625" style="394" customWidth="1"/>
    <col min="6405" max="6656" width="13.33203125" style="394" customWidth="1"/>
    <col min="6657" max="6657" width="22.5" style="394" customWidth="1"/>
    <col min="6658" max="6658" width="80.16015625" style="394" customWidth="1"/>
    <col min="6659" max="6659" width="10.66015625" style="394" customWidth="1"/>
    <col min="6660" max="6660" width="18.16015625" style="394" customWidth="1"/>
    <col min="6661" max="6912" width="13.33203125" style="394" customWidth="1"/>
    <col min="6913" max="6913" width="22.5" style="394" customWidth="1"/>
    <col min="6914" max="6914" width="80.16015625" style="394" customWidth="1"/>
    <col min="6915" max="6915" width="10.66015625" style="394" customWidth="1"/>
    <col min="6916" max="6916" width="18.16015625" style="394" customWidth="1"/>
    <col min="6917" max="7168" width="13.33203125" style="394" customWidth="1"/>
    <col min="7169" max="7169" width="22.5" style="394" customWidth="1"/>
    <col min="7170" max="7170" width="80.16015625" style="394" customWidth="1"/>
    <col min="7171" max="7171" width="10.66015625" style="394" customWidth="1"/>
    <col min="7172" max="7172" width="18.16015625" style="394" customWidth="1"/>
    <col min="7173" max="7424" width="13.33203125" style="394" customWidth="1"/>
    <col min="7425" max="7425" width="22.5" style="394" customWidth="1"/>
    <col min="7426" max="7426" width="80.16015625" style="394" customWidth="1"/>
    <col min="7427" max="7427" width="10.66015625" style="394" customWidth="1"/>
    <col min="7428" max="7428" width="18.16015625" style="394" customWidth="1"/>
    <col min="7429" max="7680" width="13.33203125" style="394" customWidth="1"/>
    <col min="7681" max="7681" width="22.5" style="394" customWidth="1"/>
    <col min="7682" max="7682" width="80.16015625" style="394" customWidth="1"/>
    <col min="7683" max="7683" width="10.66015625" style="394" customWidth="1"/>
    <col min="7684" max="7684" width="18.16015625" style="394" customWidth="1"/>
    <col min="7685" max="7936" width="13.33203125" style="394" customWidth="1"/>
    <col min="7937" max="7937" width="22.5" style="394" customWidth="1"/>
    <col min="7938" max="7938" width="80.16015625" style="394" customWidth="1"/>
    <col min="7939" max="7939" width="10.66015625" style="394" customWidth="1"/>
    <col min="7940" max="7940" width="18.16015625" style="394" customWidth="1"/>
    <col min="7941" max="8192" width="13.33203125" style="394" customWidth="1"/>
    <col min="8193" max="8193" width="22.5" style="394" customWidth="1"/>
    <col min="8194" max="8194" width="80.16015625" style="394" customWidth="1"/>
    <col min="8195" max="8195" width="10.66015625" style="394" customWidth="1"/>
    <col min="8196" max="8196" width="18.16015625" style="394" customWidth="1"/>
    <col min="8197" max="8448" width="13.33203125" style="394" customWidth="1"/>
    <col min="8449" max="8449" width="22.5" style="394" customWidth="1"/>
    <col min="8450" max="8450" width="80.16015625" style="394" customWidth="1"/>
    <col min="8451" max="8451" width="10.66015625" style="394" customWidth="1"/>
    <col min="8452" max="8452" width="18.16015625" style="394" customWidth="1"/>
    <col min="8453" max="8704" width="13.33203125" style="394" customWidth="1"/>
    <col min="8705" max="8705" width="22.5" style="394" customWidth="1"/>
    <col min="8706" max="8706" width="80.16015625" style="394" customWidth="1"/>
    <col min="8707" max="8707" width="10.66015625" style="394" customWidth="1"/>
    <col min="8708" max="8708" width="18.16015625" style="394" customWidth="1"/>
    <col min="8709" max="8960" width="13.33203125" style="394" customWidth="1"/>
    <col min="8961" max="8961" width="22.5" style="394" customWidth="1"/>
    <col min="8962" max="8962" width="80.16015625" style="394" customWidth="1"/>
    <col min="8963" max="8963" width="10.66015625" style="394" customWidth="1"/>
    <col min="8964" max="8964" width="18.16015625" style="394" customWidth="1"/>
    <col min="8965" max="9216" width="13.33203125" style="394" customWidth="1"/>
    <col min="9217" max="9217" width="22.5" style="394" customWidth="1"/>
    <col min="9218" max="9218" width="80.16015625" style="394" customWidth="1"/>
    <col min="9219" max="9219" width="10.66015625" style="394" customWidth="1"/>
    <col min="9220" max="9220" width="18.16015625" style="394" customWidth="1"/>
    <col min="9221" max="9472" width="13.33203125" style="394" customWidth="1"/>
    <col min="9473" max="9473" width="22.5" style="394" customWidth="1"/>
    <col min="9474" max="9474" width="80.16015625" style="394" customWidth="1"/>
    <col min="9475" max="9475" width="10.66015625" style="394" customWidth="1"/>
    <col min="9476" max="9476" width="18.16015625" style="394" customWidth="1"/>
    <col min="9477" max="9728" width="13.33203125" style="394" customWidth="1"/>
    <col min="9729" max="9729" width="22.5" style="394" customWidth="1"/>
    <col min="9730" max="9730" width="80.16015625" style="394" customWidth="1"/>
    <col min="9731" max="9731" width="10.66015625" style="394" customWidth="1"/>
    <col min="9732" max="9732" width="18.16015625" style="394" customWidth="1"/>
    <col min="9733" max="9984" width="13.33203125" style="394" customWidth="1"/>
    <col min="9985" max="9985" width="22.5" style="394" customWidth="1"/>
    <col min="9986" max="9986" width="80.16015625" style="394" customWidth="1"/>
    <col min="9987" max="9987" width="10.66015625" style="394" customWidth="1"/>
    <col min="9988" max="9988" width="18.16015625" style="394" customWidth="1"/>
    <col min="9989" max="10240" width="13.33203125" style="394" customWidth="1"/>
    <col min="10241" max="10241" width="22.5" style="394" customWidth="1"/>
    <col min="10242" max="10242" width="80.16015625" style="394" customWidth="1"/>
    <col min="10243" max="10243" width="10.66015625" style="394" customWidth="1"/>
    <col min="10244" max="10244" width="18.16015625" style="394" customWidth="1"/>
    <col min="10245" max="10496" width="13.33203125" style="394" customWidth="1"/>
    <col min="10497" max="10497" width="22.5" style="394" customWidth="1"/>
    <col min="10498" max="10498" width="80.16015625" style="394" customWidth="1"/>
    <col min="10499" max="10499" width="10.66015625" style="394" customWidth="1"/>
    <col min="10500" max="10500" width="18.16015625" style="394" customWidth="1"/>
    <col min="10501" max="10752" width="13.33203125" style="394" customWidth="1"/>
    <col min="10753" max="10753" width="22.5" style="394" customWidth="1"/>
    <col min="10754" max="10754" width="80.16015625" style="394" customWidth="1"/>
    <col min="10755" max="10755" width="10.66015625" style="394" customWidth="1"/>
    <col min="10756" max="10756" width="18.16015625" style="394" customWidth="1"/>
    <col min="10757" max="11008" width="13.33203125" style="394" customWidth="1"/>
    <col min="11009" max="11009" width="22.5" style="394" customWidth="1"/>
    <col min="11010" max="11010" width="80.16015625" style="394" customWidth="1"/>
    <col min="11011" max="11011" width="10.66015625" style="394" customWidth="1"/>
    <col min="11012" max="11012" width="18.16015625" style="394" customWidth="1"/>
    <col min="11013" max="11264" width="13.33203125" style="394" customWidth="1"/>
    <col min="11265" max="11265" width="22.5" style="394" customWidth="1"/>
    <col min="11266" max="11266" width="80.16015625" style="394" customWidth="1"/>
    <col min="11267" max="11267" width="10.66015625" style="394" customWidth="1"/>
    <col min="11268" max="11268" width="18.16015625" style="394" customWidth="1"/>
    <col min="11269" max="11520" width="13.33203125" style="394" customWidth="1"/>
    <col min="11521" max="11521" width="22.5" style="394" customWidth="1"/>
    <col min="11522" max="11522" width="80.16015625" style="394" customWidth="1"/>
    <col min="11523" max="11523" width="10.66015625" style="394" customWidth="1"/>
    <col min="11524" max="11524" width="18.16015625" style="394" customWidth="1"/>
    <col min="11525" max="11776" width="13.33203125" style="394" customWidth="1"/>
    <col min="11777" max="11777" width="22.5" style="394" customWidth="1"/>
    <col min="11778" max="11778" width="80.16015625" style="394" customWidth="1"/>
    <col min="11779" max="11779" width="10.66015625" style="394" customWidth="1"/>
    <col min="11780" max="11780" width="18.16015625" style="394" customWidth="1"/>
    <col min="11781" max="12032" width="13.33203125" style="394" customWidth="1"/>
    <col min="12033" max="12033" width="22.5" style="394" customWidth="1"/>
    <col min="12034" max="12034" width="80.16015625" style="394" customWidth="1"/>
    <col min="12035" max="12035" width="10.66015625" style="394" customWidth="1"/>
    <col min="12036" max="12036" width="18.16015625" style="394" customWidth="1"/>
    <col min="12037" max="12288" width="13.33203125" style="394" customWidth="1"/>
    <col min="12289" max="12289" width="22.5" style="394" customWidth="1"/>
    <col min="12290" max="12290" width="80.16015625" style="394" customWidth="1"/>
    <col min="12291" max="12291" width="10.66015625" style="394" customWidth="1"/>
    <col min="12292" max="12292" width="18.16015625" style="394" customWidth="1"/>
    <col min="12293" max="12544" width="13.33203125" style="394" customWidth="1"/>
    <col min="12545" max="12545" width="22.5" style="394" customWidth="1"/>
    <col min="12546" max="12546" width="80.16015625" style="394" customWidth="1"/>
    <col min="12547" max="12547" width="10.66015625" style="394" customWidth="1"/>
    <col min="12548" max="12548" width="18.16015625" style="394" customWidth="1"/>
    <col min="12549" max="12800" width="13.33203125" style="394" customWidth="1"/>
    <col min="12801" max="12801" width="22.5" style="394" customWidth="1"/>
    <col min="12802" max="12802" width="80.16015625" style="394" customWidth="1"/>
    <col min="12803" max="12803" width="10.66015625" style="394" customWidth="1"/>
    <col min="12804" max="12804" width="18.16015625" style="394" customWidth="1"/>
    <col min="12805" max="13056" width="13.33203125" style="394" customWidth="1"/>
    <col min="13057" max="13057" width="22.5" style="394" customWidth="1"/>
    <col min="13058" max="13058" width="80.16015625" style="394" customWidth="1"/>
    <col min="13059" max="13059" width="10.66015625" style="394" customWidth="1"/>
    <col min="13060" max="13060" width="18.16015625" style="394" customWidth="1"/>
    <col min="13061" max="13312" width="13.33203125" style="394" customWidth="1"/>
    <col min="13313" max="13313" width="22.5" style="394" customWidth="1"/>
    <col min="13314" max="13314" width="80.16015625" style="394" customWidth="1"/>
    <col min="13315" max="13315" width="10.66015625" style="394" customWidth="1"/>
    <col min="13316" max="13316" width="18.16015625" style="394" customWidth="1"/>
    <col min="13317" max="13568" width="13.33203125" style="394" customWidth="1"/>
    <col min="13569" max="13569" width="22.5" style="394" customWidth="1"/>
    <col min="13570" max="13570" width="80.16015625" style="394" customWidth="1"/>
    <col min="13571" max="13571" width="10.66015625" style="394" customWidth="1"/>
    <col min="13572" max="13572" width="18.16015625" style="394" customWidth="1"/>
    <col min="13573" max="13824" width="13.33203125" style="394" customWidth="1"/>
    <col min="13825" max="13825" width="22.5" style="394" customWidth="1"/>
    <col min="13826" max="13826" width="80.16015625" style="394" customWidth="1"/>
    <col min="13827" max="13827" width="10.66015625" style="394" customWidth="1"/>
    <col min="13828" max="13828" width="18.16015625" style="394" customWidth="1"/>
    <col min="13829" max="14080" width="13.33203125" style="394" customWidth="1"/>
    <col min="14081" max="14081" width="22.5" style="394" customWidth="1"/>
    <col min="14082" max="14082" width="80.16015625" style="394" customWidth="1"/>
    <col min="14083" max="14083" width="10.66015625" style="394" customWidth="1"/>
    <col min="14084" max="14084" width="18.16015625" style="394" customWidth="1"/>
    <col min="14085" max="14336" width="13.33203125" style="394" customWidth="1"/>
    <col min="14337" max="14337" width="22.5" style="394" customWidth="1"/>
    <col min="14338" max="14338" width="80.16015625" style="394" customWidth="1"/>
    <col min="14339" max="14339" width="10.66015625" style="394" customWidth="1"/>
    <col min="14340" max="14340" width="18.16015625" style="394" customWidth="1"/>
    <col min="14341" max="14592" width="13.33203125" style="394" customWidth="1"/>
    <col min="14593" max="14593" width="22.5" style="394" customWidth="1"/>
    <col min="14594" max="14594" width="80.16015625" style="394" customWidth="1"/>
    <col min="14595" max="14595" width="10.66015625" style="394" customWidth="1"/>
    <col min="14596" max="14596" width="18.16015625" style="394" customWidth="1"/>
    <col min="14597" max="14848" width="13.33203125" style="394" customWidth="1"/>
    <col min="14849" max="14849" width="22.5" style="394" customWidth="1"/>
    <col min="14850" max="14850" width="80.16015625" style="394" customWidth="1"/>
    <col min="14851" max="14851" width="10.66015625" style="394" customWidth="1"/>
    <col min="14852" max="14852" width="18.16015625" style="394" customWidth="1"/>
    <col min="14853" max="15104" width="13.33203125" style="394" customWidth="1"/>
    <col min="15105" max="15105" width="22.5" style="394" customWidth="1"/>
    <col min="15106" max="15106" width="80.16015625" style="394" customWidth="1"/>
    <col min="15107" max="15107" width="10.66015625" style="394" customWidth="1"/>
    <col min="15108" max="15108" width="18.16015625" style="394" customWidth="1"/>
    <col min="15109" max="15360" width="13.33203125" style="394" customWidth="1"/>
    <col min="15361" max="15361" width="22.5" style="394" customWidth="1"/>
    <col min="15362" max="15362" width="80.16015625" style="394" customWidth="1"/>
    <col min="15363" max="15363" width="10.66015625" style="394" customWidth="1"/>
    <col min="15364" max="15364" width="18.16015625" style="394" customWidth="1"/>
    <col min="15365" max="15616" width="13.33203125" style="394" customWidth="1"/>
    <col min="15617" max="15617" width="22.5" style="394" customWidth="1"/>
    <col min="15618" max="15618" width="80.16015625" style="394" customWidth="1"/>
    <col min="15619" max="15619" width="10.66015625" style="394" customWidth="1"/>
    <col min="15620" max="15620" width="18.16015625" style="394" customWidth="1"/>
    <col min="15621" max="15872" width="13.33203125" style="394" customWidth="1"/>
    <col min="15873" max="15873" width="22.5" style="394" customWidth="1"/>
    <col min="15874" max="15874" width="80.16015625" style="394" customWidth="1"/>
    <col min="15875" max="15875" width="10.66015625" style="394" customWidth="1"/>
    <col min="15876" max="15876" width="18.16015625" style="394" customWidth="1"/>
    <col min="15877" max="16128" width="13.33203125" style="394" customWidth="1"/>
    <col min="16129" max="16129" width="22.5" style="394" customWidth="1"/>
    <col min="16130" max="16130" width="80.16015625" style="394" customWidth="1"/>
    <col min="16131" max="16131" width="10.66015625" style="394" customWidth="1"/>
    <col min="16132" max="16132" width="18.16015625" style="394" customWidth="1"/>
    <col min="16133" max="16384" width="13.33203125" style="394" customWidth="1"/>
  </cols>
  <sheetData>
    <row r="1" spans="1:4" s="383" customFormat="1" ht="17.4">
      <c r="A1" s="382" t="s">
        <v>899</v>
      </c>
      <c r="B1" s="382"/>
      <c r="C1" s="382"/>
      <c r="D1" s="382"/>
    </row>
    <row r="2" spans="1:4" s="383" customFormat="1" ht="15" customHeight="1">
      <c r="A2" s="384" t="s">
        <v>900</v>
      </c>
      <c r="B2" s="385"/>
      <c r="C2" s="385"/>
      <c r="D2" s="385"/>
    </row>
    <row r="3" spans="1:4" s="383" customFormat="1" ht="12.6" customHeight="1">
      <c r="A3" s="386" t="s">
        <v>901</v>
      </c>
      <c r="B3" s="385"/>
      <c r="C3" s="385"/>
      <c r="D3" s="385"/>
    </row>
    <row r="4" spans="1:4" s="383" customFormat="1" ht="13.2" customHeight="1">
      <c r="A4" s="385"/>
      <c r="B4" s="385"/>
      <c r="C4" s="385"/>
      <c r="D4" s="385"/>
    </row>
    <row r="5" spans="1:4" s="383" customFormat="1" ht="12">
      <c r="A5" s="387" t="s">
        <v>54</v>
      </c>
      <c r="B5" s="387" t="s">
        <v>126</v>
      </c>
      <c r="C5" s="387" t="s">
        <v>127</v>
      </c>
      <c r="D5" s="387" t="s">
        <v>902</v>
      </c>
    </row>
    <row r="6" spans="1:4" s="383" customFormat="1" ht="12" hidden="1">
      <c r="A6" s="387" t="s">
        <v>81</v>
      </c>
      <c r="B6" s="387" t="s">
        <v>83</v>
      </c>
      <c r="C6" s="387" t="s">
        <v>93</v>
      </c>
      <c r="D6" s="387" t="s">
        <v>146</v>
      </c>
    </row>
    <row r="7" spans="1:4" s="383" customFormat="1" ht="4.2" customHeight="1">
      <c r="A7" s="385"/>
      <c r="B7" s="385"/>
      <c r="C7" s="385"/>
      <c r="D7" s="385"/>
    </row>
    <row r="8" spans="1:4" s="383" customFormat="1" ht="12">
      <c r="A8" s="388" t="s">
        <v>78</v>
      </c>
      <c r="B8" s="388" t="s">
        <v>903</v>
      </c>
      <c r="C8" s="388"/>
      <c r="D8" s="389"/>
    </row>
    <row r="9" spans="1:4" s="383" customFormat="1" ht="12">
      <c r="A9" s="390" t="s">
        <v>89</v>
      </c>
      <c r="B9" s="390" t="s">
        <v>904</v>
      </c>
      <c r="C9" s="390" t="s">
        <v>91</v>
      </c>
      <c r="D9" s="391">
        <v>1.182</v>
      </c>
    </row>
    <row r="10" spans="1:4" s="383" customFormat="1" ht="12" customHeight="1">
      <c r="A10" s="392"/>
      <c r="B10" s="392" t="s">
        <v>905</v>
      </c>
      <c r="C10" s="392"/>
      <c r="D10" s="393">
        <v>1.182</v>
      </c>
    </row>
    <row r="11" spans="1:4" s="383" customFormat="1" ht="12">
      <c r="A11" s="390" t="s">
        <v>906</v>
      </c>
      <c r="B11" s="390" t="s">
        <v>907</v>
      </c>
      <c r="C11" s="390" t="s">
        <v>91</v>
      </c>
      <c r="D11" s="391">
        <v>1.379</v>
      </c>
    </row>
    <row r="12" spans="1:4" s="383" customFormat="1" ht="12" customHeight="1">
      <c r="A12" s="392"/>
      <c r="B12" s="392" t="s">
        <v>908</v>
      </c>
      <c r="C12" s="392"/>
      <c r="D12" s="393">
        <v>1.379</v>
      </c>
    </row>
    <row r="13" spans="1:4" s="383" customFormat="1" ht="12">
      <c r="A13" s="390" t="s">
        <v>94</v>
      </c>
      <c r="B13" s="390" t="s">
        <v>909</v>
      </c>
      <c r="C13" s="390" t="s">
        <v>91</v>
      </c>
      <c r="D13" s="391">
        <v>1.576</v>
      </c>
    </row>
    <row r="14" spans="1:4" s="383" customFormat="1" ht="12" customHeight="1">
      <c r="A14" s="392"/>
      <c r="B14" s="392" t="s">
        <v>910</v>
      </c>
      <c r="C14" s="392"/>
      <c r="D14" s="393">
        <v>1.576</v>
      </c>
    </row>
    <row r="15" spans="1:4" s="383" customFormat="1" ht="12">
      <c r="A15" s="390" t="s">
        <v>98</v>
      </c>
      <c r="B15" s="390" t="s">
        <v>911</v>
      </c>
      <c r="C15" s="390" t="s">
        <v>91</v>
      </c>
      <c r="D15" s="391">
        <v>1.773</v>
      </c>
    </row>
    <row r="16" spans="1:4" s="383" customFormat="1" ht="12" customHeight="1">
      <c r="A16" s="392"/>
      <c r="B16" s="392" t="s">
        <v>912</v>
      </c>
      <c r="C16" s="392"/>
      <c r="D16" s="393">
        <v>1.773</v>
      </c>
    </row>
  </sheetData>
  <mergeCells count="1">
    <mergeCell ref="A1:D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VERONIKA\Admin</dc:creator>
  <cp:keywords/>
  <dc:description/>
  <cp:lastModifiedBy>Admin</cp:lastModifiedBy>
  <dcterms:created xsi:type="dcterms:W3CDTF">2020-01-20T12:43:58Z</dcterms:created>
  <dcterms:modified xsi:type="dcterms:W3CDTF">2020-01-20T12:58:42Z</dcterms:modified>
  <cp:category/>
  <cp:version/>
  <cp:contentType/>
  <cp:contentStatus/>
</cp:coreProperties>
</file>